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05600\HCP\Skrivbord\MGÖ MB 2023\vatten\"/>
    </mc:Choice>
  </mc:AlternateContent>
  <bookViews>
    <workbookView xWindow="480" yWindow="120" windowWidth="20730" windowHeight="11760" activeTab="1"/>
  </bookViews>
  <sheets>
    <sheet name="Metaller" sheetId="1" r:id="rId1"/>
    <sheet name="PFAS" sheetId="3" r:id="rId2"/>
    <sheet name="PAH" sheetId="5" r:id="rId3"/>
    <sheet name="TBT och fenoler" sheetId="8" r:id="rId4"/>
  </sheets>
  <definedNames>
    <definedName name="_xlnm._FilterDatabase" localSheetId="0" hidden="1">Metaller!$B$1:$B$1848</definedName>
    <definedName name="_xlnm._FilterDatabase" localSheetId="2" hidden="1">PAH!$A$1:$N$626</definedName>
    <definedName name="_xlnm._FilterDatabase" localSheetId="1" hidden="1">PFAS!$A$1:$AI$1916</definedName>
    <definedName name="_xlnm._FilterDatabase" localSheetId="3" hidden="1">'TBT och fenoler'!$A$1:$Q$112</definedName>
    <definedName name="_xlnm.Print_Titles" localSheetId="0">Metaller!$1:$2</definedName>
    <definedName name="_xlnm.Print_Titles" localSheetId="3">'TBT och fenoler'!$1:$2</definedName>
  </definedNames>
  <calcPr calcId="162913"/>
</workbook>
</file>

<file path=xl/calcChain.xml><?xml version="1.0" encoding="utf-8"?>
<calcChain xmlns="http://schemas.openxmlformats.org/spreadsheetml/2006/main">
  <c r="I1149" i="1" l="1"/>
  <c r="I1150" i="1"/>
  <c r="I1151" i="1"/>
  <c r="I1152" i="1"/>
  <c r="I1153" i="1"/>
  <c r="I1154" i="1"/>
  <c r="I1155" i="1"/>
  <c r="I1156" i="1"/>
  <c r="I1596" i="1" l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8" i="1"/>
  <c r="I1577" i="1"/>
  <c r="I1576" i="1"/>
  <c r="I1575" i="1"/>
  <c r="I1574" i="1"/>
  <c r="I1573" i="1"/>
  <c r="I1572" i="1"/>
  <c r="I1571" i="1"/>
  <c r="I1570" i="1"/>
  <c r="I1567" i="1"/>
  <c r="I1566" i="1"/>
  <c r="I1564" i="1"/>
  <c r="I1563" i="1"/>
  <c r="I1562" i="1"/>
  <c r="I1560" i="1"/>
  <c r="I1558" i="1"/>
  <c r="I1557" i="1"/>
  <c r="I1555" i="1"/>
  <c r="I1553" i="1"/>
  <c r="I1546" i="1"/>
  <c r="I1545" i="1"/>
  <c r="I1544" i="1"/>
  <c r="I1541" i="1"/>
  <c r="I1540" i="1"/>
  <c r="I1539" i="1"/>
  <c r="I1537" i="1"/>
  <c r="I1536" i="1"/>
  <c r="I1535" i="1"/>
  <c r="I1534" i="1"/>
  <c r="I1532" i="1"/>
  <c r="I1531" i="1"/>
  <c r="I1530" i="1"/>
  <c r="I1529" i="1"/>
  <c r="I1528" i="1"/>
  <c r="I1527" i="1"/>
  <c r="I1525" i="1"/>
  <c r="I1523" i="1"/>
  <c r="I1521" i="1"/>
  <c r="I1520" i="1"/>
  <c r="I1519" i="1"/>
  <c r="I1516" i="1"/>
  <c r="I1515" i="1"/>
  <c r="I1514" i="1"/>
  <c r="I1512" i="1"/>
  <c r="I1511" i="1"/>
  <c r="I1509" i="1"/>
  <c r="I1506" i="1"/>
  <c r="I1505" i="1"/>
  <c r="I1504" i="1"/>
  <c r="I1503" i="1"/>
  <c r="I1501" i="1"/>
  <c r="I1500" i="1"/>
  <c r="I1498" i="1"/>
  <c r="I1497" i="1"/>
  <c r="I1495" i="1"/>
  <c r="I1493" i="1"/>
  <c r="I1492" i="1"/>
  <c r="I1491" i="1"/>
  <c r="I1490" i="1"/>
  <c r="I1489" i="1"/>
  <c r="I1488" i="1"/>
  <c r="I1487" i="1"/>
  <c r="I1485" i="1"/>
  <c r="I1484" i="1"/>
  <c r="I1483" i="1"/>
  <c r="I1482" i="1"/>
  <c r="I1481" i="1"/>
  <c r="I1480" i="1"/>
  <c r="I1479" i="1"/>
  <c r="I1478" i="1"/>
  <c r="I1477" i="1"/>
  <c r="I1475" i="1"/>
  <c r="I1474" i="1"/>
  <c r="I1473" i="1"/>
  <c r="I1472" i="1"/>
  <c r="I1471" i="1"/>
  <c r="I1469" i="1"/>
  <c r="I1468" i="1"/>
  <c r="I1466" i="1"/>
  <c r="I1465" i="1"/>
  <c r="I1464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48" i="1"/>
  <c r="I1447" i="1"/>
  <c r="I1446" i="1"/>
  <c r="I1445" i="1"/>
  <c r="I1444" i="1"/>
  <c r="I1443" i="1"/>
  <c r="I1440" i="1"/>
  <c r="I1439" i="1"/>
  <c r="I1438" i="1"/>
  <c r="I1436" i="1"/>
  <c r="I1435" i="1"/>
  <c r="I1433" i="1"/>
  <c r="I1432" i="1"/>
  <c r="I1431" i="1"/>
  <c r="I1430" i="1"/>
  <c r="I1427" i="1"/>
  <c r="I1425" i="1"/>
  <c r="I1424" i="1"/>
  <c r="I1423" i="1"/>
  <c r="I1422" i="1"/>
  <c r="I1420" i="1"/>
  <c r="I1417" i="1"/>
  <c r="I1416" i="1"/>
  <c r="I1415" i="1"/>
  <c r="I1414" i="1"/>
  <c r="I1413" i="1"/>
  <c r="I1412" i="1"/>
  <c r="I1409" i="1"/>
  <c r="I1407" i="1"/>
  <c r="I1406" i="1"/>
  <c r="I1405" i="1"/>
  <c r="I1404" i="1"/>
  <c r="I1403" i="1"/>
  <c r="I1402" i="1"/>
  <c r="I1401" i="1"/>
  <c r="I1399" i="1"/>
  <c r="I1398" i="1"/>
  <c r="I1396" i="1"/>
  <c r="I1395" i="1"/>
  <c r="I1394" i="1"/>
  <c r="I1393" i="1"/>
  <c r="I1392" i="1"/>
  <c r="I1389" i="1"/>
  <c r="I1387" i="1"/>
  <c r="I1386" i="1"/>
  <c r="I1385" i="1"/>
  <c r="I1383" i="1"/>
  <c r="I1382" i="1"/>
  <c r="I1381" i="1"/>
  <c r="I1380" i="1"/>
  <c r="I1379" i="1"/>
  <c r="I1378" i="1"/>
  <c r="I1376" i="1"/>
  <c r="I1375" i="1"/>
  <c r="I1374" i="1"/>
  <c r="I1370" i="1"/>
  <c r="I1369" i="1"/>
  <c r="I1368" i="1"/>
  <c r="I1367" i="1"/>
  <c r="I1366" i="1"/>
  <c r="I1365" i="1"/>
  <c r="I1363" i="1"/>
  <c r="I1362" i="1"/>
  <c r="I1359" i="1"/>
  <c r="I1358" i="1"/>
  <c r="I1354" i="1"/>
  <c r="I1353" i="1"/>
  <c r="I1352" i="1"/>
  <c r="I1348" i="1"/>
  <c r="I1347" i="1"/>
  <c r="I1345" i="1"/>
  <c r="I1344" i="1"/>
  <c r="I1343" i="1"/>
  <c r="I1342" i="1"/>
  <c r="I1341" i="1"/>
  <c r="I1340" i="1"/>
  <c r="I1339" i="1"/>
  <c r="I1338" i="1"/>
  <c r="I1337" i="1"/>
  <c r="I1335" i="1"/>
  <c r="I1334" i="1"/>
  <c r="I1333" i="1"/>
  <c r="I1331" i="1"/>
  <c r="I1330" i="1"/>
  <c r="I1329" i="1"/>
  <c r="I1328" i="1"/>
  <c r="I1327" i="1"/>
  <c r="I1325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5" i="1"/>
  <c r="I1294" i="1"/>
  <c r="I1293" i="1"/>
  <c r="I1292" i="1"/>
  <c r="I1289" i="1"/>
  <c r="I1288" i="1"/>
  <c r="I1287" i="1"/>
  <c r="I1285" i="1"/>
  <c r="I1284" i="1"/>
  <c r="I1282" i="1"/>
  <c r="I1279" i="1"/>
  <c r="I1278" i="1"/>
  <c r="I1277" i="1"/>
  <c r="I1272" i="1"/>
  <c r="I1271" i="1"/>
  <c r="I1270" i="1"/>
  <c r="I1269" i="1"/>
  <c r="I1268" i="1"/>
  <c r="I1267" i="1"/>
  <c r="I1266" i="1"/>
  <c r="I1265" i="1"/>
  <c r="I1264" i="1"/>
  <c r="I1263" i="1"/>
  <c r="I1261" i="1"/>
  <c r="I1260" i="1"/>
  <c r="I1258" i="1"/>
  <c r="I1257" i="1"/>
  <c r="I1255" i="1"/>
  <c r="I1251" i="1"/>
  <c r="I1250" i="1"/>
  <c r="I1249" i="1"/>
  <c r="I1248" i="1"/>
  <c r="I1247" i="1"/>
  <c r="I1246" i="1"/>
  <c r="I1245" i="1"/>
  <c r="I1244" i="1"/>
  <c r="I1243" i="1"/>
  <c r="I1242" i="1"/>
  <c r="I1239" i="1"/>
  <c r="I1238" i="1"/>
  <c r="I1237" i="1"/>
  <c r="I1235" i="1"/>
  <c r="I1234" i="1"/>
  <c r="I1233" i="1"/>
  <c r="I1232" i="1"/>
  <c r="I1231" i="1"/>
  <c r="I1230" i="1"/>
  <c r="I1229" i="1"/>
  <c r="I1228" i="1"/>
  <c r="I1227" i="1"/>
  <c r="I1223" i="1"/>
  <c r="I1222" i="1"/>
  <c r="I1221" i="1"/>
  <c r="I1220" i="1"/>
  <c r="I1218" i="1"/>
  <c r="I1217" i="1"/>
  <c r="I1216" i="1"/>
  <c r="I1215" i="1"/>
  <c r="I1214" i="1"/>
  <c r="I1212" i="1"/>
  <c r="I1210" i="1"/>
  <c r="I1209" i="1"/>
  <c r="I1208" i="1"/>
  <c r="I1206" i="1"/>
  <c r="I1205" i="1"/>
  <c r="I1204" i="1"/>
  <c r="I1203" i="1"/>
  <c r="I1202" i="1"/>
  <c r="I1201" i="1"/>
  <c r="I1200" i="1"/>
  <c r="I1197" i="1"/>
  <c r="I1196" i="1"/>
  <c r="I1195" i="1"/>
  <c r="I1193" i="1"/>
  <c r="I1189" i="1"/>
  <c r="I1188" i="1"/>
  <c r="I1187" i="1"/>
  <c r="I1186" i="1"/>
  <c r="I1185" i="1"/>
  <c r="I1184" i="1"/>
  <c r="I1183" i="1"/>
  <c r="I1180" i="1"/>
  <c r="I1179" i="1"/>
  <c r="I1177" i="1"/>
  <c r="I1176" i="1"/>
  <c r="I1173" i="1"/>
  <c r="I1171" i="1"/>
  <c r="I1170" i="1"/>
  <c r="I1167" i="1"/>
  <c r="I1166" i="1"/>
  <c r="I1165" i="1"/>
  <c r="I1164" i="1"/>
  <c r="I1163" i="1"/>
  <c r="I1162" i="1"/>
  <c r="I1161" i="1"/>
  <c r="I1160" i="1"/>
</calcChain>
</file>

<file path=xl/comments1.xml><?xml version="1.0" encoding="utf-8"?>
<comments xmlns="http://schemas.openxmlformats.org/spreadsheetml/2006/main">
  <authors>
    <author>seao11870</author>
    <author>Allmyr, Mats</author>
  </authors>
  <commentList>
    <comment ref="Z1653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Turbiditet ej mätt i fält</t>
        </r>
      </text>
    </comment>
    <comment ref="Z1654" authorId="1" shapeId="0">
      <text>
        <r>
          <rPr>
            <b/>
            <sz val="8"/>
            <color indexed="81"/>
            <rFont val="Tahoma"/>
            <family val="2"/>
          </rPr>
          <t>Allmyr, Mats:</t>
        </r>
        <r>
          <rPr>
            <sz val="8"/>
            <color indexed="81"/>
            <rFont val="Tahoma"/>
            <family val="2"/>
          </rPr>
          <t xml:space="preserve">
samtliga turb för feb korrigerade efter mejl från fältkonsult Peter Johansson (mProv)</t>
        </r>
      </text>
    </comment>
    <comment ref="A1665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Obs, felrapporterad som Kräftriket</t>
        </r>
      </text>
    </comment>
    <comment ref="B1665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Obs, felrapporterad som Kräftriket</t>
        </r>
      </text>
    </comment>
    <comment ref="Z1677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Turbiditet ej mätt i fält</t>
        </r>
      </text>
    </comment>
    <comment ref="A1683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Filtrerat prov omkört pga avvikande bly och kromhalter. Omkörning visade att provet kontaminerats vid filtrering.</t>
        </r>
      </text>
    </comment>
    <comment ref="B1683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Filtrerat prov omkört pga avvikande bly och kromhalter. Omkörning visade att provet kontaminerats vid filtrering.</t>
        </r>
      </text>
    </comment>
    <comment ref="Z1689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Turbiditet ej mätt i fält</t>
        </r>
      </text>
    </comment>
    <comment ref="A1738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Obs annan lokal än övriga</t>
        </r>
      </text>
    </comment>
    <comment ref="B1738" authorId="0" shapeId="0">
      <text>
        <r>
          <rPr>
            <b/>
            <sz val="9"/>
            <color indexed="81"/>
            <rFont val="Tahoma"/>
            <family val="2"/>
          </rPr>
          <t>seao11870:</t>
        </r>
        <r>
          <rPr>
            <sz val="9"/>
            <color indexed="81"/>
            <rFont val="Tahoma"/>
            <family val="2"/>
          </rPr>
          <t xml:space="preserve">
Obs annan lokal än övriga</t>
        </r>
      </text>
    </comment>
  </commentList>
</comments>
</file>

<file path=xl/sharedStrings.xml><?xml version="1.0" encoding="utf-8"?>
<sst xmlns="http://schemas.openxmlformats.org/spreadsheetml/2006/main" count="69212" uniqueCount="2319">
  <si>
    <t xml:space="preserve">PFOS </t>
  </si>
  <si>
    <t>PFOA</t>
  </si>
  <si>
    <t>PFHxS</t>
  </si>
  <si>
    <t>PFBS</t>
  </si>
  <si>
    <t>PFHpA</t>
  </si>
  <si>
    <t>PFHxA</t>
  </si>
  <si>
    <t>PFDS</t>
  </si>
  <si>
    <t>PFNA</t>
  </si>
  <si>
    <t>6:2FTS</t>
  </si>
  <si>
    <t>PFOSA</t>
  </si>
  <si>
    <t>Turbiditet</t>
  </si>
  <si>
    <t>ng/l</t>
  </si>
  <si>
    <t>NTU</t>
  </si>
  <si>
    <t>Provbeteckning</t>
  </si>
  <si>
    <t>Lokal</t>
  </si>
  <si>
    <t>Nord-koordinat</t>
  </si>
  <si>
    <t>Ost-koordinat</t>
  </si>
  <si>
    <t>Provdatum</t>
  </si>
  <si>
    <t>Cd tot</t>
  </si>
  <si>
    <t>Cr tot</t>
  </si>
  <si>
    <t>Cu tot</t>
  </si>
  <si>
    <t>Ni tot</t>
  </si>
  <si>
    <t>Pb tot</t>
  </si>
  <si>
    <t>Zn tot</t>
  </si>
  <si>
    <t>Cd löst</t>
  </si>
  <si>
    <t>Cr löst</t>
  </si>
  <si>
    <t>Cu löst</t>
  </si>
  <si>
    <t>Ni löst</t>
  </si>
  <si>
    <t>Pb löst</t>
  </si>
  <si>
    <t>Zn löst</t>
  </si>
  <si>
    <t>µg/l</t>
  </si>
  <si>
    <t>SWEREF 99 18 00</t>
  </si>
  <si>
    <t>Mälaren, Årstadal</t>
  </si>
  <si>
    <t>Drevviken, Stortorp</t>
  </si>
  <si>
    <t>Brunnsviken, Kräftriket</t>
  </si>
  <si>
    <t>Bällstaån, Travbron</t>
  </si>
  <si>
    <t>Blockhusudden, Saltsjön</t>
  </si>
  <si>
    <t>Fältblank</t>
  </si>
  <si>
    <t>Judarn</t>
  </si>
  <si>
    <t>Kyrksjön</t>
  </si>
  <si>
    <t>Råcksta träsk</t>
  </si>
  <si>
    <t>Magelungen</t>
  </si>
  <si>
    <t>Långsjön</t>
  </si>
  <si>
    <t>Riddarfjärden</t>
  </si>
  <si>
    <t>Ulvsundasjön</t>
  </si>
  <si>
    <t>Lilla värtan</t>
  </si>
  <si>
    <t>Trekanten</t>
  </si>
  <si>
    <t>MR6067</t>
  </si>
  <si>
    <t>MR6135</t>
  </si>
  <si>
    <t>MR6191</t>
  </si>
  <si>
    <t>MR6268</t>
  </si>
  <si>
    <t>MR6320</t>
  </si>
  <si>
    <t>MR6440</t>
  </si>
  <si>
    <t>MR6538</t>
  </si>
  <si>
    <t>MR6567</t>
  </si>
  <si>
    <t>MR6662</t>
  </si>
  <si>
    <t>MR6777</t>
  </si>
  <si>
    <t>MR6901</t>
  </si>
  <si>
    <t>MR6978</t>
  </si>
  <si>
    <t>MR6069</t>
  </si>
  <si>
    <t>MR6137</t>
  </si>
  <si>
    <t>MR6193</t>
  </si>
  <si>
    <t>MR6270</t>
  </si>
  <si>
    <t>MR6322</t>
  </si>
  <si>
    <t>MR6442</t>
  </si>
  <si>
    <t>MR6540</t>
  </si>
  <si>
    <t>MR6569</t>
  </si>
  <si>
    <t>MR6664</t>
  </si>
  <si>
    <t>MR6779a</t>
  </si>
  <si>
    <t>MR6779b</t>
  </si>
  <si>
    <t>MR6903</t>
  </si>
  <si>
    <t>MR6980</t>
  </si>
  <si>
    <t>MR6070</t>
  </si>
  <si>
    <t>MR6138</t>
  </si>
  <si>
    <t>MR6206</t>
  </si>
  <si>
    <t>MR6271</t>
  </si>
  <si>
    <t>MR6323</t>
  </si>
  <si>
    <t>MR6443</t>
  </si>
  <si>
    <t>MR6541</t>
  </si>
  <si>
    <t>MR6570</t>
  </si>
  <si>
    <t>MR6665</t>
  </si>
  <si>
    <t>MR6780</t>
  </si>
  <si>
    <t>MR6904</t>
  </si>
  <si>
    <t>MR6981</t>
  </si>
  <si>
    <t>MR6071</t>
  </si>
  <si>
    <t>MR6139</t>
  </si>
  <si>
    <t>MR6194</t>
  </si>
  <si>
    <t>MR6272A</t>
  </si>
  <si>
    <t>MR6272B</t>
  </si>
  <si>
    <t>MR6324A</t>
  </si>
  <si>
    <t>MR6324B</t>
  </si>
  <si>
    <t>MR6444A</t>
  </si>
  <si>
    <t>MR6444B</t>
  </si>
  <si>
    <t>MR6542A</t>
  </si>
  <si>
    <t>MR6542B</t>
  </si>
  <si>
    <t>MR6571A</t>
  </si>
  <si>
    <t>MR6571B</t>
  </si>
  <si>
    <t>MR6666 A</t>
  </si>
  <si>
    <t>MR6666 B</t>
  </si>
  <si>
    <t>MR6781a</t>
  </si>
  <si>
    <t>MR6781b</t>
  </si>
  <si>
    <t>MR6905a</t>
  </si>
  <si>
    <t>MR6905b</t>
  </si>
  <si>
    <t>MR6982</t>
  </si>
  <si>
    <t>MR6982B</t>
  </si>
  <si>
    <t>MR6068</t>
  </si>
  <si>
    <t>MR6136</t>
  </si>
  <si>
    <t>MR6192</t>
  </si>
  <si>
    <t>MR6269</t>
  </si>
  <si>
    <t>MR6321</t>
  </si>
  <si>
    <t>MR6441</t>
  </si>
  <si>
    <t>MR6539</t>
  </si>
  <si>
    <t>MR6568</t>
  </si>
  <si>
    <t>MR6663</t>
  </si>
  <si>
    <t>MR6778</t>
  </si>
  <si>
    <t>MR6902</t>
  </si>
  <si>
    <t>MR6979</t>
  </si>
  <si>
    <t>MR6078</t>
  </si>
  <si>
    <t>MR6146</t>
  </si>
  <si>
    <t>MR6200</t>
  </si>
  <si>
    <t>MR6279</t>
  </si>
  <si>
    <t>MR6331</t>
  </si>
  <si>
    <t>2017-05-00</t>
  </si>
  <si>
    <t>MR6451</t>
  </si>
  <si>
    <t>2017-06-00</t>
  </si>
  <si>
    <t>MR6549</t>
  </si>
  <si>
    <t>2017-07-00</t>
  </si>
  <si>
    <t>MR6578</t>
  </si>
  <si>
    <t>2017-08-00</t>
  </si>
  <si>
    <t>MR6673</t>
  </si>
  <si>
    <t>2017-09-00</t>
  </si>
  <si>
    <t>MR6788</t>
  </si>
  <si>
    <t>2017-10-00</t>
  </si>
  <si>
    <t>MR6912</t>
  </si>
  <si>
    <t>2017-11-00</t>
  </si>
  <si>
    <t>MR6988</t>
  </si>
  <si>
    <t>2017-12-00</t>
  </si>
  <si>
    <t>MR6072</t>
  </si>
  <si>
    <t>MR6140</t>
  </si>
  <si>
    <t>MR6195</t>
  </si>
  <si>
    <t>MR6273</t>
  </si>
  <si>
    <t>MR6325</t>
  </si>
  <si>
    <t>MR6445</t>
  </si>
  <si>
    <t>MR6543</t>
  </si>
  <si>
    <t>MR6572</t>
  </si>
  <si>
    <t>MR6667</t>
  </si>
  <si>
    <t>MR6782</t>
  </si>
  <si>
    <t>MR6906</t>
  </si>
  <si>
    <t>MR7004</t>
  </si>
  <si>
    <t>MR6073</t>
  </si>
  <si>
    <t>MR6141</t>
  </si>
  <si>
    <t>MR6207</t>
  </si>
  <si>
    <t>MR6274</t>
  </si>
  <si>
    <t>MR6326</t>
  </si>
  <si>
    <t>MR6446</t>
  </si>
  <si>
    <t>MR6544</t>
  </si>
  <si>
    <t>MR6573</t>
  </si>
  <si>
    <t>MR6668</t>
  </si>
  <si>
    <t>MR6783</t>
  </si>
  <si>
    <t>MR6907</t>
  </si>
  <si>
    <t>MR6983</t>
  </si>
  <si>
    <t>MR6074</t>
  </si>
  <si>
    <t>MR6142</t>
  </si>
  <si>
    <t>MR6196</t>
  </si>
  <si>
    <t>MR6275</t>
  </si>
  <si>
    <t>MR6327</t>
  </si>
  <si>
    <t>MR6447</t>
  </si>
  <si>
    <t>MR6545</t>
  </si>
  <si>
    <t>MR6574</t>
  </si>
  <si>
    <t>MR6669</t>
  </si>
  <si>
    <t>MR6784</t>
  </si>
  <si>
    <t>MR6908</t>
  </si>
  <si>
    <t>MR6984</t>
  </si>
  <si>
    <t>MR6075</t>
  </si>
  <si>
    <t>MR6143</t>
  </si>
  <si>
    <t>MR6197</t>
  </si>
  <si>
    <t>MR6276</t>
  </si>
  <si>
    <t>MR6328</t>
  </si>
  <si>
    <t>MR6448</t>
  </si>
  <si>
    <t>MR6546</t>
  </si>
  <si>
    <t>MR6575</t>
  </si>
  <si>
    <t>MR6670 A</t>
  </si>
  <si>
    <t>MR6670 B</t>
  </si>
  <si>
    <t>MR6785</t>
  </si>
  <si>
    <t>MR6909</t>
  </si>
  <si>
    <t>MR6985</t>
  </si>
  <si>
    <t>MR6077</t>
  </si>
  <si>
    <t>MR6145</t>
  </si>
  <si>
    <t>MR6199</t>
  </si>
  <si>
    <t>MR6278</t>
  </si>
  <si>
    <t>MR6330</t>
  </si>
  <si>
    <t>MR6450</t>
  </si>
  <si>
    <t>MR6548</t>
  </si>
  <si>
    <t>MR6577</t>
  </si>
  <si>
    <t>MR6672</t>
  </si>
  <si>
    <t>MR6787</t>
  </si>
  <si>
    <t>MR6911</t>
  </si>
  <si>
    <t>MR6987</t>
  </si>
  <si>
    <t>MR6079A</t>
  </si>
  <si>
    <t>MR6079B</t>
  </si>
  <si>
    <t>MR6203</t>
  </si>
  <si>
    <t>MR6282</t>
  </si>
  <si>
    <t>MR6334</t>
  </si>
  <si>
    <t>MR6454</t>
  </si>
  <si>
    <t>MR6552</t>
  </si>
  <si>
    <t>MR6581A</t>
  </si>
  <si>
    <t>MR6581B</t>
  </si>
  <si>
    <t>MR6676</t>
  </si>
  <si>
    <t>MR6791</t>
  </si>
  <si>
    <t>MR6915a</t>
  </si>
  <si>
    <t>MR6915b</t>
  </si>
  <si>
    <t>MR6991</t>
  </si>
  <si>
    <t>MR6991B</t>
  </si>
  <si>
    <t>MR6076</t>
  </si>
  <si>
    <t>MR6144</t>
  </si>
  <si>
    <t>MR6198</t>
  </si>
  <si>
    <t>MR6277</t>
  </si>
  <si>
    <t>MR6329</t>
  </si>
  <si>
    <t>MR6449</t>
  </si>
  <si>
    <t>MR6547</t>
  </si>
  <si>
    <t>MR6576</t>
  </si>
  <si>
    <t>MR6671</t>
  </si>
  <si>
    <t>MR6786</t>
  </si>
  <si>
    <t>MR6910</t>
  </si>
  <si>
    <t>MR6986</t>
  </si>
  <si>
    <t>MR6081</t>
  </si>
  <si>
    <t>MR6148</t>
  </si>
  <si>
    <t>MR6202</t>
  </si>
  <si>
    <t>MR6281</t>
  </si>
  <si>
    <t>MR6333</t>
  </si>
  <si>
    <t>MR6453</t>
  </si>
  <si>
    <t>MR6551</t>
  </si>
  <si>
    <t>MR6580</t>
  </si>
  <si>
    <t>MR6675</t>
  </si>
  <si>
    <t>MR6790</t>
  </si>
  <si>
    <t>MR6914</t>
  </si>
  <si>
    <t>MR6990</t>
  </si>
  <si>
    <t>MR6080</t>
  </si>
  <si>
    <t>MR6147</t>
  </si>
  <si>
    <t>MR6201</t>
  </si>
  <si>
    <t>MR6280</t>
  </si>
  <si>
    <t>MR6332</t>
  </si>
  <si>
    <t>MR6452</t>
  </si>
  <si>
    <t>MR6550</t>
  </si>
  <si>
    <t>MR6579</t>
  </si>
  <si>
    <t>MR6674</t>
  </si>
  <si>
    <t>MR6789</t>
  </si>
  <si>
    <t>MR6913</t>
  </si>
  <si>
    <t>MR6989</t>
  </si>
  <si>
    <t>Vattenförekomst</t>
  </si>
  <si>
    <t>År</t>
  </si>
  <si>
    <t>pH</t>
  </si>
  <si>
    <t>Alkalinitet</t>
  </si>
  <si>
    <t>Konduktivitet</t>
  </si>
  <si>
    <t>TOC</t>
  </si>
  <si>
    <t>DOC</t>
  </si>
  <si>
    <t>Ca tot</t>
  </si>
  <si>
    <t>Ca löst</t>
  </si>
  <si>
    <t>mg/l</t>
  </si>
  <si>
    <t>mg HCO3/l</t>
  </si>
  <si>
    <t>mS/m</t>
  </si>
  <si>
    <t>Lilla Värtan, Karantänbojen</t>
  </si>
  <si>
    <t>2017-02-03</t>
  </si>
  <si>
    <t>Stortorp, Drevviken</t>
  </si>
  <si>
    <t>2017-02-07</t>
  </si>
  <si>
    <t>Årstadal, Mälaren</t>
  </si>
  <si>
    <t>2017-02-06</t>
  </si>
  <si>
    <t>Kräftrike, Brunnsviken</t>
  </si>
  <si>
    <t xml:space="preserve">Bällstaån, Travbron </t>
  </si>
  <si>
    <t>Ulvsundasjön, mitt i sjö</t>
  </si>
  <si>
    <t>2017-02-22</t>
  </si>
  <si>
    <t>2017-02-23</t>
  </si>
  <si>
    <t>2017-02-24</t>
  </si>
  <si>
    <t>2017-03-21</t>
  </si>
  <si>
    <t>2017-03-22</t>
  </si>
  <si>
    <t>&lt;0,20</t>
  </si>
  <si>
    <t>2017-03-29</t>
  </si>
  <si>
    <t>2017-04-19</t>
  </si>
  <si>
    <t>2017-04-20</t>
  </si>
  <si>
    <t>2017-05-16</t>
  </si>
  <si>
    <t>2017-05-17</t>
  </si>
  <si>
    <t>2017-05-18</t>
  </si>
  <si>
    <t>2017-06-20</t>
  </si>
  <si>
    <t>2017-06-21</t>
  </si>
  <si>
    <t>2017-07-11</t>
  </si>
  <si>
    <t>2017-07-12</t>
  </si>
  <si>
    <t>2017-08-10</t>
  </si>
  <si>
    <t>2017-08-11</t>
  </si>
  <si>
    <t>2017-09-21</t>
  </si>
  <si>
    <t>2017-10-16</t>
  </si>
  <si>
    <t>2017-10-17</t>
  </si>
  <si>
    <t>2017-11-21</t>
  </si>
  <si>
    <t>2017-11-20</t>
  </si>
  <si>
    <t>2017-11-22</t>
  </si>
  <si>
    <t>2017-12-15</t>
  </si>
  <si>
    <t>2017</t>
  </si>
  <si>
    <t>MR4959</t>
  </si>
  <si>
    <t>Fiskarfjärden/klubben</t>
  </si>
  <si>
    <t>MR4980A</t>
  </si>
  <si>
    <t>Klubbens borg</t>
  </si>
  <si>
    <t>MR4980B</t>
  </si>
  <si>
    <t>MR5034 A</t>
  </si>
  <si>
    <t>MR5034 B</t>
  </si>
  <si>
    <t>MR5103A</t>
  </si>
  <si>
    <t>MR5103B</t>
  </si>
  <si>
    <t>MR5276A</t>
  </si>
  <si>
    <t>MR5276B</t>
  </si>
  <si>
    <t>MR5341A</t>
  </si>
  <si>
    <t>MR5341B</t>
  </si>
  <si>
    <t>MR5354A</t>
  </si>
  <si>
    <t>MR5354B</t>
  </si>
  <si>
    <t>MR5549A</t>
  </si>
  <si>
    <t>MR5549B</t>
  </si>
  <si>
    <t>MR5629A</t>
  </si>
  <si>
    <t>MR5629B</t>
  </si>
  <si>
    <t>MR5752A</t>
  </si>
  <si>
    <t>MR5752B</t>
  </si>
  <si>
    <t>MR5875A</t>
  </si>
  <si>
    <t>MR5875B</t>
  </si>
  <si>
    <t>MR5927A</t>
  </si>
  <si>
    <t>MR5927B</t>
  </si>
  <si>
    <t>MR4960</t>
  </si>
  <si>
    <t>MR4981</t>
  </si>
  <si>
    <t>MR5035</t>
  </si>
  <si>
    <t>MR5105</t>
  </si>
  <si>
    <t>MR5278</t>
  </si>
  <si>
    <t>MR5343</t>
  </si>
  <si>
    <t>MR5356</t>
  </si>
  <si>
    <t>MR5551</t>
  </si>
  <si>
    <t>MR5631</t>
  </si>
  <si>
    <t>MR5754</t>
  </si>
  <si>
    <t>MR5877</t>
  </si>
  <si>
    <t>MR5929</t>
  </si>
  <si>
    <t>MR4961</t>
  </si>
  <si>
    <t>MR4982</t>
  </si>
  <si>
    <t>MR5036</t>
  </si>
  <si>
    <t>MR5102</t>
  </si>
  <si>
    <t>MR5275</t>
  </si>
  <si>
    <t>MR5340</t>
  </si>
  <si>
    <t>MR5353</t>
  </si>
  <si>
    <t>MR5548</t>
  </si>
  <si>
    <t>MR5628</t>
  </si>
  <si>
    <t>MR5751</t>
  </si>
  <si>
    <t>MR5874</t>
  </si>
  <si>
    <t>MR5926</t>
  </si>
  <si>
    <t>MR4814</t>
  </si>
  <si>
    <t>MR4915</t>
  </si>
  <si>
    <t>MR4978</t>
  </si>
  <si>
    <t>MR5064</t>
  </si>
  <si>
    <t>MR5203</t>
  </si>
  <si>
    <t>MR5307</t>
  </si>
  <si>
    <t>MR5366</t>
  </si>
  <si>
    <t>MR5448</t>
  </si>
  <si>
    <t>MR5598</t>
  </si>
  <si>
    <t>MR5671</t>
  </si>
  <si>
    <t>MR5855</t>
  </si>
  <si>
    <t>MR5905</t>
  </si>
  <si>
    <t>MR4885</t>
  </si>
  <si>
    <t>MR4983</t>
  </si>
  <si>
    <t>MR5037</t>
  </si>
  <si>
    <t>MR5104</t>
  </si>
  <si>
    <t>MR5277</t>
  </si>
  <si>
    <t>MR5342</t>
  </si>
  <si>
    <t>MR5355</t>
  </si>
  <si>
    <t>MR5550</t>
  </si>
  <si>
    <t>MR5630</t>
  </si>
  <si>
    <t>MR5753</t>
  </si>
  <si>
    <t>MR5876</t>
  </si>
  <si>
    <t>MR5928</t>
  </si>
  <si>
    <t>MR4809</t>
  </si>
  <si>
    <t>MR4910</t>
  </si>
  <si>
    <t>MR4973</t>
  </si>
  <si>
    <t>MR5060</t>
  </si>
  <si>
    <t>MR5199</t>
  </si>
  <si>
    <t>MR5303</t>
  </si>
  <si>
    <t>MR5362</t>
  </si>
  <si>
    <t>MR5444</t>
  </si>
  <si>
    <t>MR5594</t>
  </si>
  <si>
    <t>MR5667</t>
  </si>
  <si>
    <t>MR5851</t>
  </si>
  <si>
    <t>MR5901</t>
  </si>
  <si>
    <t>MR4810</t>
  </si>
  <si>
    <t>MR4911</t>
  </si>
  <si>
    <t>MR4974</t>
  </si>
  <si>
    <t>MR5061</t>
  </si>
  <si>
    <t>MR5200</t>
  </si>
  <si>
    <t>MR5304</t>
  </si>
  <si>
    <t>MR5363</t>
  </si>
  <si>
    <t>MR5445</t>
  </si>
  <si>
    <t>MR5595</t>
  </si>
  <si>
    <t>MR5668</t>
  </si>
  <si>
    <t>MR5852</t>
  </si>
  <si>
    <t>MR5902</t>
  </si>
  <si>
    <t>MR4811</t>
  </si>
  <si>
    <t>MR4912A</t>
  </si>
  <si>
    <t>MR4912B</t>
  </si>
  <si>
    <t>MR4975</t>
  </si>
  <si>
    <t>MR5062</t>
  </si>
  <si>
    <t>MR5201</t>
  </si>
  <si>
    <t>MR5305</t>
  </si>
  <si>
    <t>MR5364</t>
  </si>
  <si>
    <t>MR5446</t>
  </si>
  <si>
    <t>MR5596</t>
  </si>
  <si>
    <t>MR5669</t>
  </si>
  <si>
    <t>MR5853</t>
  </si>
  <si>
    <t>MR5903</t>
  </si>
  <si>
    <t>MR4812</t>
  </si>
  <si>
    <t>MR4913</t>
  </si>
  <si>
    <t>MR4976</t>
  </si>
  <si>
    <t>MR5063</t>
  </si>
  <si>
    <t>MR5202</t>
  </si>
  <si>
    <t>MR5306</t>
  </si>
  <si>
    <t>MR5365</t>
  </si>
  <si>
    <t>MR5447</t>
  </si>
  <si>
    <t>MR5597</t>
  </si>
  <si>
    <t>MR5670</t>
  </si>
  <si>
    <t>MR5854</t>
  </si>
  <si>
    <t>MR5904</t>
  </si>
  <si>
    <t>MR4813</t>
  </si>
  <si>
    <t>MR4914</t>
  </si>
  <si>
    <t>MR4977</t>
  </si>
  <si>
    <t>MR5066</t>
  </si>
  <si>
    <t>MR5204</t>
  </si>
  <si>
    <t>MR5308</t>
  </si>
  <si>
    <t>MR5367</t>
  </si>
  <si>
    <t>MR5449</t>
  </si>
  <si>
    <t>MR5599</t>
  </si>
  <si>
    <t>MR5672</t>
  </si>
  <si>
    <t>MR5856</t>
  </si>
  <si>
    <t>MR5906</t>
  </si>
  <si>
    <t>MR4803</t>
  </si>
  <si>
    <t>MR4905</t>
  </si>
  <si>
    <t>MR4968</t>
  </si>
  <si>
    <t>MR5055</t>
  </si>
  <si>
    <t>MR5194</t>
  </si>
  <si>
    <t>MR5298</t>
  </si>
  <si>
    <t>MR5357</t>
  </si>
  <si>
    <t>MR5439</t>
  </si>
  <si>
    <t>MR5589</t>
  </si>
  <si>
    <t>MR5662</t>
  </si>
  <si>
    <t>MR5846</t>
  </si>
  <si>
    <t>MR5896</t>
  </si>
  <si>
    <t>MR4807</t>
  </si>
  <si>
    <t>MR4909A</t>
  </si>
  <si>
    <t>MR4909B</t>
  </si>
  <si>
    <t>MR4972A</t>
  </si>
  <si>
    <t>MR4972B</t>
  </si>
  <si>
    <t>MR5059A</t>
  </si>
  <si>
    <t>MR5059B</t>
  </si>
  <si>
    <t>MR5198A</t>
  </si>
  <si>
    <t>MR5198B</t>
  </si>
  <si>
    <t>MR5302A</t>
  </si>
  <si>
    <t>MR5302B</t>
  </si>
  <si>
    <t>MR5361A</t>
  </si>
  <si>
    <t>MR5361B</t>
  </si>
  <si>
    <t>MR5443A</t>
  </si>
  <si>
    <t>MR5443B</t>
  </si>
  <si>
    <t>MR5593A</t>
  </si>
  <si>
    <t>MR5593B</t>
  </si>
  <si>
    <t>MR5666A</t>
  </si>
  <si>
    <t>MR5666B</t>
  </si>
  <si>
    <t>MR5850A</t>
  </si>
  <si>
    <t>MR5850B</t>
  </si>
  <si>
    <t>MR5900A</t>
  </si>
  <si>
    <t>MR5900B</t>
  </si>
  <si>
    <t>MR4804a</t>
  </si>
  <si>
    <t>Blockhusudden</t>
  </si>
  <si>
    <t>MR4804b</t>
  </si>
  <si>
    <t>MR4906</t>
  </si>
  <si>
    <t>MR4969</t>
  </si>
  <si>
    <t>MR5056</t>
  </si>
  <si>
    <t>MR5195</t>
  </si>
  <si>
    <t>MR5299</t>
  </si>
  <si>
    <t>MR5358</t>
  </si>
  <si>
    <t>MR5440</t>
  </si>
  <si>
    <t>MR5590</t>
  </si>
  <si>
    <t>MR5663</t>
  </si>
  <si>
    <t>MR5847</t>
  </si>
  <si>
    <t>MR5897</t>
  </si>
  <si>
    <t>MR4805</t>
  </si>
  <si>
    <t>MR4907</t>
  </si>
  <si>
    <t>MR4970</t>
  </si>
  <si>
    <t>MR5057</t>
  </si>
  <si>
    <t>MR5196</t>
  </si>
  <si>
    <t>MR5300</t>
  </si>
  <si>
    <t>MR5359</t>
  </si>
  <si>
    <t>MR5441</t>
  </si>
  <si>
    <t>MR5591</t>
  </si>
  <si>
    <t>MR5664</t>
  </si>
  <si>
    <t>MR5848</t>
  </si>
  <si>
    <t>MR5898</t>
  </si>
  <si>
    <t>MR4806a</t>
  </si>
  <si>
    <t>Kräftriket, Brunnsviken</t>
  </si>
  <si>
    <t>MR4806b</t>
  </si>
  <si>
    <t>MR4908</t>
  </si>
  <si>
    <t>MR4971</t>
  </si>
  <si>
    <t>MR5058</t>
  </si>
  <si>
    <t>MR5197</t>
  </si>
  <si>
    <t>MR5301</t>
  </si>
  <si>
    <t>MR5360</t>
  </si>
  <si>
    <t>MR5442</t>
  </si>
  <si>
    <t>MR5592</t>
  </si>
  <si>
    <t>MR5665</t>
  </si>
  <si>
    <t>MR5849</t>
  </si>
  <si>
    <t>MR5899</t>
  </si>
  <si>
    <t>MR4808</t>
  </si>
  <si>
    <t>MR4979</t>
  </si>
  <si>
    <t xml:space="preserve">Fältblank </t>
  </si>
  <si>
    <t>MR5065</t>
  </si>
  <si>
    <t>MR5368</t>
  </si>
  <si>
    <t>MR5600</t>
  </si>
  <si>
    <t>MR5857</t>
  </si>
  <si>
    <t>2016-01-14</t>
  </si>
  <si>
    <t>&lt;0,0010</t>
  </si>
  <si>
    <t>2016-01-28</t>
  </si>
  <si>
    <t>Fiskarfjärden- Klubben</t>
  </si>
  <si>
    <t>Görväln- Lambarfjärden</t>
  </si>
  <si>
    <t>2016-02-05</t>
  </si>
  <si>
    <t>2016-02-16</t>
  </si>
  <si>
    <t>2016-02-28</t>
  </si>
  <si>
    <t>2016-03-04</t>
  </si>
  <si>
    <t>2016-03-11</t>
  </si>
  <si>
    <t>2016-03-14</t>
  </si>
  <si>
    <t>2016-03-16</t>
  </si>
  <si>
    <t>2016-03-22</t>
  </si>
  <si>
    <t>1899-12-30</t>
  </si>
  <si>
    <t>2016-04-13</t>
  </si>
  <si>
    <t>2016-04-19</t>
  </si>
  <si>
    <t>2016-05-12</t>
  </si>
  <si>
    <t/>
  </si>
  <si>
    <t>2016-06-13</t>
  </si>
  <si>
    <t>2016-06-22</t>
  </si>
  <si>
    <t>2016-07-08</t>
  </si>
  <si>
    <t>2016-07-12</t>
  </si>
  <si>
    <t>2016-08-12</t>
  </si>
  <si>
    <t>2016-09-14</t>
  </si>
  <si>
    <t>2016-09-21</t>
  </si>
  <si>
    <t>2016-10-12</t>
  </si>
  <si>
    <t>2016-11-01</t>
  </si>
  <si>
    <t>2016-11-10</t>
  </si>
  <si>
    <t>2016-11-21</t>
  </si>
  <si>
    <t>2016-11-23</t>
  </si>
  <si>
    <t>2016-12-08</t>
  </si>
  <si>
    <t>2016-12-15</t>
  </si>
  <si>
    <t xml:space="preserve">PFDA </t>
  </si>
  <si>
    <t>PFUnDA</t>
  </si>
  <si>
    <t>Årstaviken</t>
  </si>
  <si>
    <t>2015-07-15</t>
  </si>
  <si>
    <t>2015-08-18</t>
  </si>
  <si>
    <t>2015-09-16</t>
  </si>
  <si>
    <t>Drevviken</t>
  </si>
  <si>
    <t>&lt;0,3</t>
  </si>
  <si>
    <t>Brunnsviken</t>
  </si>
  <si>
    <t>Bällstaån</t>
  </si>
  <si>
    <t>&lt;0,04</t>
  </si>
  <si>
    <t>&lt;0,11</t>
  </si>
  <si>
    <t>&lt;0,1</t>
  </si>
  <si>
    <t>&lt;0,5</t>
  </si>
  <si>
    <t>&lt;0,06</t>
  </si>
  <si>
    <t>&lt;0,03</t>
  </si>
  <si>
    <t>Bällstaån, uppströms Jfla</t>
  </si>
  <si>
    <t>Bällstaån, Datavägen</t>
  </si>
  <si>
    <t>Bällstaån, Barkarby</t>
  </si>
  <si>
    <t>&lt;1,5</t>
  </si>
  <si>
    <t>&lt;0,16</t>
  </si>
  <si>
    <t>&lt;0,07</t>
  </si>
  <si>
    <t>&lt;0,05</t>
  </si>
  <si>
    <t>&lt;0,004</t>
  </si>
  <si>
    <t>Temperatur vid pH-mätning</t>
  </si>
  <si>
    <t>Vattentemperatur vid provtagning</t>
  </si>
  <si>
    <t>°C</t>
  </si>
  <si>
    <t>2015-05-27</t>
  </si>
  <si>
    <t>2015-06-22</t>
  </si>
  <si>
    <t>2015-10-16</t>
  </si>
  <si>
    <t>2015-11-17</t>
  </si>
  <si>
    <t>2015-12-14</t>
  </si>
  <si>
    <t>Bällstaån Barkarby</t>
  </si>
  <si>
    <t>2015-10-21</t>
  </si>
  <si>
    <t>Bällstaån Dalavägen</t>
  </si>
  <si>
    <t>Bällstaån Uppström Järfälla</t>
  </si>
  <si>
    <t>2015-12-16</t>
  </si>
  <si>
    <t>&lt;0,4</t>
  </si>
  <si>
    <t>&lt;1</t>
  </si>
  <si>
    <t>&lt;2,5</t>
  </si>
  <si>
    <t>&lt;0,002</t>
  </si>
  <si>
    <t>&lt;0,01</t>
  </si>
  <si>
    <t>&lt;1,2</t>
  </si>
  <si>
    <t>&lt;0,2</t>
  </si>
  <si>
    <t>&lt;0,13</t>
  </si>
  <si>
    <t>&lt;0,6</t>
  </si>
  <si>
    <t>&lt;0,8</t>
  </si>
  <si>
    <t>&lt;0,02</t>
  </si>
  <si>
    <t>2014-02-21</t>
  </si>
  <si>
    <t>2,5</t>
  </si>
  <si>
    <t>1,8</t>
  </si>
  <si>
    <t>2,1</t>
  </si>
  <si>
    <t>1,2</t>
  </si>
  <si>
    <t>&lt;LOD</t>
  </si>
  <si>
    <t>2013-07-24</t>
  </si>
  <si>
    <t>2013-08-27</t>
  </si>
  <si>
    <t>2013-09-25</t>
  </si>
  <si>
    <t>2013-11-25</t>
  </si>
  <si>
    <t>2013-12-20</t>
  </si>
  <si>
    <t>&lt;2</t>
  </si>
  <si>
    <t>&lt;1,4</t>
  </si>
  <si>
    <t>4-tert-oktylfenol (µg/l)</t>
  </si>
  <si>
    <t>4-nonylfenol (µg/l)</t>
  </si>
  <si>
    <t>Årstaviken 110120</t>
  </si>
  <si>
    <t>Årstaviken 110217</t>
  </si>
  <si>
    <t>Årstaviken 110324</t>
  </si>
  <si>
    <t>Årstaviken 110413</t>
  </si>
  <si>
    <t>Årstaviken 110518</t>
  </si>
  <si>
    <t>Årstaviken 110616</t>
  </si>
  <si>
    <t>Årstaviken 110712</t>
  </si>
  <si>
    <t>Årstaviken 2011-08-09</t>
  </si>
  <si>
    <t>Årstaviken 2011-09-13</t>
  </si>
  <si>
    <t>2011-09-13</t>
  </si>
  <si>
    <t>Årstaviken 2011-10-25</t>
  </si>
  <si>
    <t>Årstaviken 2011-11-16</t>
  </si>
  <si>
    <t>2011-11-16</t>
  </si>
  <si>
    <t>prov utgår</t>
  </si>
  <si>
    <t>Årstaviken 2011-12-07</t>
  </si>
  <si>
    <t>Saltsjön 110119</t>
  </si>
  <si>
    <t>Saltsjön 110217</t>
  </si>
  <si>
    <t>Saltsjön 110324</t>
  </si>
  <si>
    <t>Saltsjön 110421</t>
  </si>
  <si>
    <t>Saltsjön 110517</t>
  </si>
  <si>
    <t>Saltsjön 110614</t>
  </si>
  <si>
    <t>2011-06-14</t>
  </si>
  <si>
    <t>Saltsjön 110719</t>
  </si>
  <si>
    <t>2011-07-19</t>
  </si>
  <si>
    <t>Saltsjön 2011-08-17</t>
  </si>
  <si>
    <t>2011-08-17</t>
  </si>
  <si>
    <t>Saltsjön 2011-09-22</t>
  </si>
  <si>
    <t>Saltsjön 20111018</t>
  </si>
  <si>
    <t>Saltsjön 2011-11-15</t>
  </si>
  <si>
    <t>Saltsjön 2011-12-07</t>
  </si>
  <si>
    <t>Drevviken 110120</t>
  </si>
  <si>
    <t>Drevviken 110217</t>
  </si>
  <si>
    <t>Drevviken 110324</t>
  </si>
  <si>
    <t>Drevviken 110414</t>
  </si>
  <si>
    <t>Drevviken 110510</t>
  </si>
  <si>
    <t>Drevviken 110613</t>
  </si>
  <si>
    <t>Drevviken 110721</t>
  </si>
  <si>
    <t>Drevviken 2011-08-16</t>
  </si>
  <si>
    <t>Drevviken 2011-09-14</t>
  </si>
  <si>
    <t>Drevviken 20111026</t>
  </si>
  <si>
    <t>Drevviken 2011-11-14</t>
  </si>
  <si>
    <t>Drevviken 2011-12-13</t>
  </si>
  <si>
    <t>Årstadal Jan 19</t>
  </si>
  <si>
    <t>Årstadal 15 Feb</t>
  </si>
  <si>
    <t>Årstadal Mars 22</t>
  </si>
  <si>
    <t>Årstadal April 12</t>
  </si>
  <si>
    <t>Årstaviken Maj 11</t>
  </si>
  <si>
    <t>Årstaviken Juni 16</t>
  </si>
  <si>
    <t>Årstaviken July 19</t>
  </si>
  <si>
    <t>Årstaviken Augusti 16</t>
  </si>
  <si>
    <t>Årstaviken September 15</t>
  </si>
  <si>
    <t>Årstaviken Oktober 26</t>
  </si>
  <si>
    <t>Årstaviken November 15</t>
  </si>
  <si>
    <t>Årstaviken December 08</t>
  </si>
  <si>
    <t>Saltsjön Jan 20</t>
  </si>
  <si>
    <t>Blockhusudden 11 Feb</t>
  </si>
  <si>
    <t>Blockhusudden Mars 22</t>
  </si>
  <si>
    <t>Blockhusudden April 12</t>
  </si>
  <si>
    <t>Saltsjön (Blockhusudden) Maj 10</t>
  </si>
  <si>
    <t>Saltsjön (Blockhusudden) Juni 14</t>
  </si>
  <si>
    <t>Blockhusudden July 20</t>
  </si>
  <si>
    <t>Blockhusudden Augusti 16</t>
  </si>
  <si>
    <t>Blockhusudden September 21</t>
  </si>
  <si>
    <t>Saltsjön Oktober 25</t>
  </si>
  <si>
    <t>Saltsjön November 15</t>
  </si>
  <si>
    <t>Saltsjön December 08</t>
  </si>
  <si>
    <t>Drevviken Jan 20/19</t>
  </si>
  <si>
    <t>0,23</t>
  </si>
  <si>
    <t>Drevviken 15 Feb</t>
  </si>
  <si>
    <t>Drevviken Mars 22</t>
  </si>
  <si>
    <t>Drevviken April 12</t>
  </si>
  <si>
    <t>Drevviken Maj 10</t>
  </si>
  <si>
    <t>Drevviken Juni 14</t>
  </si>
  <si>
    <t>Drevviken July 19</t>
  </si>
  <si>
    <t>Drevviken Augusti 18</t>
  </si>
  <si>
    <t>Drevviken September 20</t>
  </si>
  <si>
    <t>Drevviken Oktober 25</t>
  </si>
  <si>
    <t>Drevviken November 16</t>
  </si>
  <si>
    <t>Drevviken December 08</t>
  </si>
  <si>
    <t xml:space="preserve">Årstadal 090119 </t>
  </si>
  <si>
    <t>&lt;0,9</t>
  </si>
  <si>
    <t xml:space="preserve">Årstadal 090226 </t>
  </si>
  <si>
    <t>Årstadal 090316</t>
  </si>
  <si>
    <t>Årstadal 090406</t>
  </si>
  <si>
    <t xml:space="preserve">Årstadal 090505 </t>
  </si>
  <si>
    <t>&lt;4</t>
  </si>
  <si>
    <t xml:space="preserve">Årstadal 090609 </t>
  </si>
  <si>
    <t>Årstadal 090707</t>
  </si>
  <si>
    <t>Årstadal 090804</t>
  </si>
  <si>
    <t>Årstadal 090922</t>
  </si>
  <si>
    <t>Årstadal 091020</t>
  </si>
  <si>
    <t>Årstadal 091109</t>
  </si>
  <si>
    <t>Årstadal 091201</t>
  </si>
  <si>
    <t>Blockhusudden 090119</t>
  </si>
  <si>
    <t>Blockhusudden 090226</t>
  </si>
  <si>
    <t xml:space="preserve">Blockhusudden 090316 </t>
  </si>
  <si>
    <t>Blockhusudden 090414</t>
  </si>
  <si>
    <t>Blockhusudden 090519</t>
  </si>
  <si>
    <t>Blockhusudden 090610</t>
  </si>
  <si>
    <t>Blockhusudden 090714</t>
  </si>
  <si>
    <t xml:space="preserve">Blockhusudden 090819 </t>
  </si>
  <si>
    <t xml:space="preserve">Blockhusudden 090915 </t>
  </si>
  <si>
    <t xml:space="preserve">Blockhusudden 091013 </t>
  </si>
  <si>
    <t xml:space="preserve">Blockhusudden 091111 </t>
  </si>
  <si>
    <t>Blockhusudden 091202</t>
  </si>
  <si>
    <t>Drevviken 090120</t>
  </si>
  <si>
    <t xml:space="preserve">Drevviken 090218 </t>
  </si>
  <si>
    <t xml:space="preserve">Drevviken 090317 </t>
  </si>
  <si>
    <t xml:space="preserve">Drevviken 090422 </t>
  </si>
  <si>
    <t xml:space="preserve">Drevviken 090511 </t>
  </si>
  <si>
    <t xml:space="preserve">Drevviken 090608 </t>
  </si>
  <si>
    <t xml:space="preserve">Drevviken 090722 </t>
  </si>
  <si>
    <t xml:space="preserve">Drevviken 090812 </t>
  </si>
  <si>
    <t xml:space="preserve">Drevviken 090909 </t>
  </si>
  <si>
    <t xml:space="preserve">Drevviken 091019 </t>
  </si>
  <si>
    <t xml:space="preserve">Drevviken 091116 </t>
  </si>
  <si>
    <t>Drevviken 091208</t>
  </si>
  <si>
    <t>MR 7086</t>
  </si>
  <si>
    <t>MR7244</t>
  </si>
  <si>
    <t>MR 7282a</t>
  </si>
  <si>
    <t>MR 7282b</t>
  </si>
  <si>
    <t>MR 7417</t>
  </si>
  <si>
    <t>MR7493</t>
  </si>
  <si>
    <t>MR7567</t>
  </si>
  <si>
    <t>MR 7692</t>
  </si>
  <si>
    <t>MR 7756</t>
  </si>
  <si>
    <t>MR 7845</t>
  </si>
  <si>
    <t>MR7995</t>
  </si>
  <si>
    <t>MR 8212</t>
  </si>
  <si>
    <t>MR 8380</t>
  </si>
  <si>
    <t>MR 7106</t>
  </si>
  <si>
    <t>MR7258</t>
  </si>
  <si>
    <t>2018-02-12?</t>
  </si>
  <si>
    <t>MR 7296</t>
  </si>
  <si>
    <t>MR 7431</t>
  </si>
  <si>
    <t>MR7494</t>
  </si>
  <si>
    <t>MR7581</t>
  </si>
  <si>
    <t>MR 7706</t>
  </si>
  <si>
    <t>MR 7770</t>
  </si>
  <si>
    <t>MR 7846</t>
  </si>
  <si>
    <t>MR7996</t>
  </si>
  <si>
    <t>MR 8213</t>
  </si>
  <si>
    <t>MR 8381</t>
  </si>
  <si>
    <t>MR7107</t>
  </si>
  <si>
    <t>MR7259</t>
  </si>
  <si>
    <t>MR 7297</t>
  </si>
  <si>
    <t>MR 7432</t>
  </si>
  <si>
    <t>MR7495</t>
  </si>
  <si>
    <t>MR7582</t>
  </si>
  <si>
    <t>MR 7707</t>
  </si>
  <si>
    <t>MR 7771</t>
  </si>
  <si>
    <t>MR 7847</t>
  </si>
  <si>
    <t>MR7997</t>
  </si>
  <si>
    <t>MR 8214</t>
  </si>
  <si>
    <t>MR 8382</t>
  </si>
  <si>
    <t>MR 7088a</t>
  </si>
  <si>
    <t>MR 7088b</t>
  </si>
  <si>
    <t>MR7246a</t>
  </si>
  <si>
    <t>MR7246b</t>
  </si>
  <si>
    <t>MR 7284a</t>
  </si>
  <si>
    <t>MR 7284b</t>
  </si>
  <si>
    <t>MR 7419a</t>
  </si>
  <si>
    <t>MR 7419b</t>
  </si>
  <si>
    <t>MR7496a</t>
  </si>
  <si>
    <t>MR7496b</t>
  </si>
  <si>
    <t>MR7569 a</t>
  </si>
  <si>
    <t>MR7569 b</t>
  </si>
  <si>
    <t>MR 7694a</t>
  </si>
  <si>
    <t>MR 7694b</t>
  </si>
  <si>
    <t>MR 7758a</t>
  </si>
  <si>
    <t>MR 7758b</t>
  </si>
  <si>
    <t>MR 7848a</t>
  </si>
  <si>
    <t>MR 7848b</t>
  </si>
  <si>
    <t>MR7998a</t>
  </si>
  <si>
    <t>MR7998b</t>
  </si>
  <si>
    <t>MR 8215a</t>
  </si>
  <si>
    <t>MR 8215b</t>
  </si>
  <si>
    <t>MR 8383a</t>
  </si>
  <si>
    <t>MR 8383b</t>
  </si>
  <si>
    <t>MR 7087</t>
  </si>
  <si>
    <t>MR7245</t>
  </si>
  <si>
    <t>MR 7283</t>
  </si>
  <si>
    <t>MR 7418</t>
  </si>
  <si>
    <t>MR7497</t>
  </si>
  <si>
    <t>MR7568</t>
  </si>
  <si>
    <t>MR 7693</t>
  </si>
  <si>
    <t>MR 7757</t>
  </si>
  <si>
    <t>MR 7849</t>
  </si>
  <si>
    <t>MR7999</t>
  </si>
  <si>
    <t>MR 8216</t>
  </si>
  <si>
    <t>MR 8384</t>
  </si>
  <si>
    <t>MR 7095</t>
  </si>
  <si>
    <t>2018-01-XX</t>
  </si>
  <si>
    <t>MR7253</t>
  </si>
  <si>
    <t>MR 7291</t>
  </si>
  <si>
    <t>2018-03-XX</t>
  </si>
  <si>
    <t>MR 7426</t>
  </si>
  <si>
    <t>2018-04-XX</t>
  </si>
  <si>
    <t>MR7498</t>
  </si>
  <si>
    <t>2018-05-XX</t>
  </si>
  <si>
    <t>MR7576</t>
  </si>
  <si>
    <t>2018-06-XX</t>
  </si>
  <si>
    <t>MR 7701</t>
  </si>
  <si>
    <t>2018-07-XX</t>
  </si>
  <si>
    <t>MR 7765</t>
  </si>
  <si>
    <t>2018-08-XX</t>
  </si>
  <si>
    <t>MR 7850</t>
  </si>
  <si>
    <t>2018-09-XX</t>
  </si>
  <si>
    <t>MR8000</t>
  </si>
  <si>
    <t>2018-10-XX</t>
  </si>
  <si>
    <t>MR 8217</t>
  </si>
  <si>
    <t>2018-11-XX</t>
  </si>
  <si>
    <t>MR 8385</t>
  </si>
  <si>
    <t>2018-12-XX</t>
  </si>
  <si>
    <t>MR 7089</t>
  </si>
  <si>
    <t>MR7247</t>
  </si>
  <si>
    <t>MR 7285</t>
  </si>
  <si>
    <t>MR 7420</t>
  </si>
  <si>
    <t>MR7499</t>
  </si>
  <si>
    <t>MR7570</t>
  </si>
  <si>
    <t>MR 7695</t>
  </si>
  <si>
    <t>MR 7759</t>
  </si>
  <si>
    <t>MR 7851</t>
  </si>
  <si>
    <t>MR 8001</t>
  </si>
  <si>
    <t>MR 8218</t>
  </si>
  <si>
    <t>MR 8386</t>
  </si>
  <si>
    <t>MR 7090</t>
  </si>
  <si>
    <t>MR7248</t>
  </si>
  <si>
    <t>MR 7286</t>
  </si>
  <si>
    <t>MR 7421</t>
  </si>
  <si>
    <t>MR7500</t>
  </si>
  <si>
    <t>MR7571</t>
  </si>
  <si>
    <t>MR 7696</t>
  </si>
  <si>
    <t>MR 7760</t>
  </si>
  <si>
    <t>MR 7852</t>
  </si>
  <si>
    <t>MR8002</t>
  </si>
  <si>
    <t>MR 8219</t>
  </si>
  <si>
    <t>MR 8387</t>
  </si>
  <si>
    <t>MR 7091</t>
  </si>
  <si>
    <t>MR7249</t>
  </si>
  <si>
    <t>MR 7287</t>
  </si>
  <si>
    <t>MR 7422a</t>
  </si>
  <si>
    <t>MR 7422b</t>
  </si>
  <si>
    <t>MR7501</t>
  </si>
  <si>
    <t>MR7572</t>
  </si>
  <si>
    <t>MR 7697</t>
  </si>
  <si>
    <t>MR 7761</t>
  </si>
  <si>
    <t>MR 7853</t>
  </si>
  <si>
    <t>MR8003</t>
  </si>
  <si>
    <t>MR 8220</t>
  </si>
  <si>
    <t>MR 8388</t>
  </si>
  <si>
    <t>MR 7092</t>
  </si>
  <si>
    <t>MR7250</t>
  </si>
  <si>
    <t>MR 7288</t>
  </si>
  <si>
    <t>MR 7423</t>
  </si>
  <si>
    <t>MR7502</t>
  </si>
  <si>
    <t>MR7573</t>
  </si>
  <si>
    <t>MR 7698</t>
  </si>
  <si>
    <t>MR 7762</t>
  </si>
  <si>
    <t>MR 7854</t>
  </si>
  <si>
    <t>MR8004</t>
  </si>
  <si>
    <t>MR 8221</t>
  </si>
  <si>
    <t>MR 8389</t>
  </si>
  <si>
    <t>MR 7094</t>
  </si>
  <si>
    <t>MR7252</t>
  </si>
  <si>
    <t>MR 7290</t>
  </si>
  <si>
    <t>MR 7425</t>
  </si>
  <si>
    <t>MR7503</t>
  </si>
  <si>
    <t>MR7575</t>
  </si>
  <si>
    <t>MR 7700</t>
  </si>
  <si>
    <t>MR 7764</t>
  </si>
  <si>
    <t>MR 7855</t>
  </si>
  <si>
    <t>MR8005</t>
  </si>
  <si>
    <t>MR 8222</t>
  </si>
  <si>
    <t>MR 8390</t>
  </si>
  <si>
    <t>MR 7098a</t>
  </si>
  <si>
    <t>MR 7098b</t>
  </si>
  <si>
    <t>MR7256a</t>
  </si>
  <si>
    <t>MR7256b</t>
  </si>
  <si>
    <t>MR 7294</t>
  </si>
  <si>
    <t>MR 7429</t>
  </si>
  <si>
    <t>MR7504a</t>
  </si>
  <si>
    <t>MR7504b</t>
  </si>
  <si>
    <t>MR7579 a</t>
  </si>
  <si>
    <t>MR7579 b</t>
  </si>
  <si>
    <t>MR 7704a</t>
  </si>
  <si>
    <t>MR 7704b</t>
  </si>
  <si>
    <t>MR 7768a</t>
  </si>
  <si>
    <t>MR 7768b</t>
  </si>
  <si>
    <t>MR 7856a</t>
  </si>
  <si>
    <t>MR 7856b</t>
  </si>
  <si>
    <t>MR8006</t>
  </si>
  <si>
    <t>MR 8223</t>
  </si>
  <si>
    <t>MR 8391A</t>
  </si>
  <si>
    <t>MR 8391B</t>
  </si>
  <si>
    <t>MR 7093</t>
  </si>
  <si>
    <t>MR7251</t>
  </si>
  <si>
    <t>MR7289</t>
  </si>
  <si>
    <t>MR7424</t>
  </si>
  <si>
    <t>MR7505</t>
  </si>
  <si>
    <t>MR7574</t>
  </si>
  <si>
    <t>MR 7699</t>
  </si>
  <si>
    <t>MR 7763</t>
  </si>
  <si>
    <t>MR 7857</t>
  </si>
  <si>
    <t>MR8007</t>
  </si>
  <si>
    <t>MR 8224</t>
  </si>
  <si>
    <t>MR 8392</t>
  </si>
  <si>
    <t>MR 7097</t>
  </si>
  <si>
    <t>MR7255</t>
  </si>
  <si>
    <t>MR7293</t>
  </si>
  <si>
    <t>MR7428</t>
  </si>
  <si>
    <t>MR7506</t>
  </si>
  <si>
    <t>MR7578</t>
  </si>
  <si>
    <t>MR 7703</t>
  </si>
  <si>
    <t>MR 7767</t>
  </si>
  <si>
    <t>MR 7858</t>
  </si>
  <si>
    <t>MR8008</t>
  </si>
  <si>
    <t>MR 8225</t>
  </si>
  <si>
    <t>MR 8393</t>
  </si>
  <si>
    <t>MR 7096</t>
  </si>
  <si>
    <t>MR7254</t>
  </si>
  <si>
    <t>MR7292</t>
  </si>
  <si>
    <t>MR7427</t>
  </si>
  <si>
    <t>MR7507</t>
  </si>
  <si>
    <t>MR7577</t>
  </si>
  <si>
    <t>MR 7702</t>
  </si>
  <si>
    <t>MR 7766</t>
  </si>
  <si>
    <t>MR 7859</t>
  </si>
  <si>
    <t>MR8009</t>
  </si>
  <si>
    <t>MR 8226</t>
  </si>
  <si>
    <t>MR 8394</t>
  </si>
  <si>
    <t>MR 7099</t>
  </si>
  <si>
    <t>Flaten</t>
  </si>
  <si>
    <t>MR7257</t>
  </si>
  <si>
    <t>MR7295</t>
  </si>
  <si>
    <t>MR7430</t>
  </si>
  <si>
    <t>MR7508</t>
  </si>
  <si>
    <t>MR7580</t>
  </si>
  <si>
    <t>MR 7705</t>
  </si>
  <si>
    <t>MR 7769</t>
  </si>
  <si>
    <t>MR 7860</t>
  </si>
  <si>
    <t>MR8010</t>
  </si>
  <si>
    <t>MR 8227</t>
  </si>
  <si>
    <t>MR 8395</t>
  </si>
  <si>
    <t>2018-01-15</t>
  </si>
  <si>
    <t>2018-02-12</t>
  </si>
  <si>
    <t>2018-03-09</t>
  </si>
  <si>
    <t>2018-04-19</t>
  </si>
  <si>
    <t>2018-05-15</t>
  </si>
  <si>
    <t>2018-06-12</t>
  </si>
  <si>
    <t>2018-07-18</t>
  </si>
  <si>
    <t>2018-08-22</t>
  </si>
  <si>
    <t>2018-09-12</t>
  </si>
  <si>
    <t>2018-10-11</t>
  </si>
  <si>
    <t>2018-11-14</t>
  </si>
  <si>
    <t>2018-12-13</t>
  </si>
  <si>
    <t>2018-02-09</t>
  </si>
  <si>
    <t>2018-03-06</t>
  </si>
  <si>
    <t>2018-04-16</t>
  </si>
  <si>
    <t>2018-05-14</t>
  </si>
  <si>
    <t>2018-06-08</t>
  </si>
  <si>
    <t>2018-07-16</t>
  </si>
  <si>
    <t>2018-08-21</t>
  </si>
  <si>
    <t>2018-09-11</t>
  </si>
  <si>
    <t>2018-10-10</t>
  </si>
  <si>
    <t>2018-11-12</t>
  </si>
  <si>
    <t>2018-12-11</t>
  </si>
  <si>
    <t>&lt;1,0</t>
  </si>
  <si>
    <t>Flaten, mitt i sjön</t>
  </si>
  <si>
    <t>2018-01-16</t>
  </si>
  <si>
    <t>2018-04-17</t>
  </si>
  <si>
    <t>2018-07-17</t>
  </si>
  <si>
    <t>2018-12-12</t>
  </si>
  <si>
    <t>2018-11-13</t>
  </si>
  <si>
    <t>2018-01-22</t>
  </si>
  <si>
    <t>2018-06-11</t>
  </si>
  <si>
    <t>2018-07-19</t>
  </si>
  <si>
    <t>2018-08-23</t>
  </si>
  <si>
    <t>Monobutyltenn</t>
  </si>
  <si>
    <t>Dibutyltenn</t>
  </si>
  <si>
    <t>Tributyltenn</t>
  </si>
  <si>
    <t>Tetrabutyltenn</t>
  </si>
  <si>
    <t>Monooktyltenn</t>
  </si>
  <si>
    <t>Dioktyltenn</t>
  </si>
  <si>
    <t>Tricyklohexyltenn</t>
  </si>
  <si>
    <t>Monofenyltenn</t>
  </si>
  <si>
    <t>Difenyltenn</t>
  </si>
  <si>
    <t>Trifenyltenn</t>
  </si>
  <si>
    <t>MR 8456</t>
  </si>
  <si>
    <t>MR 8759</t>
  </si>
  <si>
    <t>MR 8930</t>
  </si>
  <si>
    <t>MR 8976</t>
  </si>
  <si>
    <t>MR 9080</t>
  </si>
  <si>
    <t>MR 9219</t>
  </si>
  <si>
    <t>MR 8457</t>
  </si>
  <si>
    <t>MR 8760</t>
  </si>
  <si>
    <t>MR 8931</t>
  </si>
  <si>
    <t>MR 8977</t>
  </si>
  <si>
    <t>MR 9081</t>
  </si>
  <si>
    <t>MR 9220</t>
  </si>
  <si>
    <t>MR 8458</t>
  </si>
  <si>
    <t>MR 8761</t>
  </si>
  <si>
    <t>MR 8932</t>
  </si>
  <si>
    <t>MR 8978</t>
  </si>
  <si>
    <t>MR 9082</t>
  </si>
  <si>
    <t>MR 9233</t>
  </si>
  <si>
    <t>MR 8459A</t>
  </si>
  <si>
    <t>MR 8459B</t>
  </si>
  <si>
    <t>MR 8762A</t>
  </si>
  <si>
    <t>MR 8762B</t>
  </si>
  <si>
    <t>MR 8933A</t>
  </si>
  <si>
    <t>MR 8933B</t>
  </si>
  <si>
    <t>MR 8979A</t>
  </si>
  <si>
    <t>MR 8979B</t>
  </si>
  <si>
    <t>MR 9083A</t>
  </si>
  <si>
    <t>MR 9083B</t>
  </si>
  <si>
    <t>MR 9221A</t>
  </si>
  <si>
    <t>MR 9221B</t>
  </si>
  <si>
    <t>MR 8460</t>
  </si>
  <si>
    <t>MR 8763</t>
  </si>
  <si>
    <t>MR 8934</t>
  </si>
  <si>
    <t>MR 8980</t>
  </si>
  <si>
    <t>MR 9084</t>
  </si>
  <si>
    <t>MR 9236</t>
  </si>
  <si>
    <t>MR 8461</t>
  </si>
  <si>
    <t>2019-01-XX</t>
  </si>
  <si>
    <t>MR 8764</t>
  </si>
  <si>
    <t>2019-02-XX</t>
  </si>
  <si>
    <t>MR 8935</t>
  </si>
  <si>
    <t>2019-03-XX</t>
  </si>
  <si>
    <t>MR 8981</t>
  </si>
  <si>
    <t>19-04-XX</t>
  </si>
  <si>
    <t>MR 9085</t>
  </si>
  <si>
    <t>19-05-XX</t>
  </si>
  <si>
    <t>MR 9232</t>
  </si>
  <si>
    <t>19-06-XX</t>
  </si>
  <si>
    <t>MR 8462</t>
  </si>
  <si>
    <t>MR 8765</t>
  </si>
  <si>
    <t>MR 8936</t>
  </si>
  <si>
    <t>MR 8982</t>
  </si>
  <si>
    <t>MR 9086</t>
  </si>
  <si>
    <t>MR 9222</t>
  </si>
  <si>
    <t>MR 8463</t>
  </si>
  <si>
    <t>MR 8766</t>
  </si>
  <si>
    <t>MR 8937</t>
  </si>
  <si>
    <t>MR 8983</t>
  </si>
  <si>
    <t>MR 9087</t>
  </si>
  <si>
    <t>MR 9223A</t>
  </si>
  <si>
    <t>MR 9223B</t>
  </si>
  <si>
    <t>MR 8464</t>
  </si>
  <si>
    <t>MR 8767</t>
  </si>
  <si>
    <t>MR 8938A</t>
  </si>
  <si>
    <t>MR 8938B</t>
  </si>
  <si>
    <t>MR 8984</t>
  </si>
  <si>
    <t>MR 9088</t>
  </si>
  <si>
    <t>MR 9224</t>
  </si>
  <si>
    <t>MR 8465</t>
  </si>
  <si>
    <t>MR 8768</t>
  </si>
  <si>
    <t>MR 8939</t>
  </si>
  <si>
    <t>MR 8985A</t>
  </si>
  <si>
    <t>MR 8985B</t>
  </si>
  <si>
    <t>MR 9089</t>
  </si>
  <si>
    <t>MR 9225</t>
  </si>
  <si>
    <t>MR 8466</t>
  </si>
  <si>
    <t>MR 8769</t>
  </si>
  <si>
    <t>MR 8940</t>
  </si>
  <si>
    <t>MR 8986</t>
  </si>
  <si>
    <t>MR 9090</t>
  </si>
  <si>
    <t>MR 9226</t>
  </si>
  <si>
    <t>MR 8467</t>
  </si>
  <si>
    <t>MR 8770A</t>
  </si>
  <si>
    <t>MR 8770B</t>
  </si>
  <si>
    <t>MR 8941</t>
  </si>
  <si>
    <t>MR 8987</t>
  </si>
  <si>
    <t>MR 9091</t>
  </si>
  <si>
    <t>MR 9235</t>
  </si>
  <si>
    <t>MR 8468</t>
  </si>
  <si>
    <t>MR 8771</t>
  </si>
  <si>
    <t>MR 8942</t>
  </si>
  <si>
    <t>MR 8988</t>
  </si>
  <si>
    <t>MR 9092</t>
  </si>
  <si>
    <t>MR 9227</t>
  </si>
  <si>
    <t>MR 8469</t>
  </si>
  <si>
    <t>MR 8772</t>
  </si>
  <si>
    <t>MR 8943</t>
  </si>
  <si>
    <t>MR 8989</t>
  </si>
  <si>
    <t>MR 9093</t>
  </si>
  <si>
    <t>MR 9234</t>
  </si>
  <si>
    <t>MR 8470A</t>
  </si>
  <si>
    <t>MR 8470B</t>
  </si>
  <si>
    <t>MR 8773</t>
  </si>
  <si>
    <t>MR 8944</t>
  </si>
  <si>
    <t>MR 8990</t>
  </si>
  <si>
    <t>MR 9094</t>
  </si>
  <si>
    <t>MR 9228</t>
  </si>
  <si>
    <t>MR 8471</t>
  </si>
  <si>
    <t>MR 8774</t>
  </si>
  <si>
    <t>MR 8945</t>
  </si>
  <si>
    <t>MR 8991</t>
  </si>
  <si>
    <t>MR 9095</t>
  </si>
  <si>
    <t>MR 9229</t>
  </si>
  <si>
    <t>MR 8472</t>
  </si>
  <si>
    <t>Sicklasjön</t>
  </si>
  <si>
    <t>MR 8775</t>
  </si>
  <si>
    <t>MR 8946</t>
  </si>
  <si>
    <t>MR 8992</t>
  </si>
  <si>
    <t>MR 9096</t>
  </si>
  <si>
    <t>MR 9230</t>
  </si>
  <si>
    <t>MR 8473</t>
  </si>
  <si>
    <t>Ältasjön</t>
  </si>
  <si>
    <t>MR 8776</t>
  </si>
  <si>
    <t>MR 8947</t>
  </si>
  <si>
    <t>MR 8993</t>
  </si>
  <si>
    <t>MR 9097</t>
  </si>
  <si>
    <t>MR 9231</t>
  </si>
  <si>
    <t>MR 8777</t>
  </si>
  <si>
    <t>Järlasjön</t>
  </si>
  <si>
    <t>MR 9098A</t>
  </si>
  <si>
    <t>MR 9098B</t>
  </si>
  <si>
    <t>PFBA</t>
  </si>
  <si>
    <t>PFPeA</t>
  </si>
  <si>
    <t>8:2 FTS</t>
  </si>
  <si>
    <t>MR 9388</t>
  </si>
  <si>
    <t>MR 9478</t>
  </si>
  <si>
    <t>MR 9702</t>
  </si>
  <si>
    <t>MR9830</t>
  </si>
  <si>
    <t>MR9953</t>
  </si>
  <si>
    <t>MR0020</t>
  </si>
  <si>
    <t>MR 9389</t>
  </si>
  <si>
    <t>MR 9479</t>
  </si>
  <si>
    <t>MR 9703</t>
  </si>
  <si>
    <t>MR9831</t>
  </si>
  <si>
    <t>MR9954</t>
  </si>
  <si>
    <t>MR0021</t>
  </si>
  <si>
    <t>MR 9390</t>
  </si>
  <si>
    <t>MR 9480</t>
  </si>
  <si>
    <t>MR 9704</t>
  </si>
  <si>
    <t>MR9832</t>
  </si>
  <si>
    <t>MR9955</t>
  </si>
  <si>
    <t>MR0022</t>
  </si>
  <si>
    <t>MR 9391A</t>
  </si>
  <si>
    <t>MR 9391B</t>
  </si>
  <si>
    <t>MR 9481A</t>
  </si>
  <si>
    <t>MR 9481B</t>
  </si>
  <si>
    <t>MR 9705 A</t>
  </si>
  <si>
    <t>MR 9705 B</t>
  </si>
  <si>
    <t>MR9833A</t>
  </si>
  <si>
    <t>MR9833B</t>
  </si>
  <si>
    <t>MR9956A</t>
  </si>
  <si>
    <t>MR9956B</t>
  </si>
  <si>
    <t>MR0023A</t>
  </si>
  <si>
    <t>MR0023B</t>
  </si>
  <si>
    <t>MR 9392</t>
  </si>
  <si>
    <t>MR 9482</t>
  </si>
  <si>
    <t>MR 9706</t>
  </si>
  <si>
    <t>MR9834A</t>
  </si>
  <si>
    <t>MR9834B</t>
  </si>
  <si>
    <t>MR9957</t>
  </si>
  <si>
    <t>MR0024</t>
  </si>
  <si>
    <t>MR 9393</t>
  </si>
  <si>
    <t>2019-07-XX</t>
  </si>
  <si>
    <t>MR 9483</t>
  </si>
  <si>
    <t>2019-08-XX</t>
  </si>
  <si>
    <t>MR 9707</t>
  </si>
  <si>
    <t>2019-09-XX</t>
  </si>
  <si>
    <t>MR9835</t>
  </si>
  <si>
    <t>2019-10-XX</t>
  </si>
  <si>
    <t>MR9958</t>
  </si>
  <si>
    <t>2019-11-XX</t>
  </si>
  <si>
    <t>MR0025</t>
  </si>
  <si>
    <t>2019-12-XX</t>
  </si>
  <si>
    <t>MR 9394</t>
  </si>
  <si>
    <t>MR 9484</t>
  </si>
  <si>
    <t>MR 9708</t>
  </si>
  <si>
    <t>MR9836</t>
  </si>
  <si>
    <t>MR9959A</t>
  </si>
  <si>
    <t>MR9959B</t>
  </si>
  <si>
    <t>MR0026</t>
  </si>
  <si>
    <t>MR 9395</t>
  </si>
  <si>
    <t>MR 9485</t>
  </si>
  <si>
    <t>MR 9709</t>
  </si>
  <si>
    <t>MR9837</t>
  </si>
  <si>
    <t>MR9960</t>
  </si>
  <si>
    <t>MR0027A</t>
  </si>
  <si>
    <t>MR0027B</t>
  </si>
  <si>
    <t>MR 9396</t>
  </si>
  <si>
    <t>MR 9486</t>
  </si>
  <si>
    <t>MR 9710</t>
  </si>
  <si>
    <t>MR9838</t>
  </si>
  <si>
    <t>MR9961</t>
  </si>
  <si>
    <t>MR0028</t>
  </si>
  <si>
    <t>MR 9397</t>
  </si>
  <si>
    <t>MR 9487A</t>
  </si>
  <si>
    <t>MR 9487B</t>
  </si>
  <si>
    <t>MR 9711</t>
  </si>
  <si>
    <t>MR9839A</t>
  </si>
  <si>
    <t>MR9839B</t>
  </si>
  <si>
    <t>MR9962</t>
  </si>
  <si>
    <t>MR0029</t>
  </si>
  <si>
    <t>MR 9398</t>
  </si>
  <si>
    <t>MR 9488</t>
  </si>
  <si>
    <t>MR 9712</t>
  </si>
  <si>
    <t>MR9840</t>
  </si>
  <si>
    <t>MR9963</t>
  </si>
  <si>
    <t>MR0030</t>
  </si>
  <si>
    <t>MR 9399</t>
  </si>
  <si>
    <t>MR 9489</t>
  </si>
  <si>
    <t>MR 9713</t>
  </si>
  <si>
    <t>MR9841</t>
  </si>
  <si>
    <t>MR9964A</t>
  </si>
  <si>
    <t>MR9964B</t>
  </si>
  <si>
    <t>MR0031</t>
  </si>
  <si>
    <t>MR 9400</t>
  </si>
  <si>
    <t>MR 9490</t>
  </si>
  <si>
    <t>MR 9714</t>
  </si>
  <si>
    <t>MR9842</t>
  </si>
  <si>
    <t>MR9965</t>
  </si>
  <si>
    <t>MR0032</t>
  </si>
  <si>
    <t>MR 9401</t>
  </si>
  <si>
    <t>MR 9491</t>
  </si>
  <si>
    <t>MR 9715</t>
  </si>
  <si>
    <t>MR9843</t>
  </si>
  <si>
    <t>MR9966</t>
  </si>
  <si>
    <t>MR0033</t>
  </si>
  <si>
    <t>MR 9402</t>
  </si>
  <si>
    <t>MR 9492</t>
  </si>
  <si>
    <t>MR 9716</t>
  </si>
  <si>
    <t>MR9844A</t>
  </si>
  <si>
    <t>MR9844B</t>
  </si>
  <si>
    <t>MR9967</t>
  </si>
  <si>
    <t>MR0034</t>
  </si>
  <si>
    <t>MR 9403</t>
  </si>
  <si>
    <t>MR 9493</t>
  </si>
  <si>
    <t>MR 9717</t>
  </si>
  <si>
    <t>MR9845</t>
  </si>
  <si>
    <t>MR9968</t>
  </si>
  <si>
    <t>MR0035</t>
  </si>
  <si>
    <t>MR 9404A</t>
  </si>
  <si>
    <t>MR 9404B</t>
  </si>
  <si>
    <t>MR 9494</t>
  </si>
  <si>
    <t>MR 9718 A</t>
  </si>
  <si>
    <t>MR 9718 B</t>
  </si>
  <si>
    <t>MR9846</t>
  </si>
  <si>
    <t>MR9969A</t>
  </si>
  <si>
    <t>MR9969B</t>
  </si>
  <si>
    <t>MR0036</t>
  </si>
  <si>
    <t>MR 9405</t>
  </si>
  <si>
    <t>MR 9495</t>
  </si>
  <si>
    <t>MR 9719</t>
  </si>
  <si>
    <t>MR9847</t>
  </si>
  <si>
    <t>MR9970</t>
  </si>
  <si>
    <t>MR0037</t>
  </si>
  <si>
    <t>MR 9496</t>
  </si>
  <si>
    <t>MR9971A</t>
  </si>
  <si>
    <t>MR9971B</t>
  </si>
  <si>
    <t>Fiskarfjärden</t>
  </si>
  <si>
    <t>Görväln</t>
  </si>
  <si>
    <t>&lt;0,63</t>
  </si>
  <si>
    <t>&lt;0,050</t>
  </si>
  <si>
    <t>&lt;0,010</t>
  </si>
  <si>
    <t>&lt;0,020</t>
  </si>
  <si>
    <t>&lt;0,0040</t>
  </si>
  <si>
    <t>ug/l</t>
  </si>
  <si>
    <t>&lt;0,40</t>
  </si>
  <si>
    <t>&lt;0,10</t>
  </si>
  <si>
    <t>&lt;0,040</t>
  </si>
  <si>
    <t>&lt;0,25</t>
  </si>
  <si>
    <t>&lt;5</t>
  </si>
  <si>
    <t>&lt;2,0</t>
  </si>
  <si>
    <t>&lt;0,50</t>
  </si>
  <si>
    <t>&lt;10</t>
  </si>
  <si>
    <t>&lt;5,0</t>
  </si>
  <si>
    <t>Strömmen</t>
  </si>
  <si>
    <t xml:space="preserve">Bällstaån  </t>
  </si>
  <si>
    <t>ÅÅÅÅ-MM-DD</t>
  </si>
  <si>
    <t>6577375</t>
  </si>
  <si>
    <t>150957</t>
  </si>
  <si>
    <t>ÅÅÅÅ</t>
  </si>
  <si>
    <t>&lt;1,1</t>
  </si>
  <si>
    <t>&lt;1,3</t>
  </si>
  <si>
    <t>&lt;0,7</t>
  </si>
  <si>
    <t>2019-01-15</t>
  </si>
  <si>
    <t>2019-01-17</t>
  </si>
  <si>
    <t>2019-01-18</t>
  </si>
  <si>
    <t>2019-02-25</t>
  </si>
  <si>
    <t>2019-02-27</t>
  </si>
  <si>
    <t>2019-02-28</t>
  </si>
  <si>
    <t>2019-03-15</t>
  </si>
  <si>
    <t>2019-03-18</t>
  </si>
  <si>
    <t>2019-03-19</t>
  </si>
  <si>
    <t>2019-03-22</t>
  </si>
  <si>
    <t>2019-04-15</t>
  </si>
  <si>
    <t>2019-04-16</t>
  </si>
  <si>
    <t>2019-05-13</t>
  </si>
  <si>
    <t>2019-05-15</t>
  </si>
  <si>
    <t>2019-06-10</t>
  </si>
  <si>
    <t>2019-06-11</t>
  </si>
  <si>
    <t>2019-06-12</t>
  </si>
  <si>
    <t>2019-06-17</t>
  </si>
  <si>
    <t>2019-07-12</t>
  </si>
  <si>
    <t>2019-07-15</t>
  </si>
  <si>
    <t>2019-07-16</t>
  </si>
  <si>
    <t>2019-07-17</t>
  </si>
  <si>
    <t>2019-07-18</t>
  </si>
  <si>
    <t>2019-07-22</t>
  </si>
  <si>
    <t>2019-08-15</t>
  </si>
  <si>
    <t>2019-08-16</t>
  </si>
  <si>
    <t>2019-08-19</t>
  </si>
  <si>
    <t>2019-09-17</t>
  </si>
  <si>
    <t>2019-09-18</t>
  </si>
  <si>
    <t>2019-09-19</t>
  </si>
  <si>
    <t>2019-10-15</t>
  </si>
  <si>
    <t>2019-10-16</t>
  </si>
  <si>
    <t>2019-10-17</t>
  </si>
  <si>
    <t>2019-11-14</t>
  </si>
  <si>
    <t>2019-11-15</t>
  </si>
  <si>
    <t>2019-11-18</t>
  </si>
  <si>
    <t>2019-12-13</t>
  </si>
  <si>
    <t>2019-12-16</t>
  </si>
  <si>
    <t>2019-12-17</t>
  </si>
  <si>
    <t>Lilla Värtan</t>
  </si>
  <si>
    <t>2020-01-15</t>
  </si>
  <si>
    <t>2020-01-16</t>
  </si>
  <si>
    <t>Bällstaån, Brädgårn</t>
  </si>
  <si>
    <t xml:space="preserve">Bällstaån Nedströms Hjulsta Vattenpark </t>
  </si>
  <si>
    <t>2020-01-17</t>
  </si>
  <si>
    <t>2020-02-11</t>
  </si>
  <si>
    <t>2020-02-12</t>
  </si>
  <si>
    <t>2020-02-13</t>
  </si>
  <si>
    <t>2020-03-12</t>
  </si>
  <si>
    <t>2020-03-13</t>
  </si>
  <si>
    <t>2020-03-16</t>
  </si>
  <si>
    <t>2020-03-23</t>
  </si>
  <si>
    <t>2020-04-15</t>
  </si>
  <si>
    <t>2020-04-16</t>
  </si>
  <si>
    <t>2020-04-17</t>
  </si>
  <si>
    <t>2020-05-14</t>
  </si>
  <si>
    <t>2020-05-15</t>
  </si>
  <si>
    <t>2020-05-18</t>
  </si>
  <si>
    <t>2020-06-10</t>
  </si>
  <si>
    <t>2020-06-11</t>
  </si>
  <si>
    <t>2020-06-15</t>
  </si>
  <si>
    <t>2020-07-16</t>
  </si>
  <si>
    <t>2020-07-17</t>
  </si>
  <si>
    <t>2020-07-20</t>
  </si>
  <si>
    <t>2020-08-21</t>
  </si>
  <si>
    <t>2020-08-24</t>
  </si>
  <si>
    <t>2020-08-25</t>
  </si>
  <si>
    <t>2020-09-22</t>
  </si>
  <si>
    <t>2020-09-23</t>
  </si>
  <si>
    <t>2020-10-21</t>
  </si>
  <si>
    <t>2020-10-22</t>
  </si>
  <si>
    <t>2020-11-12</t>
  </si>
  <si>
    <t>2020-11-16</t>
  </si>
  <si>
    <t>2020-11-17</t>
  </si>
  <si>
    <t>2020-12-15</t>
  </si>
  <si>
    <t>2020-12-16</t>
  </si>
  <si>
    <t>antracen</t>
  </si>
  <si>
    <t>fluoranten</t>
  </si>
  <si>
    <t>bens(b)fluoranten</t>
  </si>
  <si>
    <t>bens(k)fluoranten</t>
  </si>
  <si>
    <t>bens(a)pyren</t>
  </si>
  <si>
    <t>benso(ghi)perylen</t>
  </si>
  <si>
    <t>indeno(123cd)pyren</t>
  </si>
  <si>
    <t>O11235662-00</t>
  </si>
  <si>
    <t>O11235663-00</t>
  </si>
  <si>
    <t>O11235664-00</t>
  </si>
  <si>
    <t>O11235665-00</t>
  </si>
  <si>
    <t>O11235666-00</t>
  </si>
  <si>
    <t>O11235667-00</t>
  </si>
  <si>
    <t>O11235668-00</t>
  </si>
  <si>
    <t>O11235669-00</t>
  </si>
  <si>
    <t>O11233760-00</t>
  </si>
  <si>
    <t>O11233761-00</t>
  </si>
  <si>
    <t>O11233762-00</t>
  </si>
  <si>
    <t>O11233763-00</t>
  </si>
  <si>
    <t>O11233764-00</t>
  </si>
  <si>
    <t>O11233765-00</t>
  </si>
  <si>
    <t>O11233766-00</t>
  </si>
  <si>
    <t>O11233767-00</t>
  </si>
  <si>
    <t>O11233768-00</t>
  </si>
  <si>
    <t>O11242394-00</t>
  </si>
  <si>
    <t>O11242395-00</t>
  </si>
  <si>
    <t>O11242396-00</t>
  </si>
  <si>
    <t>O11242397-00</t>
  </si>
  <si>
    <t>O11242398-00</t>
  </si>
  <si>
    <t>O11242399-00</t>
  </si>
  <si>
    <t>O11242400-00</t>
  </si>
  <si>
    <t>O11242401-00</t>
  </si>
  <si>
    <t>O11242402-00</t>
  </si>
  <si>
    <t>O11242403-00</t>
  </si>
  <si>
    <t>O11242404-00</t>
  </si>
  <si>
    <t>O11242405-00</t>
  </si>
  <si>
    <t>O11242406-00</t>
  </si>
  <si>
    <t>O11242407-00</t>
  </si>
  <si>
    <t>O11242408-00</t>
  </si>
  <si>
    <t>O11242409-00</t>
  </si>
  <si>
    <t>O11242410-00</t>
  </si>
  <si>
    <t>O11249363-00</t>
  </si>
  <si>
    <t>O11249364-00</t>
  </si>
  <si>
    <t>O11249365-00</t>
  </si>
  <si>
    <t>O11249366-00</t>
  </si>
  <si>
    <t>O11249367-00</t>
  </si>
  <si>
    <t>O11249368-00</t>
  </si>
  <si>
    <t>O11249369-00</t>
  </si>
  <si>
    <t>O11249370-00</t>
  </si>
  <si>
    <t>O11249371-00</t>
  </si>
  <si>
    <t>O11249372-00</t>
  </si>
  <si>
    <t>O11249373-00</t>
  </si>
  <si>
    <t>O11249374-00</t>
  </si>
  <si>
    <t>O11249375-00</t>
  </si>
  <si>
    <t>O11249376-00</t>
  </si>
  <si>
    <t>O11249377-00</t>
  </si>
  <si>
    <t>O11249378-00</t>
  </si>
  <si>
    <t>O11249379-00</t>
  </si>
  <si>
    <t>O11255084-00</t>
  </si>
  <si>
    <t>O11255085-00</t>
  </si>
  <si>
    <t>O11255086-00</t>
  </si>
  <si>
    <t>O11255087-00</t>
  </si>
  <si>
    <t>O11255088-00</t>
  </si>
  <si>
    <t>O11255089-00</t>
  </si>
  <si>
    <t>O11255090-00</t>
  </si>
  <si>
    <t>O11255091-00</t>
  </si>
  <si>
    <t>O11255092-00</t>
  </si>
  <si>
    <t>O11255093-00</t>
  </si>
  <si>
    <t>O11255094-00</t>
  </si>
  <si>
    <t>O11255095-00</t>
  </si>
  <si>
    <t>O11255096-00</t>
  </si>
  <si>
    <t>O11255097-00</t>
  </si>
  <si>
    <t>O11255098-00</t>
  </si>
  <si>
    <t>O11255099-00</t>
  </si>
  <si>
    <t>O11258633-00</t>
  </si>
  <si>
    <t>O11258634-00</t>
  </si>
  <si>
    <t>O11258635-00</t>
  </si>
  <si>
    <t>O11258636-00</t>
  </si>
  <si>
    <t>O11258637-00</t>
  </si>
  <si>
    <t>O11258638-00</t>
  </si>
  <si>
    <t>O11258639-00</t>
  </si>
  <si>
    <t>O11258640-00</t>
  </si>
  <si>
    <t>O11258641-00</t>
  </si>
  <si>
    <t>O11258642-00</t>
  </si>
  <si>
    <t>O11258643-00</t>
  </si>
  <si>
    <t>O11258644-00</t>
  </si>
  <si>
    <t>O11258645-00</t>
  </si>
  <si>
    <t>O11258646-00</t>
  </si>
  <si>
    <t>O11258647-00</t>
  </si>
  <si>
    <t>O11258648-00</t>
  </si>
  <si>
    <t>O11258649-00</t>
  </si>
  <si>
    <t>O11262077-00</t>
  </si>
  <si>
    <t>O11262078-00</t>
  </si>
  <si>
    <t>O11262079-00</t>
  </si>
  <si>
    <t>O11262080-00</t>
  </si>
  <si>
    <t>O11262081-00</t>
  </si>
  <si>
    <t>O11262082-00</t>
  </si>
  <si>
    <t>O11262083-00</t>
  </si>
  <si>
    <t>O11262084-00</t>
  </si>
  <si>
    <t>O11262085-00</t>
  </si>
  <si>
    <t>O11262086-00</t>
  </si>
  <si>
    <t>O11262087-00</t>
  </si>
  <si>
    <t>O11262088-00</t>
  </si>
  <si>
    <t>O11262089-00</t>
  </si>
  <si>
    <t>O11262090-00</t>
  </si>
  <si>
    <t>O11262519-00</t>
  </si>
  <si>
    <t>O11262520-00</t>
  </si>
  <si>
    <t>O11262521-00</t>
  </si>
  <si>
    <t>O11266624-00</t>
  </si>
  <si>
    <t>O11266625-00</t>
  </si>
  <si>
    <t>O11266626-00</t>
  </si>
  <si>
    <t>O11266627-00</t>
  </si>
  <si>
    <t>O11266628-00</t>
  </si>
  <si>
    <t>O11266629-00</t>
  </si>
  <si>
    <t>O11266630-00</t>
  </si>
  <si>
    <t>O11266631-00</t>
  </si>
  <si>
    <t>O11266662-00</t>
  </si>
  <si>
    <t>O11266663-00</t>
  </si>
  <si>
    <t>O11266664-00</t>
  </si>
  <si>
    <t>O11266665-00</t>
  </si>
  <si>
    <t>O11266666-00</t>
  </si>
  <si>
    <t>O11266667-00</t>
  </si>
  <si>
    <t>O11266668-00</t>
  </si>
  <si>
    <t>O11266669-00</t>
  </si>
  <si>
    <t>O11266670-00</t>
  </si>
  <si>
    <t>O11268752-00</t>
  </si>
  <si>
    <t>O11268753-00</t>
  </si>
  <si>
    <t>O11268754-00</t>
  </si>
  <si>
    <t>O11268755-00</t>
  </si>
  <si>
    <t>O11268756-00</t>
  </si>
  <si>
    <t>O11268757-00</t>
  </si>
  <si>
    <t>O11268758-00</t>
  </si>
  <si>
    <t>O11268759-00</t>
  </si>
  <si>
    <t>O11268760-00</t>
  </si>
  <si>
    <t>O11268761-00</t>
  </si>
  <si>
    <t>O11268762-00</t>
  </si>
  <si>
    <t>O11268763-00</t>
  </si>
  <si>
    <t>O11268764-00</t>
  </si>
  <si>
    <t>O11268765-00</t>
  </si>
  <si>
    <t>O11268766-00</t>
  </si>
  <si>
    <t>O11268767-00</t>
  </si>
  <si>
    <t>O11268768-00</t>
  </si>
  <si>
    <t>saknas</t>
  </si>
  <si>
    <t>O11273448-00</t>
  </si>
  <si>
    <t>O11273449-00</t>
  </si>
  <si>
    <t>O11273450-00</t>
  </si>
  <si>
    <t>O11273451-00</t>
  </si>
  <si>
    <t>O11273452-00</t>
  </si>
  <si>
    <t>O11273453-00</t>
  </si>
  <si>
    <t>O11273454-00</t>
  </si>
  <si>
    <t>O11273455-00</t>
  </si>
  <si>
    <t>O11273456-00</t>
  </si>
  <si>
    <t>O11273457-00</t>
  </si>
  <si>
    <t>O11273458-00</t>
  </si>
  <si>
    <t>O11273459-00</t>
  </si>
  <si>
    <t>O11273460-00</t>
  </si>
  <si>
    <t>O11273461-00</t>
  </si>
  <si>
    <t>O11273462-00</t>
  </si>
  <si>
    <t>O11273463-00</t>
  </si>
  <si>
    <t>O11273464-00</t>
  </si>
  <si>
    <t>O11275407-00</t>
  </si>
  <si>
    <t>O11275408-00</t>
  </si>
  <si>
    <t>O11275409-00</t>
  </si>
  <si>
    <t>O11275410-00</t>
  </si>
  <si>
    <t>O11275411-00</t>
  </si>
  <si>
    <t>O11275412-00</t>
  </si>
  <si>
    <t>O11275413-00</t>
  </si>
  <si>
    <t>O11275414-00</t>
  </si>
  <si>
    <t>O11275415-00</t>
  </si>
  <si>
    <t>O11275416-00</t>
  </si>
  <si>
    <t>O11275417-00</t>
  </si>
  <si>
    <t>O11275418-00</t>
  </si>
  <si>
    <t>O11275419-00</t>
  </si>
  <si>
    <t>O11275420-00</t>
  </si>
  <si>
    <t>O11275421-00</t>
  </si>
  <si>
    <t>O11275422-00</t>
  </si>
  <si>
    <t>O11275423-00</t>
  </si>
  <si>
    <t>O11277323-00</t>
  </si>
  <si>
    <t>O11277324-00</t>
  </si>
  <si>
    <t>O11277325-00</t>
  </si>
  <si>
    <t>O11277326-00</t>
  </si>
  <si>
    <t>O11277327-00</t>
  </si>
  <si>
    <t>O11277328-00</t>
  </si>
  <si>
    <t>O11277329-00</t>
  </si>
  <si>
    <t>O11277330-00</t>
  </si>
  <si>
    <t>O11277331-00</t>
  </si>
  <si>
    <t>O11277332-00</t>
  </si>
  <si>
    <t>O11277333-00</t>
  </si>
  <si>
    <t>O11277334-00</t>
  </si>
  <si>
    <t>O11277335-00</t>
  </si>
  <si>
    <t>O11277336-00</t>
  </si>
  <si>
    <t>O11277337-00</t>
  </si>
  <si>
    <t>O11277338-00</t>
  </si>
  <si>
    <t>O11277339-00</t>
  </si>
  <si>
    <t>PFDoDA</t>
  </si>
  <si>
    <t>PFTrDA</t>
  </si>
  <si>
    <t>PFTeDA</t>
  </si>
  <si>
    <t>N-MeFOSA</t>
  </si>
  <si>
    <t>N-EtFOSA</t>
  </si>
  <si>
    <t>FOSAA</t>
  </si>
  <si>
    <t>N-MeFOSAA</t>
  </si>
  <si>
    <t>N-EtFOSAA</t>
  </si>
  <si>
    <t>6:2 FTUCA</t>
  </si>
  <si>
    <t>8:2 FTUCA</t>
  </si>
  <si>
    <t>10:2 FTUCA</t>
  </si>
  <si>
    <t>5:3 FTCA</t>
  </si>
  <si>
    <t>7:3 FTCA</t>
  </si>
  <si>
    <t>MR 0124</t>
  </si>
  <si>
    <t>&lt;0.33</t>
  </si>
  <si>
    <t>&lt;0.67</t>
  </si>
  <si>
    <t>&lt;1.7</t>
  </si>
  <si>
    <t>&lt;1.3</t>
  </si>
  <si>
    <t>&lt;6.7</t>
  </si>
  <si>
    <t>&lt;3.3</t>
  </si>
  <si>
    <t>&lt;5.0</t>
  </si>
  <si>
    <t>MR 0240</t>
  </si>
  <si>
    <t>MR 0300</t>
  </si>
  <si>
    <t>MR 0343</t>
  </si>
  <si>
    <t>&lt;2.1</t>
  </si>
  <si>
    <t>MR 0411</t>
  </si>
  <si>
    <t>MR 0125</t>
  </si>
  <si>
    <t xml:space="preserve"> </t>
  </si>
  <si>
    <t>MR 0241</t>
  </si>
  <si>
    <t>MR 0301</t>
  </si>
  <si>
    <t>MR 0344</t>
  </si>
  <si>
    <t>MR 0412</t>
  </si>
  <si>
    <t>MR 0126</t>
  </si>
  <si>
    <t>MR 0242</t>
  </si>
  <si>
    <t>MR 0302</t>
  </si>
  <si>
    <t>MR 0345</t>
  </si>
  <si>
    <t>MR 0413</t>
  </si>
  <si>
    <t>MR 0127A</t>
  </si>
  <si>
    <t>MR 0127B</t>
  </si>
  <si>
    <t>MR 0243A</t>
  </si>
  <si>
    <t>MR 0243B</t>
  </si>
  <si>
    <t>MR 0303A</t>
  </si>
  <si>
    <t>MR 0303B</t>
  </si>
  <si>
    <t>MR 0346A</t>
  </si>
  <si>
    <t>MR 0346B</t>
  </si>
  <si>
    <t>MR 0414</t>
  </si>
  <si>
    <t>190274A</t>
  </si>
  <si>
    <t>190274B</t>
  </si>
  <si>
    <t>190675A</t>
  </si>
  <si>
    <t>190675B</t>
  </si>
  <si>
    <t>195201A</t>
  </si>
  <si>
    <t>195201B</t>
  </si>
  <si>
    <t>199130A</t>
  </si>
  <si>
    <t>199130B</t>
  </si>
  <si>
    <t>204868A</t>
  </si>
  <si>
    <t>204868B</t>
  </si>
  <si>
    <t>205803A</t>
  </si>
  <si>
    <t>205803B</t>
  </si>
  <si>
    <t>MR 0128</t>
  </si>
  <si>
    <t>Bällstaån Brädgårn</t>
  </si>
  <si>
    <t>MR 0244</t>
  </si>
  <si>
    <t>MR 0304</t>
  </si>
  <si>
    <t>MR 0347</t>
  </si>
  <si>
    <t>MR 0415A</t>
  </si>
  <si>
    <t>MR 0415B</t>
  </si>
  <si>
    <t>183735A</t>
  </si>
  <si>
    <t>183735B</t>
  </si>
  <si>
    <t>0,697</t>
  </si>
  <si>
    <t>MR 0129</t>
  </si>
  <si>
    <t>Bällstaån Nedström</t>
  </si>
  <si>
    <t>MR 0245</t>
  </si>
  <si>
    <t>MR 0305</t>
  </si>
  <si>
    <t>MR 0348</t>
  </si>
  <si>
    <t>MR 0416</t>
  </si>
  <si>
    <t>MR 0130</t>
  </si>
  <si>
    <t>MR 0246</t>
  </si>
  <si>
    <t>MR 0306</t>
  </si>
  <si>
    <t>MR 0349</t>
  </si>
  <si>
    <t>MR 0417</t>
  </si>
  <si>
    <t>MR 0131</t>
  </si>
  <si>
    <t>2020-01-XX</t>
  </si>
  <si>
    <t>MR 0247</t>
  </si>
  <si>
    <t>2020-02-XX</t>
  </si>
  <si>
    <t>MR 0307</t>
  </si>
  <si>
    <t>2020-03-XX</t>
  </si>
  <si>
    <t>MR 0350</t>
  </si>
  <si>
    <t>2020-04-XX</t>
  </si>
  <si>
    <t>MR 0418</t>
  </si>
  <si>
    <t>2020-05-XX</t>
  </si>
  <si>
    <t>2020-06-XX</t>
  </si>
  <si>
    <t>2020-07-XX</t>
  </si>
  <si>
    <t>2020-08-XX</t>
  </si>
  <si>
    <t>2020-09-XX</t>
  </si>
  <si>
    <t>2020-10-XX</t>
  </si>
  <si>
    <t>2020-11-XX</t>
  </si>
  <si>
    <t>2020-12-XX</t>
  </si>
  <si>
    <t>MR 0132</t>
  </si>
  <si>
    <t>MR 0248</t>
  </si>
  <si>
    <t>MR 0308</t>
  </si>
  <si>
    <t>MR 0351</t>
  </si>
  <si>
    <t>MR 0419</t>
  </si>
  <si>
    <t>MR 0133A</t>
  </si>
  <si>
    <t>MR 0133B</t>
  </si>
  <si>
    <t>MR 0249A</t>
  </si>
  <si>
    <t>MR 0249B</t>
  </si>
  <si>
    <t>MR 0309</t>
  </si>
  <si>
    <t>MR 0352</t>
  </si>
  <si>
    <t>MR 0420A</t>
  </si>
  <si>
    <t>MR 0420B</t>
  </si>
  <si>
    <t>MR 0134</t>
  </si>
  <si>
    <t>MR 0250</t>
  </si>
  <si>
    <t>MR 0310A</t>
  </si>
  <si>
    <t>MR 0310B</t>
  </si>
  <si>
    <t>MR 0353</t>
  </si>
  <si>
    <t>MR 0421A</t>
  </si>
  <si>
    <t>MR 0421B</t>
  </si>
  <si>
    <t>&lt;0.68</t>
  </si>
  <si>
    <t>183741A</t>
  </si>
  <si>
    <t>&lt;0.69</t>
  </si>
  <si>
    <t>183741B</t>
  </si>
  <si>
    <t>&lt;0.70</t>
  </si>
  <si>
    <t>190281A</t>
  </si>
  <si>
    <t>190281B</t>
  </si>
  <si>
    <t>190682A</t>
  </si>
  <si>
    <t>190682B</t>
  </si>
  <si>
    <t>195208A</t>
  </si>
  <si>
    <t>195208B</t>
  </si>
  <si>
    <t>199137A</t>
  </si>
  <si>
    <t>199137B</t>
  </si>
  <si>
    <t>204875A</t>
  </si>
  <si>
    <t>204875B</t>
  </si>
  <si>
    <t>MR 0135</t>
  </si>
  <si>
    <t>MR 0251</t>
  </si>
  <si>
    <t>MR 0311</t>
  </si>
  <si>
    <t>MR 0354</t>
  </si>
  <si>
    <t>MR 0422</t>
  </si>
  <si>
    <t>MR 0136</t>
  </si>
  <si>
    <t>MR 0252</t>
  </si>
  <si>
    <t>MR 0312</t>
  </si>
  <si>
    <t>MR 0355</t>
  </si>
  <si>
    <t>MR 0423</t>
  </si>
  <si>
    <t>MR 0137</t>
  </si>
  <si>
    <t>MR 0253</t>
  </si>
  <si>
    <t>MR 0313</t>
  </si>
  <si>
    <t>MR 0356</t>
  </si>
  <si>
    <t>MR 0424</t>
  </si>
  <si>
    <t>MR 0138</t>
  </si>
  <si>
    <t>MR 0254</t>
  </si>
  <si>
    <t>MR 0314</t>
  </si>
  <si>
    <t>MR 0357</t>
  </si>
  <si>
    <t>MR 0425</t>
  </si>
  <si>
    <t>MR 0139</t>
  </si>
  <si>
    <t>MR 0255</t>
  </si>
  <si>
    <t>MR 0315</t>
  </si>
  <si>
    <t>MR 0358</t>
  </si>
  <si>
    <t>MR 0426</t>
  </si>
  <si>
    <t>MR 0140</t>
  </si>
  <si>
    <t>MR 0256</t>
  </si>
  <si>
    <t>MR 0316</t>
  </si>
  <si>
    <t>MR 0359A</t>
  </si>
  <si>
    <t>MR 0359B</t>
  </si>
  <si>
    <t>MR 0427</t>
  </si>
  <si>
    <t>MR 0141</t>
  </si>
  <si>
    <t>MR 0257</t>
  </si>
  <si>
    <t>MR 0317</t>
  </si>
  <si>
    <t>MR 0360</t>
  </si>
  <si>
    <t>MR 0428</t>
  </si>
  <si>
    <t>MR 0142</t>
  </si>
  <si>
    <t>MR 0258</t>
  </si>
  <si>
    <t>MR 0318</t>
  </si>
  <si>
    <t>MR 0361</t>
  </si>
  <si>
    <t>MR 0429A</t>
  </si>
  <si>
    <t>MR 0429B</t>
  </si>
  <si>
    <t>MR 0143</t>
  </si>
  <si>
    <t>MR 0259</t>
  </si>
  <si>
    <t>MR 0319</t>
  </si>
  <si>
    <t>MR 0362</t>
  </si>
  <si>
    <t>MR 0430</t>
  </si>
  <si>
    <t>183750A</t>
  </si>
  <si>
    <t>183750B</t>
  </si>
  <si>
    <t>MR 0323</t>
  </si>
  <si>
    <t>MR 0431</t>
  </si>
  <si>
    <t>Bällstaån, Nedströms Hjulsta Vattenpark</t>
  </si>
  <si>
    <t>na</t>
  </si>
  <si>
    <t>&lt;0,0003</t>
  </si>
  <si>
    <t>&lt;0,0002</t>
  </si>
  <si>
    <t>&lt;0,00003</t>
  </si>
  <si>
    <t>&lt;0,006</t>
  </si>
  <si>
    <t>&lt;0,0015</t>
  </si>
  <si>
    <t>&lt;0,001</t>
  </si>
  <si>
    <t>&lt;0,00030</t>
  </si>
  <si>
    <t>&lt;0,00020</t>
  </si>
  <si>
    <t>&lt; 2.1</t>
  </si>
  <si>
    <t>&lt;0.05</t>
  </si>
  <si>
    <t>&lt;1.37</t>
  </si>
  <si>
    <t>&lt;1.65</t>
  </si>
  <si>
    <t>&lt;1.46</t>
  </si>
  <si>
    <t>214130A</t>
  </si>
  <si>
    <t>214130B</t>
  </si>
  <si>
    <t>216164A</t>
  </si>
  <si>
    <t>216164B</t>
  </si>
  <si>
    <t>222830A</t>
  </si>
  <si>
    <t>222830B</t>
  </si>
  <si>
    <t>225128A</t>
  </si>
  <si>
    <t>225128B</t>
  </si>
  <si>
    <t>227456A</t>
  </si>
  <si>
    <t>227456B</t>
  </si>
  <si>
    <t>230706A</t>
  </si>
  <si>
    <t>230706B</t>
  </si>
  <si>
    <t>234474A</t>
  </si>
  <si>
    <t>234474B</t>
  </si>
  <si>
    <t>237881A</t>
  </si>
  <si>
    <t>237881B</t>
  </si>
  <si>
    <t>241439A</t>
  </si>
  <si>
    <t>241439B</t>
  </si>
  <si>
    <t>245508A</t>
  </si>
  <si>
    <t>245508B</t>
  </si>
  <si>
    <t>249084A</t>
  </si>
  <si>
    <t>249084B</t>
  </si>
  <si>
    <t>253659A</t>
  </si>
  <si>
    <t>253659B</t>
  </si>
  <si>
    <t>Bällstaån Vålberga</t>
  </si>
  <si>
    <t>&lt;0.50</t>
  </si>
  <si>
    <t>2021-01-XX</t>
  </si>
  <si>
    <t>2021-02-XX</t>
  </si>
  <si>
    <t>2021-03-XX</t>
  </si>
  <si>
    <t>2021-04-xx</t>
  </si>
  <si>
    <t>2021-05-xx</t>
  </si>
  <si>
    <t>2021-06-xx</t>
  </si>
  <si>
    <t>2021-07-xx</t>
  </si>
  <si>
    <t>2021-08-xx</t>
  </si>
  <si>
    <t>2021-09-xx</t>
  </si>
  <si>
    <t>2021-10-xx</t>
  </si>
  <si>
    <t>2021-11-xx</t>
  </si>
  <si>
    <t>2021-12-xx</t>
  </si>
  <si>
    <t>216168A</t>
  </si>
  <si>
    <t>216168B</t>
  </si>
  <si>
    <t>222834A</t>
  </si>
  <si>
    <t>222834B</t>
  </si>
  <si>
    <t>225132A</t>
  </si>
  <si>
    <t>225132B</t>
  </si>
  <si>
    <t>227460A</t>
  </si>
  <si>
    <t>227460B</t>
  </si>
  <si>
    <t>230710A</t>
  </si>
  <si>
    <t>230710A1</t>
  </si>
  <si>
    <t>234478A</t>
  </si>
  <si>
    <t>234478B</t>
  </si>
  <si>
    <t>237885A</t>
  </si>
  <si>
    <t>237885B</t>
  </si>
  <si>
    <t>241443A</t>
  </si>
  <si>
    <t>241443B</t>
  </si>
  <si>
    <t>245512A</t>
  </si>
  <si>
    <t>245512B</t>
  </si>
  <si>
    <t>249088A</t>
  </si>
  <si>
    <t>249088B</t>
  </si>
  <si>
    <t>253663A</t>
  </si>
  <si>
    <t>253663B</t>
  </si>
  <si>
    <t>O11278554-00</t>
  </si>
  <si>
    <t>O11278555-00</t>
  </si>
  <si>
    <t>O11278572-00</t>
  </si>
  <si>
    <t>O11278573-00</t>
  </si>
  <si>
    <t>O11278574-00</t>
  </si>
  <si>
    <t>O11278576-00</t>
  </si>
  <si>
    <t>O11278610-00</t>
  </si>
  <si>
    <t>O11278611-00</t>
  </si>
  <si>
    <t>O11278612-00</t>
  </si>
  <si>
    <t>O11278613-00</t>
  </si>
  <si>
    <t>O11279018-00</t>
  </si>
  <si>
    <t>O11279019-00</t>
  </si>
  <si>
    <t>O11279022-00</t>
  </si>
  <si>
    <t>O11279089-00</t>
  </si>
  <si>
    <t>O11279090-00</t>
  </si>
  <si>
    <t>O11279091-00</t>
  </si>
  <si>
    <t>O11279092-00</t>
  </si>
  <si>
    <t>O11279093-00</t>
  </si>
  <si>
    <t>O11279094-00</t>
  </si>
  <si>
    <t>O11279095-00</t>
  </si>
  <si>
    <t>O11279097-00</t>
  </si>
  <si>
    <t>O11279098-00</t>
  </si>
  <si>
    <t>O11279099-00</t>
  </si>
  <si>
    <t>O11279936-00</t>
  </si>
  <si>
    <t>O11280029-00</t>
  </si>
  <si>
    <t>O11280030-00</t>
  </si>
  <si>
    <t>O11280031-00</t>
  </si>
  <si>
    <t>O11280032-00</t>
  </si>
  <si>
    <t>O11280035-00</t>
  </si>
  <si>
    <t>O11280036-00</t>
  </si>
  <si>
    <t>O11280037-00</t>
  </si>
  <si>
    <t>O11280047-00</t>
  </si>
  <si>
    <t>O11280048-00</t>
  </si>
  <si>
    <t>O11280049-00</t>
  </si>
  <si>
    <t>O11280050-00</t>
  </si>
  <si>
    <t>O11280051-00</t>
  </si>
  <si>
    <t>O11280052-00</t>
  </si>
  <si>
    <t>O11280055-00</t>
  </si>
  <si>
    <t>O11280296-00</t>
  </si>
  <si>
    <t>O11280297-00</t>
  </si>
  <si>
    <t>O11280299-00</t>
  </si>
  <si>
    <t>O11280301-00</t>
  </si>
  <si>
    <t>O11280325-00</t>
  </si>
  <si>
    <t>O11280326-00</t>
  </si>
  <si>
    <t>O11280327-00</t>
  </si>
  <si>
    <t>O11280328-00</t>
  </si>
  <si>
    <t>O11280329-00</t>
  </si>
  <si>
    <t>O11280330-00</t>
  </si>
  <si>
    <t>O11280331-00</t>
  </si>
  <si>
    <t>O11280332-00</t>
  </si>
  <si>
    <t>O11280336-00</t>
  </si>
  <si>
    <t>O11280337-00</t>
  </si>
  <si>
    <t>O11280338-00</t>
  </si>
  <si>
    <t>O11280993-00</t>
  </si>
  <si>
    <t>O11280994-00</t>
  </si>
  <si>
    <t>O11280995-00</t>
  </si>
  <si>
    <t>O11280996-00</t>
  </si>
  <si>
    <t>O11281057-00</t>
  </si>
  <si>
    <t>O11281059-00</t>
  </si>
  <si>
    <t>O11281062-00</t>
  </si>
  <si>
    <t>O11281071-00</t>
  </si>
  <si>
    <t>O11281072-00</t>
  </si>
  <si>
    <t>O11281073-00</t>
  </si>
  <si>
    <t>O11281074-00</t>
  </si>
  <si>
    <t>O11281075-00</t>
  </si>
  <si>
    <t>O11281076-00</t>
  </si>
  <si>
    <t>O11281077-00</t>
  </si>
  <si>
    <t>O11281078-00</t>
  </si>
  <si>
    <t>O11281682-00</t>
  </si>
  <si>
    <t>O11281683-00</t>
  </si>
  <si>
    <t>O11281684-00</t>
  </si>
  <si>
    <t>O11281704-00</t>
  </si>
  <si>
    <t>O11281705-00</t>
  </si>
  <si>
    <t>O11281706-00</t>
  </si>
  <si>
    <t>O11281707-00</t>
  </si>
  <si>
    <t>O11281711-00</t>
  </si>
  <si>
    <t>O11281726-00</t>
  </si>
  <si>
    <t>O11281727-00</t>
  </si>
  <si>
    <t>O11281728-00</t>
  </si>
  <si>
    <t>O11281729-00</t>
  </si>
  <si>
    <t>O11281730-00</t>
  </si>
  <si>
    <t>O11281731-00</t>
  </si>
  <si>
    <t>O11281732-00</t>
  </si>
  <si>
    <t>O11282374-00</t>
  </si>
  <si>
    <t>O11282375-00</t>
  </si>
  <si>
    <t>O11282376-00</t>
  </si>
  <si>
    <t>O11282377-00</t>
  </si>
  <si>
    <t>O11282378-00</t>
  </si>
  <si>
    <t>O11282394-00</t>
  </si>
  <si>
    <t>O11282395-00</t>
  </si>
  <si>
    <t>O11282396-00</t>
  </si>
  <si>
    <t>O11282397-00</t>
  </si>
  <si>
    <t>O11282398-00</t>
  </si>
  <si>
    <t>O11282400-00</t>
  </si>
  <si>
    <t>O11282403-00</t>
  </si>
  <si>
    <t>O11282404-00</t>
  </si>
  <si>
    <t>O11282405-00</t>
  </si>
  <si>
    <t>O11282406-00</t>
  </si>
  <si>
    <t>O11282638-00</t>
  </si>
  <si>
    <t>O11282639-00</t>
  </si>
  <si>
    <t>O11282640-00</t>
  </si>
  <si>
    <t>O11282641-00</t>
  </si>
  <si>
    <t>O11282642-00</t>
  </si>
  <si>
    <t>O11282643-00</t>
  </si>
  <si>
    <t>O11282644-00</t>
  </si>
  <si>
    <t>O11282645-00</t>
  </si>
  <si>
    <t>O11282646-00</t>
  </si>
  <si>
    <t>O11282647-00</t>
  </si>
  <si>
    <t>O11282648-00</t>
  </si>
  <si>
    <t>O11282649-00</t>
  </si>
  <si>
    <t>O11282650-00</t>
  </si>
  <si>
    <t>O11282651-00</t>
  </si>
  <si>
    <t>O11282652-00</t>
  </si>
  <si>
    <t>2021-08-17</t>
  </si>
  <si>
    <t>2021-08-18</t>
  </si>
  <si>
    <t>O11282885-00</t>
  </si>
  <si>
    <t>O11282886-00</t>
  </si>
  <si>
    <t>O11282887-00</t>
  </si>
  <si>
    <t>O11282888-00</t>
  </si>
  <si>
    <t>O11282889-00</t>
  </si>
  <si>
    <t>O11283041-00</t>
  </si>
  <si>
    <t>O11283042-00</t>
  </si>
  <si>
    <t>O11283043-00</t>
  </si>
  <si>
    <t>O11283044-00</t>
  </si>
  <si>
    <t>O11283045-00</t>
  </si>
  <si>
    <t>O11283047-00</t>
  </si>
  <si>
    <t>O11283050-00</t>
  </si>
  <si>
    <t>O11283052-00</t>
  </si>
  <si>
    <t>O11283053-00</t>
  </si>
  <si>
    <t>O11283192-00</t>
  </si>
  <si>
    <t>O11283193-00</t>
  </si>
  <si>
    <t>O11283194-00</t>
  </si>
  <si>
    <t>O11283195-00</t>
  </si>
  <si>
    <t>O11283196-00</t>
  </si>
  <si>
    <t>O11283197-00</t>
  </si>
  <si>
    <t>O11283198-00</t>
  </si>
  <si>
    <t>O11283200-00</t>
  </si>
  <si>
    <t>O11283201-00</t>
  </si>
  <si>
    <t>O11283239-00</t>
  </si>
  <si>
    <t>O11283240-00</t>
  </si>
  <si>
    <t>O11283241-00</t>
  </si>
  <si>
    <t>O11283244-00</t>
  </si>
  <si>
    <t>O11283247-00</t>
  </si>
  <si>
    <t>O11283248-00</t>
  </si>
  <si>
    <t>O11283459-00</t>
  </si>
  <si>
    <t>O11283460-00</t>
  </si>
  <si>
    <t>O11283461-00</t>
  </si>
  <si>
    <t>O11283463-00</t>
  </si>
  <si>
    <t>O11283478-00</t>
  </si>
  <si>
    <t>O11283479-00</t>
  </si>
  <si>
    <t>O11283481-00</t>
  </si>
  <si>
    <t>O11283484-00</t>
  </si>
  <si>
    <t>O11283485-00</t>
  </si>
  <si>
    <t>O11283486-00</t>
  </si>
  <si>
    <t>O11283487-00</t>
  </si>
  <si>
    <t>O11283514-00</t>
  </si>
  <si>
    <t>O11283516-00</t>
  </si>
  <si>
    <t>O11283672-00</t>
  </si>
  <si>
    <t>O11283673-00</t>
  </si>
  <si>
    <t>O11283674-00</t>
  </si>
  <si>
    <t>O11283675-00</t>
  </si>
  <si>
    <t>O11283677-00</t>
  </si>
  <si>
    <t>O11283689-00</t>
  </si>
  <si>
    <t>O11283690-00</t>
  </si>
  <si>
    <t>O11283691-00</t>
  </si>
  <si>
    <t>O11283694-00</t>
  </si>
  <si>
    <t>O11283695-00</t>
  </si>
  <si>
    <t>O11283696-00</t>
  </si>
  <si>
    <t>O11283705-00</t>
  </si>
  <si>
    <t>O11283706-00</t>
  </si>
  <si>
    <t>O11283707-00</t>
  </si>
  <si>
    <t>O11283710-00</t>
  </si>
  <si>
    <t>&lt;0,0164</t>
  </si>
  <si>
    <t>&lt;3</t>
  </si>
  <si>
    <t>Ulvsundasjön, mitt i sjön</t>
  </si>
  <si>
    <t>Råcksta Träsk</t>
  </si>
  <si>
    <t>Ag tot</t>
  </si>
  <si>
    <t>Ag löst</t>
  </si>
  <si>
    <t>Bällstaån_MB</t>
  </si>
  <si>
    <t>Bällstaån, Vålberga</t>
  </si>
  <si>
    <t>Judarn, mitt i sjön</t>
  </si>
  <si>
    <t>Kyrksjön, mitt i sjön</t>
  </si>
  <si>
    <t>Lilla Värtan. Karantänbojen</t>
  </si>
  <si>
    <t>Långsjön, mitt i sjön</t>
  </si>
  <si>
    <t>Magelungen, Ågestabron</t>
  </si>
  <si>
    <t>Råcksta Träsk, mitt i sjön</t>
  </si>
  <si>
    <t>Saltsjön, Blockhusudden</t>
  </si>
  <si>
    <t>Ältasjön, mitt i sjön</t>
  </si>
  <si>
    <t>Görväln, Lambarfjärden</t>
  </si>
  <si>
    <t>Årstaviken, Årstadal</t>
  </si>
  <si>
    <t>Karantänbojen, Lilla värtan</t>
  </si>
  <si>
    <t>n/a</t>
  </si>
  <si>
    <t>Riddarfjärden tillfällig</t>
  </si>
  <si>
    <t>Lillsjön</t>
  </si>
  <si>
    <t>Mälaren - Gölväln</t>
  </si>
  <si>
    <t>Mälaren - Fiskarfjärden</t>
  </si>
  <si>
    <t>Brunnsviken, kräftriket</t>
  </si>
  <si>
    <t>Ballstaån, Travbron</t>
  </si>
  <si>
    <t>Ulsvundsjön</t>
  </si>
  <si>
    <t>Jurdan, mitt i sjön</t>
  </si>
  <si>
    <t>Råcksta träsk, mitt i sjön</t>
  </si>
  <si>
    <t>O11284658-00</t>
  </si>
  <si>
    <t>O11284243-00</t>
  </si>
  <si>
    <t>O11284365-00</t>
  </si>
  <si>
    <t>O11284467-00</t>
  </si>
  <si>
    <t>O11284551-00</t>
  </si>
  <si>
    <t>O11284584-00</t>
  </si>
  <si>
    <t>O11284791-00</t>
  </si>
  <si>
    <t>&lt;0,0009</t>
  </si>
  <si>
    <t>O11285101-00</t>
  </si>
  <si>
    <t>O11284743-00</t>
  </si>
  <si>
    <t>O11283862-00</t>
  </si>
  <si>
    <t>O11284013-00</t>
  </si>
  <si>
    <t>O11284962-00</t>
  </si>
  <si>
    <t>O11284679-00</t>
  </si>
  <si>
    <t>O11283884-00</t>
  </si>
  <si>
    <t>O11284226-00</t>
  </si>
  <si>
    <t>O11284344-00</t>
  </si>
  <si>
    <t>O11284438-00</t>
  </si>
  <si>
    <t>O11284529-00</t>
  </si>
  <si>
    <t>O11284593-00</t>
  </si>
  <si>
    <t>O11284812-00</t>
  </si>
  <si>
    <t>O11285000-00</t>
  </si>
  <si>
    <t>O11285105-00</t>
  </si>
  <si>
    <t>O11284720-00</t>
  </si>
  <si>
    <t>O11284018-00</t>
  </si>
  <si>
    <t>O11284721-00</t>
  </si>
  <si>
    <t>O11283852-00</t>
  </si>
  <si>
    <t>O11283995-00</t>
  </si>
  <si>
    <t>O11284227-00</t>
  </si>
  <si>
    <t>O11284345-00</t>
  </si>
  <si>
    <t>O11284530-00</t>
  </si>
  <si>
    <t>O11284594-00</t>
  </si>
  <si>
    <t>O11284680-00</t>
  </si>
  <si>
    <t>O11284813-00</t>
  </si>
  <si>
    <t>O11285001-00</t>
  </si>
  <si>
    <t>O11285106-00</t>
  </si>
  <si>
    <t>O11284439-00</t>
  </si>
  <si>
    <t>O11284554-00</t>
  </si>
  <si>
    <t>O11284595-00</t>
  </si>
  <si>
    <t>O11284662-00</t>
  </si>
  <si>
    <t>O11285129-00</t>
  </si>
  <si>
    <t>O11284369-00</t>
  </si>
  <si>
    <t>O11284246-00</t>
  </si>
  <si>
    <t>O11284795-00</t>
  </si>
  <si>
    <t>O11284966-00</t>
  </si>
  <si>
    <t>O11284471-00</t>
  </si>
  <si>
    <t>O11284745-00</t>
  </si>
  <si>
    <t>O11283865-00</t>
  </si>
  <si>
    <t>O11284249-00</t>
  </si>
  <si>
    <t>O11284370-00</t>
  </si>
  <si>
    <t>O11284472-00</t>
  </si>
  <si>
    <t>O11284555-00</t>
  </si>
  <si>
    <t>O11284596-00</t>
  </si>
  <si>
    <t>O11284663-00</t>
  </si>
  <si>
    <t>O11284796-00</t>
  </si>
  <si>
    <t>O11284967-00</t>
  </si>
  <si>
    <t>O11285107-00</t>
  </si>
  <si>
    <t>O11284755-00</t>
  </si>
  <si>
    <t>O11284036-00</t>
  </si>
  <si>
    <t>O11283866-00</t>
  </si>
  <si>
    <t>O11284228-00</t>
  </si>
  <si>
    <t>O11284346-00</t>
  </si>
  <si>
    <t>O11284457-00</t>
  </si>
  <si>
    <t>O11284531-00</t>
  </si>
  <si>
    <t>O11284597-00</t>
  </si>
  <si>
    <t>O11284681-00</t>
  </si>
  <si>
    <t>O11284814-00</t>
  </si>
  <si>
    <t>O11285002-00</t>
  </si>
  <si>
    <t>O11285091-00</t>
  </si>
  <si>
    <t>O11284019-00</t>
  </si>
  <si>
    <t>O11284722-00</t>
  </si>
  <si>
    <t>O11285003-00</t>
  </si>
  <si>
    <t>O11285108-00</t>
  </si>
  <si>
    <t>O11283853-00</t>
  </si>
  <si>
    <t>O11283996-00</t>
  </si>
  <si>
    <t>O11284229-00</t>
  </si>
  <si>
    <t>O11284347-00</t>
  </si>
  <si>
    <t>O11284440-00</t>
  </si>
  <si>
    <t>O11284532-00</t>
  </si>
  <si>
    <t>O11284598-00</t>
  </si>
  <si>
    <t>O11284682-00</t>
  </si>
  <si>
    <t>O11284815-00</t>
  </si>
  <si>
    <t>O11284723-00</t>
  </si>
  <si>
    <t>O11283854-00</t>
  </si>
  <si>
    <t>O11284441-00</t>
  </si>
  <si>
    <t>O11284599-00</t>
  </si>
  <si>
    <t>O11283997-00</t>
  </si>
  <si>
    <t>O11284230-00</t>
  </si>
  <si>
    <t>O11284348-00</t>
  </si>
  <si>
    <t>O11284533-00</t>
  </si>
  <si>
    <t>O11284683-00</t>
  </si>
  <si>
    <t>O11284816-00</t>
  </si>
  <si>
    <t>O11285004-00</t>
  </si>
  <si>
    <t>O11285109-00</t>
  </si>
  <si>
    <t>O11284724-00</t>
  </si>
  <si>
    <t>O11285005-00</t>
  </si>
  <si>
    <t>O11283855-00</t>
  </si>
  <si>
    <t>O11284231-00</t>
  </si>
  <si>
    <t>O11284349-00</t>
  </si>
  <si>
    <t>O11284442-00</t>
  </si>
  <si>
    <t>O11284534-00</t>
  </si>
  <si>
    <t>O11284600-00</t>
  </si>
  <si>
    <t>O11284684-00</t>
  </si>
  <si>
    <t>O11284817-00</t>
  </si>
  <si>
    <t>O11285110-00</t>
  </si>
  <si>
    <t>O11284725-00</t>
  </si>
  <si>
    <t>O11283998-00</t>
  </si>
  <si>
    <t>O11284443-00</t>
  </si>
  <si>
    <t>O11284687-00</t>
  </si>
  <si>
    <t>O11283999-00</t>
  </si>
  <si>
    <t>O11285006-00</t>
  </si>
  <si>
    <t>O11285102-00</t>
  </si>
  <si>
    <t>O11284244-00</t>
  </si>
  <si>
    <t>O11283863-00</t>
  </si>
  <si>
    <t>O11284034-00</t>
  </si>
  <si>
    <t>O11284366-00</t>
  </si>
  <si>
    <t>O11284468-00</t>
  </si>
  <si>
    <t>O11284565-00</t>
  </si>
  <si>
    <t>O11284585-00</t>
  </si>
  <si>
    <t>O11284659-00</t>
  </si>
  <si>
    <t>O11284792-00</t>
  </si>
  <si>
    <t>O11284963-00</t>
  </si>
  <si>
    <t>O11284753-00</t>
  </si>
  <si>
    <t>O11284458-00</t>
  </si>
  <si>
    <t>O11283867-00</t>
  </si>
  <si>
    <t>O11284268-00</t>
  </si>
  <si>
    <t>O11284350-00</t>
  </si>
  <si>
    <t>O11284535-00</t>
  </si>
  <si>
    <t>O11284601-00</t>
  </si>
  <si>
    <t>O11284685-00</t>
  </si>
  <si>
    <t>O11284818-00</t>
  </si>
  <si>
    <t>O11285018-00</t>
  </si>
  <si>
    <t>O11285092-00</t>
  </si>
  <si>
    <t>O11284726-00</t>
  </si>
  <si>
    <t>O11284020-00</t>
  </si>
  <si>
    <t>O11284746-00</t>
  </si>
  <si>
    <t>O11284556-00</t>
  </si>
  <si>
    <t>O11284602-00</t>
  </si>
  <si>
    <t>O11284664-00</t>
  </si>
  <si>
    <t>O11284797-00</t>
  </si>
  <si>
    <t>O11285130-00</t>
  </si>
  <si>
    <t>O11284371-00</t>
  </si>
  <si>
    <t>O11284473-00</t>
  </si>
  <si>
    <t>O11284968-00</t>
  </si>
  <si>
    <t>O11284247-00</t>
  </si>
  <si>
    <t>O11283896-00</t>
  </si>
  <si>
    <t>O11284747-00</t>
  </si>
  <si>
    <t>O11284557-00</t>
  </si>
  <si>
    <t>O11284603-00</t>
  </si>
  <si>
    <t>O11284665-00</t>
  </si>
  <si>
    <t>O11284798-00</t>
  </si>
  <si>
    <t>O11285131-00</t>
  </si>
  <si>
    <t>O11284248-00</t>
  </si>
  <si>
    <t>O11284474-00</t>
  </si>
  <si>
    <t>O11284969-00</t>
  </si>
  <si>
    <t>O11284372-00</t>
  </si>
  <si>
    <t>O11283897-00</t>
  </si>
  <si>
    <t>O11283850-00</t>
  </si>
  <si>
    <t>O11283993-00</t>
  </si>
  <si>
    <t>O11284225-00</t>
  </si>
  <si>
    <t>O11284339-00</t>
  </si>
  <si>
    <t>O11284524-00</t>
  </si>
  <si>
    <t>O11284586-00</t>
  </si>
  <si>
    <t>O11284674-00</t>
  </si>
  <si>
    <t>O11284999-00</t>
  </si>
  <si>
    <t>O11285103-00</t>
  </si>
  <si>
    <t>O11284715-00</t>
  </si>
  <si>
    <t>O11284437-00</t>
  </si>
  <si>
    <t>O11284807-00</t>
  </si>
  <si>
    <t>O11283851-00</t>
  </si>
  <si>
    <t>O11283994-00</t>
  </si>
  <si>
    <t>O11284367-00</t>
  </si>
  <si>
    <t>O11284469-00</t>
  </si>
  <si>
    <t>O11284552-00</t>
  </si>
  <si>
    <t>O11284587-00</t>
  </si>
  <si>
    <t>O11284660-00</t>
  </si>
  <si>
    <t>O11284793-00</t>
  </si>
  <si>
    <t>O11285104-00</t>
  </si>
  <si>
    <t>O11284754-00</t>
  </si>
  <si>
    <t>O11284964-00</t>
  </si>
  <si>
    <t>O11284340-00</t>
  </si>
  <si>
    <t>O11284035-00</t>
  </si>
  <si>
    <t>O11284264-00</t>
  </si>
  <si>
    <t>O11284453-00</t>
  </si>
  <si>
    <t>O11284525-00</t>
  </si>
  <si>
    <t>O11284588-00</t>
  </si>
  <si>
    <t>O11284675-00</t>
  </si>
  <si>
    <t>O11284808-00</t>
  </si>
  <si>
    <t>O11285087-00</t>
  </si>
  <si>
    <t>O11285024-00</t>
  </si>
  <si>
    <t>O11284716-00</t>
  </si>
  <si>
    <t>O11283874-00</t>
  </si>
  <si>
    <t>O11284245-00</t>
  </si>
  <si>
    <t>O11284368-00</t>
  </si>
  <si>
    <t>O11284470-00</t>
  </si>
  <si>
    <t>O11284553-00</t>
  </si>
  <si>
    <t>O11284589-00</t>
  </si>
  <si>
    <t>O11284661-00</t>
  </si>
  <si>
    <t>O11284794-00</t>
  </si>
  <si>
    <t>O11285128-00</t>
  </si>
  <si>
    <t>O11284744-00</t>
  </si>
  <si>
    <t>O11283864-00</t>
  </si>
  <si>
    <t>O11284014-00</t>
  </si>
  <si>
    <t>O11284965-00</t>
  </si>
  <si>
    <t>O11284265-00</t>
  </si>
  <si>
    <t>O11284341-00</t>
  </si>
  <si>
    <t>O11284526-00</t>
  </si>
  <si>
    <t>O11284590-00</t>
  </si>
  <si>
    <t>O11284676-00</t>
  </si>
  <si>
    <t>O11285025-00</t>
  </si>
  <si>
    <t>O11285088-00</t>
  </si>
  <si>
    <t>O11284717-00</t>
  </si>
  <si>
    <t>O11284454-00</t>
  </si>
  <si>
    <t>O11283875-00</t>
  </si>
  <si>
    <t>O11284015-00</t>
  </si>
  <si>
    <t>O11284809-00</t>
  </si>
  <si>
    <t>O11284266-00</t>
  </si>
  <si>
    <t>O11284342-00</t>
  </si>
  <si>
    <t>O11284455-00</t>
  </si>
  <si>
    <t>O11284527-00</t>
  </si>
  <si>
    <t>O11284591-00</t>
  </si>
  <si>
    <t>O11284677-00</t>
  </si>
  <si>
    <t>O11285026-00</t>
  </si>
  <si>
    <t>O11285089-00</t>
  </si>
  <si>
    <t>O11284718-00</t>
  </si>
  <si>
    <t>O11284810-00</t>
  </si>
  <si>
    <t>O11283876-00</t>
  </si>
  <si>
    <t>O11284016-00</t>
  </si>
  <si>
    <t>O11284267-00</t>
  </si>
  <si>
    <t>O11284343-00</t>
  </si>
  <si>
    <t>O11284456-00</t>
  </si>
  <si>
    <t>O11284528-00</t>
  </si>
  <si>
    <t>O11284592-00</t>
  </si>
  <si>
    <t>O11284678-00</t>
  </si>
  <si>
    <t>O11284811-00</t>
  </si>
  <si>
    <t>O11285027-00</t>
  </si>
  <si>
    <t>O11285090-00</t>
  </si>
  <si>
    <t>O11284719-00</t>
  </si>
  <si>
    <t>O11283877-00</t>
  </si>
  <si>
    <t>O11284017-00</t>
  </si>
  <si>
    <t>O11283885-00</t>
  </si>
  <si>
    <t>O11284021-00</t>
  </si>
  <si>
    <t>O11284373-00</t>
  </si>
  <si>
    <t>O11284269-00</t>
  </si>
  <si>
    <t>&lt;0,0006</t>
  </si>
  <si>
    <t>O11284475-00</t>
  </si>
  <si>
    <t>O11284566-00</t>
  </si>
  <si>
    <t>O11284604-00</t>
  </si>
  <si>
    <t>O11284686-00</t>
  </si>
  <si>
    <t>O11284819-00</t>
  </si>
  <si>
    <t>O11285028-00</t>
  </si>
  <si>
    <t>O11285132-00</t>
  </si>
  <si>
    <t>O11284756-00</t>
  </si>
  <si>
    <t>&lt;</t>
  </si>
  <si>
    <t>Årstadal</t>
  </si>
  <si>
    <t>&lt;0,33</t>
  </si>
  <si>
    <t>&lt;0,67</t>
  </si>
  <si>
    <t>&lt;6,7</t>
  </si>
  <si>
    <t>&lt;1,7</t>
  </si>
  <si>
    <t>&lt;3,3</t>
  </si>
  <si>
    <t>2022</t>
  </si>
  <si>
    <t>2022-03-24</t>
  </si>
  <si>
    <t>1,24</t>
  </si>
  <si>
    <t>0,860</t>
  </si>
  <si>
    <t>0,785</t>
  </si>
  <si>
    <t>1,36</t>
  </si>
  <si>
    <t>0,784</t>
  </si>
  <si>
    <t>1,27</t>
  </si>
  <si>
    <t>&lt;0,335</t>
  </si>
  <si>
    <t>&lt;0,336</t>
  </si>
  <si>
    <t>&lt;0,332</t>
  </si>
  <si>
    <t>2,43</t>
  </si>
  <si>
    <t>1,35</t>
  </si>
  <si>
    <t>&lt;1,73</t>
  </si>
  <si>
    <t>&lt;1,74</t>
  </si>
  <si>
    <t>&lt;6,77</t>
  </si>
  <si>
    <t>&lt;6,78</t>
  </si>
  <si>
    <t>&lt;6,79</t>
  </si>
  <si>
    <t>&lt;6,710</t>
  </si>
  <si>
    <t>&lt;6,711</t>
  </si>
  <si>
    <t>&lt;6,712</t>
  </si>
  <si>
    <t>&lt;6,713</t>
  </si>
  <si>
    <t>&lt;6,714</t>
  </si>
  <si>
    <t>Drevviken/ Stortorp</t>
  </si>
  <si>
    <t>Brunnsviken / Kräftriket</t>
  </si>
  <si>
    <t>Bällstaån/Travbron</t>
  </si>
  <si>
    <t>Blockhusudden/ Saltsjön</t>
  </si>
  <si>
    <t>2022-01-xx</t>
  </si>
  <si>
    <t>&lt; 2,1</t>
  </si>
  <si>
    <t>2022-02-xx</t>
  </si>
  <si>
    <t>2022-03-xx</t>
  </si>
  <si>
    <t>Fält blank</t>
  </si>
  <si>
    <t>2022-04-xx</t>
  </si>
  <si>
    <t>2022-05-xx</t>
  </si>
  <si>
    <t>2022-06-xx</t>
  </si>
  <si>
    <t>2022-08-XX</t>
  </si>
  <si>
    <t>2022-09-XX</t>
  </si>
  <si>
    <t>2022-10-XX</t>
  </si>
  <si>
    <t>2022-11-XX</t>
  </si>
  <si>
    <t>2022-12-XX</t>
  </si>
  <si>
    <t>Karantänbojen/ Lilla värtan</t>
  </si>
  <si>
    <t>Görväln/Mälaren</t>
  </si>
  <si>
    <t>Fiskarfjärden/Mälaren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</si>
</sst>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yyyy\-mm\-dd;@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2" fillId="0" borderId="0" xfId="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5" fillId="0" borderId="0" xfId="3" quotePrefix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4" fontId="5" fillId="0" borderId="0" xfId="3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/>
    </xf>
    <xf numFmtId="166" fontId="5" fillId="0" borderId="0" xfId="3" applyNumberFormat="1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4" fontId="5" fillId="0" borderId="0" xfId="3" quotePrefix="1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/>
    </xf>
    <xf numFmtId="14" fontId="5" fillId="0" borderId="0" xfId="6" applyNumberFormat="1" applyFont="1" applyFill="1" applyBorder="1" applyAlignment="1">
      <alignment horizontal="center" wrapText="1"/>
    </xf>
    <xf numFmtId="0" fontId="5" fillId="0" borderId="0" xfId="6" applyFont="1" applyFill="1" applyBorder="1" applyAlignment="1">
      <alignment horizontal="center" wrapText="1"/>
    </xf>
    <xf numFmtId="1" fontId="5" fillId="0" borderId="0" xfId="3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2" fontId="5" fillId="0" borderId="0" xfId="6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0" fontId="5" fillId="0" borderId="0" xfId="7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5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 vertical="center"/>
    </xf>
    <xf numFmtId="1" fontId="5" fillId="0" borderId="0" xfId="3" applyNumberFormat="1" applyFont="1" applyBorder="1" applyAlignment="1">
      <alignment horizontal="center"/>
    </xf>
    <xf numFmtId="2" fontId="0" fillId="0" borderId="0" xfId="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3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5" applyFont="1" applyBorder="1" applyAlignment="1">
      <alignment horizontal="center"/>
    </xf>
    <xf numFmtId="0" fontId="0" fillId="0" borderId="7" xfId="5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0" fontId="0" fillId="0" borderId="0" xfId="7" applyNumberFormat="1" applyFont="1" applyFill="1" applyBorder="1" applyAlignment="1">
      <alignment horizontal="center"/>
    </xf>
    <xf numFmtId="49" fontId="0" fillId="0" borderId="0" xfId="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49" fontId="5" fillId="0" borderId="0" xfId="3" applyNumberFormat="1" applyFont="1" applyFill="1" applyBorder="1" applyAlignment="1">
      <alignment horizontal="left" vertical="center"/>
    </xf>
    <xf numFmtId="49" fontId="5" fillId="0" borderId="0" xfId="3" quotePrefix="1" applyNumberFormat="1" applyFont="1" applyFill="1" applyBorder="1" applyAlignment="1">
      <alignment horizontal="left" vertical="center"/>
    </xf>
    <xf numFmtId="49" fontId="5" fillId="0" borderId="7" xfId="3" quotePrefix="1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top"/>
    </xf>
    <xf numFmtId="0" fontId="5" fillId="0" borderId="7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" fontId="5" fillId="0" borderId="0" xfId="3" applyNumberFormat="1" applyFont="1" applyFill="1" applyBorder="1" applyAlignment="1">
      <alignment horizontal="left"/>
    </xf>
    <xf numFmtId="1" fontId="5" fillId="0" borderId="0" xfId="2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14" fontId="5" fillId="0" borderId="0" xfId="6" applyNumberFormat="1" applyFont="1" applyFill="1" applyBorder="1" applyAlignment="1">
      <alignment horizontal="left"/>
    </xf>
    <xf numFmtId="1" fontId="5" fillId="0" borderId="0" xfId="9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5" fillId="0" borderId="7" xfId="3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vertical="top"/>
    </xf>
    <xf numFmtId="1" fontId="5" fillId="0" borderId="0" xfId="3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left"/>
    </xf>
    <xf numFmtId="14" fontId="0" fillId="0" borderId="0" xfId="0" applyNumberFormat="1"/>
    <xf numFmtId="0" fontId="14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5" fillId="0" borderId="0" xfId="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1" fontId="5" fillId="0" borderId="0" xfId="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</cellXfs>
  <cellStyles count="10">
    <cellStyle name="Normal" xfId="0" builtinId="0"/>
    <cellStyle name="Normal 2" xfId="5"/>
    <cellStyle name="Normal 2 2" xfId="8"/>
    <cellStyle name="Normal 3" xfId="3"/>
    <cellStyle name="Normal 4" xfId="7"/>
    <cellStyle name="Normal 5" xfId="1"/>
    <cellStyle name="Normal 6" xfId="6"/>
    <cellStyle name="Normal 6 3" xfId="2"/>
    <cellStyle name="Normal 7" xfId="4"/>
    <cellStyle name="Tusental" xfId="9" builtinId="3"/>
  </cellStyles>
  <dxfs count="5">
    <dxf>
      <numFmt numFmtId="2" formatCode="0.00"/>
    </dxf>
    <dxf>
      <numFmt numFmtId="167" formatCode="0.000"/>
    </dxf>
    <dxf>
      <numFmt numFmtId="2" formatCode="0.00"/>
    </dxf>
    <dxf>
      <numFmt numFmtId="167" formatCode="0.00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ema">
  <a:themeElements>
    <a:clrScheme name="Stockholms stad">
      <a:dk1>
        <a:srgbClr val="000000"/>
      </a:dk1>
      <a:lt1>
        <a:srgbClr val="FFFFFF"/>
      </a:lt1>
      <a:dk2>
        <a:srgbClr val="C40064"/>
      </a:dk2>
      <a:lt2>
        <a:srgbClr val="FEDEED"/>
      </a:lt2>
      <a:accent1>
        <a:srgbClr val="00867F"/>
      </a:accent1>
      <a:accent2>
        <a:srgbClr val="D5F7F4"/>
      </a:accent2>
      <a:accent3>
        <a:srgbClr val="006EBF"/>
      </a:accent3>
      <a:accent4>
        <a:srgbClr val="DCD9D2"/>
      </a:accent4>
      <a:accent5>
        <a:srgbClr val="5D237D"/>
      </a:accent5>
      <a:accent6>
        <a:srgbClr val="F1E6FC"/>
      </a:accent6>
      <a:hlink>
        <a:srgbClr val="006EBF"/>
      </a:hlink>
      <a:folHlink>
        <a:srgbClr val="5D237D"/>
      </a:folHlink>
    </a:clrScheme>
    <a:fontScheme name="Stockholms stad -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848"/>
  <sheetViews>
    <sheetView zoomScale="50" zoomScaleNormal="50" workbookViewId="0">
      <selection activeCell="I17" sqref="I17"/>
    </sheetView>
  </sheetViews>
  <sheetFormatPr defaultColWidth="9" defaultRowHeight="14" x14ac:dyDescent="0.3"/>
  <cols>
    <col min="1" max="1" width="36.25" style="144" bestFit="1" customWidth="1"/>
    <col min="2" max="2" width="16.25" style="144" customWidth="1"/>
    <col min="3" max="4" width="16.75" style="144" bestFit="1" customWidth="1"/>
    <col min="5" max="5" width="6.08203125" style="144" bestFit="1" customWidth="1"/>
    <col min="6" max="6" width="13" style="3" bestFit="1" customWidth="1"/>
    <col min="7" max="7" width="12.25" style="3" bestFit="1" customWidth="1"/>
    <col min="8" max="8" width="9.08203125" style="3" bestFit="1" customWidth="1"/>
    <col min="9" max="9" width="9.08203125" style="14" bestFit="1" customWidth="1"/>
    <col min="10" max="10" width="9.08203125" style="49" bestFit="1" customWidth="1"/>
    <col min="11" max="11" width="12.25" style="49" bestFit="1" customWidth="1"/>
    <col min="12" max="12" width="12.08203125" style="49" customWidth="1"/>
    <col min="13" max="13" width="9.08203125" style="3" bestFit="1" customWidth="1"/>
    <col min="14" max="14" width="12.25" style="3" bestFit="1" customWidth="1"/>
    <col min="15" max="16" width="12.08203125" style="3" bestFit="1" customWidth="1"/>
    <col min="17" max="17" width="9.08203125" style="3" bestFit="1" customWidth="1"/>
    <col min="18" max="18" width="12.08203125" style="3" bestFit="1" customWidth="1"/>
    <col min="19" max="26" width="9.08203125" style="3" bestFit="1" customWidth="1"/>
    <col min="27" max="27" width="28.08203125" style="3" bestFit="1" customWidth="1"/>
    <col min="28" max="28" width="23.5" style="3" bestFit="1" customWidth="1"/>
    <col min="29" max="16384" width="9" style="3"/>
  </cols>
  <sheetData>
    <row r="1" spans="1:30" s="20" customFormat="1" x14ac:dyDescent="0.3">
      <c r="A1" s="139" t="s">
        <v>13</v>
      </c>
      <c r="B1" s="140" t="s">
        <v>249</v>
      </c>
      <c r="C1" s="140" t="s">
        <v>15</v>
      </c>
      <c r="D1" s="140" t="s">
        <v>16</v>
      </c>
      <c r="E1" s="140" t="s">
        <v>250</v>
      </c>
      <c r="F1" s="121" t="s">
        <v>17</v>
      </c>
      <c r="G1" s="121" t="s">
        <v>18</v>
      </c>
      <c r="H1" s="121" t="s">
        <v>19</v>
      </c>
      <c r="I1" s="133" t="s">
        <v>20</v>
      </c>
      <c r="J1" s="124" t="s">
        <v>21</v>
      </c>
      <c r="K1" s="121" t="s">
        <v>22</v>
      </c>
      <c r="L1" s="121" t="s">
        <v>23</v>
      </c>
      <c r="M1" s="121" t="s">
        <v>24</v>
      </c>
      <c r="N1" s="121" t="s">
        <v>25</v>
      </c>
      <c r="O1" s="121" t="s">
        <v>26</v>
      </c>
      <c r="P1" s="121" t="s">
        <v>27</v>
      </c>
      <c r="Q1" s="121" t="s">
        <v>28</v>
      </c>
      <c r="R1" s="121" t="s">
        <v>29</v>
      </c>
      <c r="S1" s="121" t="s">
        <v>251</v>
      </c>
      <c r="T1" s="121" t="s">
        <v>252</v>
      </c>
      <c r="U1" s="121" t="s">
        <v>253</v>
      </c>
      <c r="V1" s="121" t="s">
        <v>254</v>
      </c>
      <c r="W1" s="121" t="s">
        <v>255</v>
      </c>
      <c r="X1" s="121" t="s">
        <v>256</v>
      </c>
      <c r="Y1" s="121" t="s">
        <v>257</v>
      </c>
      <c r="Z1" s="121" t="s">
        <v>10</v>
      </c>
      <c r="AA1" s="121" t="s">
        <v>569</v>
      </c>
      <c r="AB1" s="121" t="s">
        <v>568</v>
      </c>
      <c r="AC1" s="126" t="s">
        <v>1991</v>
      </c>
      <c r="AD1" s="127" t="s">
        <v>1992</v>
      </c>
    </row>
    <row r="2" spans="1:30" s="20" customFormat="1" x14ac:dyDescent="0.3">
      <c r="A2" s="141" t="s">
        <v>13</v>
      </c>
      <c r="B2" s="142" t="s">
        <v>249</v>
      </c>
      <c r="C2" s="142" t="s">
        <v>31</v>
      </c>
      <c r="D2" s="142" t="s">
        <v>31</v>
      </c>
      <c r="E2" s="142" t="s">
        <v>1284</v>
      </c>
      <c r="F2" s="113" t="s">
        <v>1281</v>
      </c>
      <c r="G2" s="113" t="s">
        <v>1269</v>
      </c>
      <c r="H2" s="113" t="s">
        <v>1269</v>
      </c>
      <c r="I2" s="134" t="s">
        <v>1269</v>
      </c>
      <c r="J2" s="116" t="s">
        <v>1269</v>
      </c>
      <c r="K2" s="113" t="s">
        <v>1269</v>
      </c>
      <c r="L2" s="113" t="s">
        <v>1269</v>
      </c>
      <c r="M2" s="113" t="s">
        <v>1269</v>
      </c>
      <c r="N2" s="113" t="s">
        <v>1269</v>
      </c>
      <c r="O2" s="113" t="s">
        <v>1269</v>
      </c>
      <c r="P2" s="113" t="s">
        <v>1269</v>
      </c>
      <c r="Q2" s="113" t="s">
        <v>1269</v>
      </c>
      <c r="R2" s="113" t="s">
        <v>1269</v>
      </c>
      <c r="S2" s="113" t="s">
        <v>251</v>
      </c>
      <c r="T2" s="113" t="s">
        <v>259</v>
      </c>
      <c r="U2" s="113" t="s">
        <v>260</v>
      </c>
      <c r="V2" s="113" t="s">
        <v>258</v>
      </c>
      <c r="W2" s="113" t="s">
        <v>258</v>
      </c>
      <c r="X2" s="113" t="s">
        <v>258</v>
      </c>
      <c r="Y2" s="113" t="s">
        <v>258</v>
      </c>
      <c r="Z2" s="113" t="s">
        <v>12</v>
      </c>
      <c r="AA2" s="113" t="s">
        <v>570</v>
      </c>
      <c r="AB2" s="113" t="s">
        <v>570</v>
      </c>
      <c r="AC2" s="113" t="s">
        <v>1269</v>
      </c>
      <c r="AD2" s="135" t="s">
        <v>1269</v>
      </c>
    </row>
    <row r="3" spans="1:30" s="20" customFormat="1" x14ac:dyDescent="0.3">
      <c r="A3" s="87" t="s">
        <v>32</v>
      </c>
      <c r="B3" s="45" t="s">
        <v>546</v>
      </c>
      <c r="C3" s="144">
        <v>152125</v>
      </c>
      <c r="D3" s="144">
        <v>6576900</v>
      </c>
      <c r="E3" s="45">
        <v>2022</v>
      </c>
      <c r="F3" s="187">
        <v>44788</v>
      </c>
      <c r="G3" s="188">
        <v>-2E-3</v>
      </c>
      <c r="H3" s="188">
        <v>7.2800000000000004E-2</v>
      </c>
      <c r="I3" s="188">
        <v>2.68</v>
      </c>
      <c r="J3" s="188">
        <v>2.0499999999999998</v>
      </c>
      <c r="K3" s="188">
        <v>6.5699999999999995E-2</v>
      </c>
      <c r="L3" s="188">
        <v>1.45</v>
      </c>
      <c r="M3" s="188">
        <v>-2E-3</v>
      </c>
      <c r="N3" s="188">
        <v>6.2600000000000003E-2</v>
      </c>
      <c r="O3" s="188">
        <v>2.2999999999999998</v>
      </c>
      <c r="P3" s="188">
        <v>2.0699999999999998</v>
      </c>
      <c r="Q3" s="188">
        <v>2.6499999999999999E-2</v>
      </c>
      <c r="R3" s="188">
        <v>1.23</v>
      </c>
      <c r="S3" s="188">
        <v>7.8</v>
      </c>
      <c r="T3" s="188">
        <v>62</v>
      </c>
      <c r="U3" s="188">
        <v>37</v>
      </c>
      <c r="V3" s="188">
        <v>6.89</v>
      </c>
      <c r="W3" s="188">
        <v>7.06</v>
      </c>
      <c r="X3" s="188">
        <v>23.1</v>
      </c>
      <c r="Y3" s="188">
        <v>24</v>
      </c>
      <c r="Z3" s="188">
        <v>1.8</v>
      </c>
      <c r="AA3" s="189"/>
      <c r="AB3" s="189"/>
      <c r="AC3" s="188" t="s">
        <v>566</v>
      </c>
      <c r="AD3" s="188" t="s">
        <v>566</v>
      </c>
    </row>
    <row r="4" spans="1:30" s="20" customFormat="1" x14ac:dyDescent="0.3">
      <c r="A4" s="87" t="s">
        <v>32</v>
      </c>
      <c r="B4" s="45" t="s">
        <v>546</v>
      </c>
      <c r="C4" s="144">
        <v>152125</v>
      </c>
      <c r="D4" s="144">
        <v>6576900</v>
      </c>
      <c r="E4" s="45">
        <v>2022</v>
      </c>
      <c r="F4" s="187">
        <v>44635</v>
      </c>
      <c r="G4" s="188">
        <v>2.3700000000000001E-3</v>
      </c>
      <c r="H4" s="188">
        <v>0.13800000000000001</v>
      </c>
      <c r="I4" s="188">
        <v>2.29</v>
      </c>
      <c r="J4" s="188">
        <v>2.82</v>
      </c>
      <c r="K4" s="188">
        <v>8.3000000000000004E-2</v>
      </c>
      <c r="L4" s="188">
        <v>1.68</v>
      </c>
      <c r="M4" s="188">
        <v>-2E-3</v>
      </c>
      <c r="N4" s="188">
        <v>9.3600000000000003E-2</v>
      </c>
      <c r="O4" s="188">
        <v>2.14</v>
      </c>
      <c r="P4" s="188">
        <v>2.35</v>
      </c>
      <c r="Q4" s="188">
        <v>2.47E-2</v>
      </c>
      <c r="R4" s="188">
        <v>0.89800000000000002</v>
      </c>
      <c r="S4" s="188">
        <v>7.9</v>
      </c>
      <c r="T4" s="188">
        <v>55</v>
      </c>
      <c r="U4" s="188">
        <v>22</v>
      </c>
      <c r="V4" s="188">
        <v>8.16</v>
      </c>
      <c r="W4" s="188">
        <v>8.0299999999999994</v>
      </c>
      <c r="X4" s="188">
        <v>21.4</v>
      </c>
      <c r="Y4" s="188">
        <v>21.3</v>
      </c>
      <c r="Z4" s="188">
        <v>2.2999999999999998</v>
      </c>
      <c r="AA4" s="189"/>
      <c r="AB4" s="189"/>
      <c r="AC4" s="188" t="s">
        <v>566</v>
      </c>
      <c r="AD4" s="188" t="s">
        <v>566</v>
      </c>
    </row>
    <row r="5" spans="1:30" s="20" customFormat="1" x14ac:dyDescent="0.3">
      <c r="A5" s="87" t="s">
        <v>32</v>
      </c>
      <c r="B5" s="45" t="s">
        <v>546</v>
      </c>
      <c r="C5" s="144">
        <v>152125</v>
      </c>
      <c r="D5" s="144">
        <v>6576900</v>
      </c>
      <c r="E5" s="45">
        <v>2022</v>
      </c>
      <c r="F5" s="187">
        <v>44666</v>
      </c>
      <c r="G5" s="188">
        <v>3.1099999999999999E-3</v>
      </c>
      <c r="H5" s="188">
        <v>0.114</v>
      </c>
      <c r="I5" s="188">
        <v>2.25</v>
      </c>
      <c r="J5" s="188">
        <v>2.1</v>
      </c>
      <c r="K5" s="188">
        <v>0.114</v>
      </c>
      <c r="L5" s="188">
        <v>1.28</v>
      </c>
      <c r="M5" s="188">
        <v>-2E-3</v>
      </c>
      <c r="N5" s="188">
        <v>9.6199999999999994E-2</v>
      </c>
      <c r="O5" s="188">
        <v>1.83</v>
      </c>
      <c r="P5" s="188">
        <v>2.0299999999999998</v>
      </c>
      <c r="Q5" s="188">
        <v>2.1100000000000001E-2</v>
      </c>
      <c r="R5" s="188">
        <v>0.32200000000000001</v>
      </c>
      <c r="S5" s="188">
        <v>8.6</v>
      </c>
      <c r="T5" s="188">
        <v>64</v>
      </c>
      <c r="U5" s="188">
        <v>21.5</v>
      </c>
      <c r="V5" s="188">
        <v>7.61</v>
      </c>
      <c r="W5" s="188">
        <v>7.49</v>
      </c>
      <c r="X5" s="188">
        <v>21</v>
      </c>
      <c r="Y5" s="188">
        <v>20.9</v>
      </c>
      <c r="Z5" s="188">
        <v>2.2000000000000002</v>
      </c>
      <c r="AA5" s="189"/>
      <c r="AB5" s="189"/>
      <c r="AC5" s="188" t="s">
        <v>566</v>
      </c>
      <c r="AD5" s="188" t="s">
        <v>566</v>
      </c>
    </row>
    <row r="6" spans="1:30" s="20" customFormat="1" x14ac:dyDescent="0.3">
      <c r="A6" s="87" t="s">
        <v>32</v>
      </c>
      <c r="B6" s="45" t="s">
        <v>546</v>
      </c>
      <c r="C6" s="144">
        <v>152125</v>
      </c>
      <c r="D6" s="144">
        <v>6576900</v>
      </c>
      <c r="E6" s="45">
        <v>2022</v>
      </c>
      <c r="F6" s="187">
        <v>44696</v>
      </c>
      <c r="G6" s="188">
        <v>4.99E-2</v>
      </c>
      <c r="H6" s="188">
        <v>2.19</v>
      </c>
      <c r="I6" s="188">
        <v>25</v>
      </c>
      <c r="J6" s="188">
        <v>23.8</v>
      </c>
      <c r="K6" s="188">
        <v>3.39</v>
      </c>
      <c r="L6" s="188">
        <v>23.1</v>
      </c>
      <c r="M6" s="188">
        <v>-2E-3</v>
      </c>
      <c r="N6" s="188">
        <v>9.8900000000000002E-2</v>
      </c>
      <c r="O6" s="188">
        <v>2.06</v>
      </c>
      <c r="P6" s="188">
        <v>2.1</v>
      </c>
      <c r="Q6" s="188">
        <v>2.6800000000000001E-2</v>
      </c>
      <c r="R6" s="188">
        <v>1.22</v>
      </c>
      <c r="S6" s="188">
        <v>7.9</v>
      </c>
      <c r="T6" s="188">
        <v>62</v>
      </c>
      <c r="U6" s="188">
        <v>21.9</v>
      </c>
      <c r="V6" s="188">
        <v>7.63</v>
      </c>
      <c r="W6" s="188">
        <v>7.68</v>
      </c>
      <c r="X6" s="188">
        <v>21.5</v>
      </c>
      <c r="Y6" s="188">
        <v>20.6</v>
      </c>
      <c r="Z6" s="188">
        <v>2.4</v>
      </c>
      <c r="AA6" s="189"/>
      <c r="AB6" s="189"/>
      <c r="AC6" s="188" t="s">
        <v>557</v>
      </c>
      <c r="AD6" s="188" t="s">
        <v>566</v>
      </c>
    </row>
    <row r="7" spans="1:30" s="20" customFormat="1" x14ac:dyDescent="0.3">
      <c r="A7" s="87" t="s">
        <v>32</v>
      </c>
      <c r="B7" s="45" t="s">
        <v>546</v>
      </c>
      <c r="C7" s="144">
        <v>152125</v>
      </c>
      <c r="D7" s="144">
        <v>6576900</v>
      </c>
      <c r="E7" s="45">
        <v>2022</v>
      </c>
      <c r="F7" s="187">
        <v>44727</v>
      </c>
      <c r="G7" s="188">
        <v>2.5500000000000002E-3</v>
      </c>
      <c r="H7" s="188">
        <v>0.115</v>
      </c>
      <c r="I7" s="188">
        <v>2.13</v>
      </c>
      <c r="J7" s="188">
        <v>2.06</v>
      </c>
      <c r="K7" s="188">
        <v>0.33600000000000002</v>
      </c>
      <c r="L7" s="188">
        <v>1.77</v>
      </c>
      <c r="M7" s="188">
        <v>2.1700000000000001E-3</v>
      </c>
      <c r="N7" s="188">
        <v>8.0100000000000005E-2</v>
      </c>
      <c r="O7" s="188">
        <v>2.17</v>
      </c>
      <c r="P7" s="188">
        <v>2.36</v>
      </c>
      <c r="Q7" s="188">
        <v>4.9000000000000002E-2</v>
      </c>
      <c r="R7" s="188">
        <v>1.69</v>
      </c>
      <c r="S7" s="188">
        <v>7.9</v>
      </c>
      <c r="T7" s="188">
        <v>60</v>
      </c>
      <c r="U7" s="188">
        <v>20.9</v>
      </c>
      <c r="V7" s="188">
        <v>7.68</v>
      </c>
      <c r="W7" s="188">
        <v>7.66</v>
      </c>
      <c r="X7" s="188">
        <v>19.3</v>
      </c>
      <c r="Y7" s="188">
        <v>20.100000000000001</v>
      </c>
      <c r="Z7" s="188">
        <v>1.8</v>
      </c>
      <c r="AA7" s="189"/>
      <c r="AB7" s="189"/>
      <c r="AC7" s="188" t="s">
        <v>566</v>
      </c>
      <c r="AD7" s="188" t="s">
        <v>566</v>
      </c>
    </row>
    <row r="8" spans="1:30" s="20" customFormat="1" x14ac:dyDescent="0.3">
      <c r="A8" s="87" t="s">
        <v>32</v>
      </c>
      <c r="B8" s="45" t="s">
        <v>546</v>
      </c>
      <c r="C8" s="144">
        <v>152125</v>
      </c>
      <c r="D8" s="144">
        <v>6576900</v>
      </c>
      <c r="E8" s="45">
        <v>2022</v>
      </c>
      <c r="F8" s="187">
        <v>44757</v>
      </c>
      <c r="G8" s="188">
        <v>2.7699999999999999E-3</v>
      </c>
      <c r="H8" s="188">
        <v>5.7200000000000001E-2</v>
      </c>
      <c r="I8" s="188">
        <v>2.4300000000000002</v>
      </c>
      <c r="J8" s="188">
        <v>2.1</v>
      </c>
      <c r="K8" s="188">
        <v>0.16200000000000001</v>
      </c>
      <c r="L8" s="188">
        <v>1.72</v>
      </c>
      <c r="M8" s="188">
        <v>3.8E-3</v>
      </c>
      <c r="N8" s="188">
        <v>8.4900000000000003E-2</v>
      </c>
      <c r="O8" s="188">
        <v>2.2599999999999998</v>
      </c>
      <c r="P8" s="188">
        <v>2.19</v>
      </c>
      <c r="Q8" s="188">
        <v>1.95E-2</v>
      </c>
      <c r="R8" s="188">
        <v>1.4</v>
      </c>
      <c r="S8" s="188">
        <v>7.8</v>
      </c>
      <c r="T8" s="188">
        <v>60</v>
      </c>
      <c r="U8" s="188">
        <v>25.3</v>
      </c>
      <c r="V8" s="188">
        <v>8.11</v>
      </c>
      <c r="W8" s="188">
        <v>8.07</v>
      </c>
      <c r="X8" s="188">
        <v>22.8</v>
      </c>
      <c r="Y8" s="188">
        <v>23.1</v>
      </c>
      <c r="Z8" s="188">
        <v>1.1000000000000001</v>
      </c>
      <c r="AA8" s="189"/>
      <c r="AB8" s="189"/>
      <c r="AC8" s="188" t="s">
        <v>566</v>
      </c>
      <c r="AD8" s="188" t="s">
        <v>566</v>
      </c>
    </row>
    <row r="9" spans="1:30" s="20" customFormat="1" x14ac:dyDescent="0.3">
      <c r="A9" s="87" t="s">
        <v>32</v>
      </c>
      <c r="B9" s="45" t="s">
        <v>546</v>
      </c>
      <c r="C9" s="144">
        <v>152125</v>
      </c>
      <c r="D9" s="144">
        <v>6576900</v>
      </c>
      <c r="E9" s="45">
        <v>2022</v>
      </c>
      <c r="F9" s="187">
        <v>44849</v>
      </c>
      <c r="G9" s="188">
        <v>-2E-3</v>
      </c>
      <c r="H9" s="188">
        <v>8.2900000000000001E-2</v>
      </c>
      <c r="I9" s="188">
        <v>2.35</v>
      </c>
      <c r="J9" s="188">
        <v>2.0099999999999998</v>
      </c>
      <c r="K9" s="188">
        <v>7.0099999999999996E-2</v>
      </c>
      <c r="L9" s="188">
        <v>1.96</v>
      </c>
      <c r="M9" s="188">
        <v>2.2399999999999998E-3</v>
      </c>
      <c r="N9" s="188">
        <v>9.0700000000000003E-2</v>
      </c>
      <c r="O9" s="188">
        <v>2.14</v>
      </c>
      <c r="P9" s="188">
        <v>2.08</v>
      </c>
      <c r="Q9" s="188">
        <v>-0.01</v>
      </c>
      <c r="R9" s="188">
        <v>1.9</v>
      </c>
      <c r="S9" s="188">
        <v>7.9</v>
      </c>
      <c r="T9" s="188">
        <v>64</v>
      </c>
      <c r="U9" s="188">
        <v>35.700000000000003</v>
      </c>
      <c r="V9" s="188">
        <v>7.36</v>
      </c>
      <c r="W9" s="188">
        <v>7.08</v>
      </c>
      <c r="X9" s="188">
        <v>24.5</v>
      </c>
      <c r="Y9" s="188">
        <v>23.9</v>
      </c>
      <c r="Z9" s="188">
        <v>2.1</v>
      </c>
      <c r="AA9" s="189"/>
      <c r="AB9" s="189"/>
      <c r="AC9" s="188" t="s">
        <v>566</v>
      </c>
      <c r="AD9" s="188" t="s">
        <v>566</v>
      </c>
    </row>
    <row r="10" spans="1:30" s="20" customFormat="1" x14ac:dyDescent="0.3">
      <c r="A10" s="87" t="s">
        <v>32</v>
      </c>
      <c r="B10" s="45" t="s">
        <v>546</v>
      </c>
      <c r="C10" s="144">
        <v>152125</v>
      </c>
      <c r="D10" s="144">
        <v>6576900</v>
      </c>
      <c r="E10" s="45">
        <v>2022</v>
      </c>
      <c r="F10" s="187">
        <v>44910</v>
      </c>
      <c r="G10" s="188">
        <v>8.7500000000000008E-3</v>
      </c>
      <c r="H10" s="188">
        <v>0.10100000000000001</v>
      </c>
      <c r="I10" s="188">
        <v>2.23</v>
      </c>
      <c r="J10" s="188">
        <v>2.27</v>
      </c>
      <c r="K10" s="188">
        <v>4.1500000000000002E-2</v>
      </c>
      <c r="L10" s="188">
        <v>3.21</v>
      </c>
      <c r="M10" s="188">
        <v>4.3800000000000002E-3</v>
      </c>
      <c r="N10" s="188">
        <v>0.106</v>
      </c>
      <c r="O10" s="188">
        <v>2.82</v>
      </c>
      <c r="P10" s="188">
        <v>2.54</v>
      </c>
      <c r="Q10" s="188">
        <v>-0.01</v>
      </c>
      <c r="R10" s="188">
        <v>3.11</v>
      </c>
      <c r="S10" s="188">
        <v>7.7</v>
      </c>
      <c r="T10" s="188">
        <v>70</v>
      </c>
      <c r="U10" s="188">
        <v>27.3</v>
      </c>
      <c r="V10" s="188">
        <v>7.47</v>
      </c>
      <c r="W10" s="188">
        <v>7.22</v>
      </c>
      <c r="X10" s="188">
        <v>26.5</v>
      </c>
      <c r="Y10" s="188">
        <v>26.2</v>
      </c>
      <c r="Z10" s="188">
        <v>1.7</v>
      </c>
      <c r="AA10" s="189"/>
      <c r="AB10" s="189"/>
      <c r="AC10" s="188" t="s">
        <v>566</v>
      </c>
      <c r="AD10" s="188" t="s">
        <v>566</v>
      </c>
    </row>
    <row r="11" spans="1:30" s="20" customFormat="1" x14ac:dyDescent="0.3">
      <c r="A11" s="87" t="s">
        <v>32</v>
      </c>
      <c r="B11" s="45" t="s">
        <v>546</v>
      </c>
      <c r="C11" s="144">
        <v>152125</v>
      </c>
      <c r="D11" s="144">
        <v>6576900</v>
      </c>
      <c r="E11" s="45">
        <v>2022</v>
      </c>
      <c r="F11" s="187">
        <v>44819</v>
      </c>
      <c r="G11" s="188">
        <v>3.7100000000000002E-3</v>
      </c>
      <c r="H11" s="188">
        <v>0.115</v>
      </c>
      <c r="I11" s="188">
        <v>2.56</v>
      </c>
      <c r="J11" s="188">
        <v>2.16</v>
      </c>
      <c r="K11" s="188">
        <v>0.35</v>
      </c>
      <c r="L11" s="188">
        <v>3.11</v>
      </c>
      <c r="M11" s="188">
        <v>-2E-3</v>
      </c>
      <c r="N11" s="188">
        <v>7.6700000000000004E-2</v>
      </c>
      <c r="O11" s="188">
        <v>2.5299999999999998</v>
      </c>
      <c r="P11" s="188">
        <v>2.23</v>
      </c>
      <c r="Q11" s="188">
        <v>4.2900000000000001E-2</v>
      </c>
      <c r="R11" s="188">
        <v>2.1800000000000002</v>
      </c>
      <c r="S11" s="188">
        <v>7.8</v>
      </c>
      <c r="T11" s="188">
        <v>66</v>
      </c>
      <c r="U11" s="188">
        <v>35.1</v>
      </c>
      <c r="V11" s="188">
        <v>7.6</v>
      </c>
      <c r="W11" s="188">
        <v>7.66</v>
      </c>
      <c r="X11" s="188">
        <v>24.6</v>
      </c>
      <c r="Y11" s="188">
        <v>24.1</v>
      </c>
      <c r="Z11" s="188">
        <v>2.7</v>
      </c>
      <c r="AA11" s="189"/>
      <c r="AB11" s="189"/>
      <c r="AC11" s="188" t="s">
        <v>566</v>
      </c>
      <c r="AD11" s="188" t="s">
        <v>566</v>
      </c>
    </row>
    <row r="12" spans="1:30" s="20" customFormat="1" x14ac:dyDescent="0.3">
      <c r="A12" s="87" t="s">
        <v>32</v>
      </c>
      <c r="B12" s="45" t="s">
        <v>546</v>
      </c>
      <c r="C12" s="144">
        <v>152125</v>
      </c>
      <c r="D12" s="144">
        <v>6576900</v>
      </c>
      <c r="E12" s="45">
        <v>2022</v>
      </c>
      <c r="F12" s="187">
        <v>44576</v>
      </c>
      <c r="G12" s="188">
        <v>-2E-3</v>
      </c>
      <c r="H12" s="188">
        <v>9.3700000000000006E-2</v>
      </c>
      <c r="I12" s="188">
        <v>1.94</v>
      </c>
      <c r="J12" s="188">
        <v>2.15</v>
      </c>
      <c r="K12" s="188">
        <v>6.7699999999999996E-2</v>
      </c>
      <c r="L12" s="188">
        <v>1.25</v>
      </c>
      <c r="M12" s="188">
        <v>-2E-3</v>
      </c>
      <c r="N12" s="188">
        <v>7.2700000000000001E-2</v>
      </c>
      <c r="O12" s="188">
        <v>1.8</v>
      </c>
      <c r="P12" s="188">
        <v>1.99</v>
      </c>
      <c r="Q12" s="188">
        <v>-0.01</v>
      </c>
      <c r="R12" s="188">
        <v>0.98099999999999998</v>
      </c>
      <c r="S12" s="188">
        <v>7.7</v>
      </c>
      <c r="T12" s="188">
        <v>55</v>
      </c>
      <c r="U12" s="188">
        <v>20.100000000000001</v>
      </c>
      <c r="V12" s="188">
        <v>7</v>
      </c>
      <c r="W12" s="188">
        <v>6.95</v>
      </c>
      <c r="X12" s="188">
        <v>20.5</v>
      </c>
      <c r="Y12" s="188">
        <v>20.399999999999999</v>
      </c>
      <c r="Z12" s="188">
        <v>1.5</v>
      </c>
      <c r="AA12" s="189"/>
      <c r="AB12" s="189"/>
      <c r="AC12" s="188" t="s">
        <v>566</v>
      </c>
      <c r="AD12" s="188" t="s">
        <v>566</v>
      </c>
    </row>
    <row r="13" spans="1:30" s="20" customFormat="1" x14ac:dyDescent="0.3">
      <c r="A13" s="87" t="s">
        <v>32</v>
      </c>
      <c r="B13" s="45" t="s">
        <v>546</v>
      </c>
      <c r="C13" s="144">
        <v>152125</v>
      </c>
      <c r="D13" s="144">
        <v>6576900</v>
      </c>
      <c r="E13" s="45">
        <v>2022</v>
      </c>
      <c r="F13" s="187">
        <v>44607</v>
      </c>
      <c r="G13" s="188">
        <v>-2E-3</v>
      </c>
      <c r="H13" s="188">
        <v>0.14699999999999999</v>
      </c>
      <c r="I13" s="188">
        <v>2.5</v>
      </c>
      <c r="J13" s="188">
        <v>2.16</v>
      </c>
      <c r="K13" s="188">
        <v>8.2799999999999999E-2</v>
      </c>
      <c r="L13" s="188">
        <v>1.36</v>
      </c>
      <c r="M13" s="188">
        <v>4.81E-3</v>
      </c>
      <c r="N13" s="188">
        <v>8.5199999999999998E-2</v>
      </c>
      <c r="O13" s="188">
        <v>2.14</v>
      </c>
      <c r="P13" s="188">
        <v>1.85</v>
      </c>
      <c r="Q13" s="188">
        <v>-0.01</v>
      </c>
      <c r="R13" s="188">
        <v>0.875</v>
      </c>
      <c r="S13" s="188">
        <v>7.8</v>
      </c>
      <c r="T13" s="188">
        <v>50</v>
      </c>
      <c r="U13" s="188">
        <v>19.899999999999999</v>
      </c>
      <c r="V13" s="188">
        <v>7.75</v>
      </c>
      <c r="W13" s="188">
        <v>7.85</v>
      </c>
      <c r="X13" s="188">
        <v>18.5</v>
      </c>
      <c r="Y13" s="188">
        <v>18.600000000000001</v>
      </c>
      <c r="Z13" s="188">
        <v>3.4</v>
      </c>
      <c r="AA13" s="189"/>
      <c r="AB13" s="189"/>
      <c r="AC13" s="188" t="s">
        <v>566</v>
      </c>
      <c r="AD13" s="188" t="s">
        <v>566</v>
      </c>
    </row>
    <row r="14" spans="1:30" s="20" customFormat="1" x14ac:dyDescent="0.3">
      <c r="A14" s="87" t="s">
        <v>32</v>
      </c>
      <c r="B14" s="45" t="s">
        <v>546</v>
      </c>
      <c r="C14" s="144">
        <v>152125</v>
      </c>
      <c r="D14" s="144">
        <v>6576900</v>
      </c>
      <c r="E14" s="45">
        <v>2022</v>
      </c>
      <c r="F14" s="187">
        <v>44880</v>
      </c>
      <c r="G14" s="188">
        <v>5.3E-3</v>
      </c>
      <c r="H14" s="188">
        <v>0.16200000000000001</v>
      </c>
      <c r="I14" s="188">
        <v>2.8</v>
      </c>
      <c r="J14" s="188">
        <v>2.2000000000000002</v>
      </c>
      <c r="K14" s="188">
        <v>0.32700000000000001</v>
      </c>
      <c r="L14" s="188">
        <v>3.77</v>
      </c>
      <c r="M14" s="188">
        <v>5.7299999999999999E-3</v>
      </c>
      <c r="N14" s="188">
        <v>6.0400000000000002E-2</v>
      </c>
      <c r="O14" s="188">
        <v>2.33</v>
      </c>
      <c r="P14" s="188">
        <v>2.33</v>
      </c>
      <c r="Q14" s="188">
        <v>3.7999999999999999E-2</v>
      </c>
      <c r="R14" s="188">
        <v>17.7</v>
      </c>
      <c r="S14" s="188">
        <v>7.4</v>
      </c>
      <c r="T14" s="188">
        <v>65</v>
      </c>
      <c r="U14" s="188">
        <v>32.200000000000003</v>
      </c>
      <c r="V14" s="188">
        <v>7.96</v>
      </c>
      <c r="W14" s="188">
        <v>7.99</v>
      </c>
      <c r="X14" s="188">
        <v>25.3</v>
      </c>
      <c r="Y14" s="188">
        <v>25.1</v>
      </c>
      <c r="Z14" s="188">
        <v>1.6</v>
      </c>
      <c r="AA14" s="190"/>
      <c r="AB14" s="190"/>
      <c r="AC14" s="188" t="s">
        <v>566</v>
      </c>
      <c r="AD14" s="188" t="s">
        <v>566</v>
      </c>
    </row>
    <row r="15" spans="1:30" s="20" customFormat="1" x14ac:dyDescent="0.3">
      <c r="A15" s="87" t="s">
        <v>1998</v>
      </c>
      <c r="B15" s="191" t="s">
        <v>42</v>
      </c>
      <c r="C15" s="144">
        <v>148156</v>
      </c>
      <c r="D15" s="144">
        <v>6572520</v>
      </c>
      <c r="E15" s="45">
        <v>2022</v>
      </c>
      <c r="F15" s="187">
        <v>44788</v>
      </c>
      <c r="G15" s="188">
        <v>-2E-3</v>
      </c>
      <c r="H15" s="188">
        <v>3.8399999999999997E-2</v>
      </c>
      <c r="I15" s="188">
        <v>1.1299999999999999</v>
      </c>
      <c r="J15" s="188">
        <v>0.94499999999999995</v>
      </c>
      <c r="K15" s="188">
        <v>0.107</v>
      </c>
      <c r="L15" s="188">
        <v>0.95499999999999996</v>
      </c>
      <c r="M15" s="188">
        <v>-2E-3</v>
      </c>
      <c r="N15" s="188">
        <v>3.4500000000000003E-2</v>
      </c>
      <c r="O15" s="188">
        <v>1.1100000000000001</v>
      </c>
      <c r="P15" s="188">
        <v>0.72799999999999998</v>
      </c>
      <c r="Q15" s="188">
        <v>-0.01</v>
      </c>
      <c r="R15" s="188">
        <v>0.23499999999999999</v>
      </c>
      <c r="S15" s="188">
        <v>9.5</v>
      </c>
      <c r="T15" s="188">
        <v>68</v>
      </c>
      <c r="U15" s="188">
        <v>26.8</v>
      </c>
      <c r="V15" s="188">
        <v>10.3</v>
      </c>
      <c r="W15" s="188">
        <v>8.2200000000000006</v>
      </c>
      <c r="X15" s="188">
        <v>28.1</v>
      </c>
      <c r="Y15" s="188">
        <v>28.8</v>
      </c>
      <c r="Z15" s="188">
        <v>15</v>
      </c>
      <c r="AA15" s="189"/>
      <c r="AB15" s="189"/>
      <c r="AC15" s="188" t="s">
        <v>566</v>
      </c>
      <c r="AD15" s="188" t="s">
        <v>566</v>
      </c>
    </row>
    <row r="16" spans="1:30" s="20" customFormat="1" x14ac:dyDescent="0.3">
      <c r="A16" s="87" t="s">
        <v>1998</v>
      </c>
      <c r="B16" s="191" t="s">
        <v>42</v>
      </c>
      <c r="C16" s="144">
        <v>148156</v>
      </c>
      <c r="D16" s="144">
        <v>6572520</v>
      </c>
      <c r="E16" s="45">
        <v>2022</v>
      </c>
      <c r="F16" s="187">
        <v>44576</v>
      </c>
      <c r="G16" s="188">
        <v>2.64E-3</v>
      </c>
      <c r="H16" s="188">
        <v>5.8099999999999999E-2</v>
      </c>
      <c r="I16" s="188">
        <v>1.1200000000000001</v>
      </c>
      <c r="J16" s="188">
        <v>1.27</v>
      </c>
      <c r="K16" s="188">
        <v>4.5999999999999999E-2</v>
      </c>
      <c r="L16" s="188">
        <v>4.59</v>
      </c>
      <c r="M16" s="188">
        <v>-2E-3</v>
      </c>
      <c r="N16" s="188">
        <v>3.3399999999999999E-2</v>
      </c>
      <c r="O16" s="188">
        <v>1.26</v>
      </c>
      <c r="P16" s="188">
        <v>1.35</v>
      </c>
      <c r="Q16" s="188">
        <v>-0.01</v>
      </c>
      <c r="R16" s="188">
        <v>4.78</v>
      </c>
      <c r="S16" s="188">
        <v>7.4</v>
      </c>
      <c r="T16" s="188">
        <v>70</v>
      </c>
      <c r="U16" s="188">
        <v>28.7</v>
      </c>
      <c r="V16" s="188">
        <v>4.71</v>
      </c>
      <c r="W16" s="188">
        <v>4.6399999999999997</v>
      </c>
      <c r="X16" s="188">
        <v>30.2</v>
      </c>
      <c r="Y16" s="188">
        <v>30.4</v>
      </c>
      <c r="Z16" s="188">
        <v>0.91</v>
      </c>
      <c r="AA16" s="189"/>
      <c r="AB16" s="189"/>
      <c r="AC16" s="188" t="s">
        <v>566</v>
      </c>
      <c r="AD16" s="188" t="s">
        <v>566</v>
      </c>
    </row>
    <row r="17" spans="1:30" s="20" customFormat="1" x14ac:dyDescent="0.3">
      <c r="A17" s="87" t="s">
        <v>1998</v>
      </c>
      <c r="B17" s="191" t="s">
        <v>42</v>
      </c>
      <c r="C17" s="144">
        <v>148156</v>
      </c>
      <c r="D17" s="144">
        <v>6572520</v>
      </c>
      <c r="E17" s="45">
        <v>2022</v>
      </c>
      <c r="F17" s="187">
        <v>44635</v>
      </c>
      <c r="G17" s="188">
        <v>-2E-3</v>
      </c>
      <c r="H17" s="188">
        <v>7.5600000000000001E-2</v>
      </c>
      <c r="I17" s="188">
        <v>1.23</v>
      </c>
      <c r="J17" s="188">
        <v>1.78</v>
      </c>
      <c r="K17" s="188">
        <v>5.5199999999999999E-2</v>
      </c>
      <c r="L17" s="188">
        <v>5.37</v>
      </c>
      <c r="M17" s="188">
        <v>2.14E-3</v>
      </c>
      <c r="N17" s="188">
        <v>3.9100000000000003E-2</v>
      </c>
      <c r="O17" s="188">
        <v>1.1499999999999999</v>
      </c>
      <c r="P17" s="188">
        <v>1.29</v>
      </c>
      <c r="Q17" s="188">
        <v>3.8800000000000001E-2</v>
      </c>
      <c r="R17" s="188">
        <v>5.37</v>
      </c>
      <c r="S17" s="188">
        <v>7.2</v>
      </c>
      <c r="T17" s="188">
        <v>56</v>
      </c>
      <c r="U17" s="188">
        <v>29</v>
      </c>
      <c r="V17" s="188">
        <v>4.67</v>
      </c>
      <c r="W17" s="188">
        <v>4.54</v>
      </c>
      <c r="X17" s="188">
        <v>27.7</v>
      </c>
      <c r="Y17" s="188">
        <v>27.2</v>
      </c>
      <c r="Z17" s="188">
        <v>2.7</v>
      </c>
      <c r="AA17" s="189"/>
      <c r="AB17" s="189"/>
      <c r="AC17" s="188" t="s">
        <v>566</v>
      </c>
      <c r="AD17" s="188" t="s">
        <v>566</v>
      </c>
    </row>
    <row r="18" spans="1:30" s="20" customFormat="1" x14ac:dyDescent="0.3">
      <c r="A18" s="87" t="s">
        <v>1998</v>
      </c>
      <c r="B18" s="191" t="s">
        <v>42</v>
      </c>
      <c r="C18" s="144">
        <v>148156</v>
      </c>
      <c r="D18" s="144">
        <v>6572520</v>
      </c>
      <c r="E18" s="45">
        <v>2022</v>
      </c>
      <c r="F18" s="187">
        <v>44666</v>
      </c>
      <c r="G18" s="188">
        <v>6.7400000000000003E-3</v>
      </c>
      <c r="H18" s="188">
        <v>6.6799999999999998E-2</v>
      </c>
      <c r="I18" s="188">
        <v>2.1800000000000002</v>
      </c>
      <c r="J18" s="188">
        <v>1.57</v>
      </c>
      <c r="K18" s="188">
        <v>0.127</v>
      </c>
      <c r="L18" s="188">
        <v>6.26</v>
      </c>
      <c r="M18" s="188">
        <v>3.5899999999999999E-3</v>
      </c>
      <c r="N18" s="188">
        <v>4.1000000000000002E-2</v>
      </c>
      <c r="O18" s="188">
        <v>1.58</v>
      </c>
      <c r="P18" s="188">
        <v>1.07</v>
      </c>
      <c r="Q18" s="188">
        <v>1.2200000000000001E-2</v>
      </c>
      <c r="R18" s="188">
        <v>4.2</v>
      </c>
      <c r="S18" s="188">
        <v>6.8</v>
      </c>
      <c r="T18" s="188">
        <v>60</v>
      </c>
      <c r="U18" s="188">
        <v>27.6</v>
      </c>
      <c r="V18" s="188">
        <v>5.24</v>
      </c>
      <c r="W18" s="188">
        <v>4.82</v>
      </c>
      <c r="X18" s="188">
        <v>26.7</v>
      </c>
      <c r="Y18" s="188">
        <v>25.9</v>
      </c>
      <c r="Z18" s="188">
        <v>2.2999999999999998</v>
      </c>
      <c r="AA18" s="189"/>
      <c r="AB18" s="189"/>
      <c r="AC18" s="188" t="s">
        <v>566</v>
      </c>
      <c r="AD18" s="188" t="s">
        <v>566</v>
      </c>
    </row>
    <row r="19" spans="1:30" s="20" customFormat="1" x14ac:dyDescent="0.3">
      <c r="A19" s="87" t="s">
        <v>1998</v>
      </c>
      <c r="B19" s="191" t="s">
        <v>42</v>
      </c>
      <c r="C19" s="144">
        <v>148156</v>
      </c>
      <c r="D19" s="144">
        <v>6572520</v>
      </c>
      <c r="E19" s="45">
        <v>2022</v>
      </c>
      <c r="F19" s="187">
        <v>44696</v>
      </c>
      <c r="G19" s="188">
        <v>3.96E-3</v>
      </c>
      <c r="H19" s="188">
        <v>-0.01</v>
      </c>
      <c r="I19" s="188">
        <v>2.91</v>
      </c>
      <c r="J19" s="188">
        <v>1.51</v>
      </c>
      <c r="K19" s="188">
        <v>0.10100000000000001</v>
      </c>
      <c r="L19" s="188">
        <v>3.86</v>
      </c>
      <c r="M19" s="188">
        <v>2.1700000000000001E-3</v>
      </c>
      <c r="N19" s="188">
        <v>5.45E-2</v>
      </c>
      <c r="O19" s="188">
        <v>1.91</v>
      </c>
      <c r="P19" s="188">
        <v>1.27</v>
      </c>
      <c r="Q19" s="188">
        <v>6.0199999999999997E-2</v>
      </c>
      <c r="R19" s="188">
        <v>3.32</v>
      </c>
      <c r="S19" s="188">
        <v>7.7</v>
      </c>
      <c r="T19" s="188">
        <v>60</v>
      </c>
      <c r="U19" s="188">
        <v>28.8</v>
      </c>
      <c r="V19" s="188">
        <v>4.99</v>
      </c>
      <c r="W19" s="188">
        <v>4.88</v>
      </c>
      <c r="X19" s="188">
        <v>28.1</v>
      </c>
      <c r="Y19" s="188">
        <v>27.5</v>
      </c>
      <c r="Z19" s="188">
        <v>2.7</v>
      </c>
      <c r="AA19" s="189"/>
      <c r="AB19" s="189"/>
      <c r="AC19" s="188" t="s">
        <v>566</v>
      </c>
      <c r="AD19" s="188" t="s">
        <v>566</v>
      </c>
    </row>
    <row r="20" spans="1:30" s="20" customFormat="1" x14ac:dyDescent="0.3">
      <c r="A20" s="87" t="s">
        <v>1998</v>
      </c>
      <c r="B20" s="191" t="s">
        <v>42</v>
      </c>
      <c r="C20" s="144">
        <v>148156</v>
      </c>
      <c r="D20" s="144">
        <v>6572520</v>
      </c>
      <c r="E20" s="45">
        <v>2022</v>
      </c>
      <c r="F20" s="187">
        <v>44727</v>
      </c>
      <c r="G20" s="188">
        <v>5.4200000000000003E-3</v>
      </c>
      <c r="H20" s="188">
        <v>5.7000000000000002E-2</v>
      </c>
      <c r="I20" s="188">
        <v>1.96</v>
      </c>
      <c r="J20" s="188">
        <v>1.38</v>
      </c>
      <c r="K20" s="188">
        <v>0.216</v>
      </c>
      <c r="L20" s="188">
        <v>2.4500000000000002</v>
      </c>
      <c r="M20" s="188">
        <v>-2E-3</v>
      </c>
      <c r="N20" s="188">
        <v>4.2099999999999999E-2</v>
      </c>
      <c r="O20" s="188">
        <v>1.62</v>
      </c>
      <c r="P20" s="188">
        <v>1.06</v>
      </c>
      <c r="Q20" s="188">
        <v>5.8900000000000001E-2</v>
      </c>
      <c r="R20" s="188">
        <v>0.26800000000000002</v>
      </c>
      <c r="S20" s="188">
        <v>7.5</v>
      </c>
      <c r="T20" s="188">
        <v>59</v>
      </c>
      <c r="U20" s="188">
        <v>27</v>
      </c>
      <c r="V20" s="188">
        <v>5.65</v>
      </c>
      <c r="W20" s="188">
        <v>5.74</v>
      </c>
      <c r="X20" s="188">
        <v>26.4</v>
      </c>
      <c r="Y20" s="188">
        <v>26.6</v>
      </c>
      <c r="Z20" s="188">
        <v>2.5</v>
      </c>
      <c r="AA20" s="189"/>
      <c r="AB20" s="189"/>
      <c r="AC20" s="188" t="s">
        <v>566</v>
      </c>
      <c r="AD20" s="188" t="s">
        <v>566</v>
      </c>
    </row>
    <row r="21" spans="1:30" s="20" customFormat="1" x14ac:dyDescent="0.3">
      <c r="A21" s="87" t="s">
        <v>1998</v>
      </c>
      <c r="B21" s="191" t="s">
        <v>42</v>
      </c>
      <c r="C21" s="144">
        <v>148156</v>
      </c>
      <c r="D21" s="144">
        <v>6572520</v>
      </c>
      <c r="E21" s="45">
        <v>2022</v>
      </c>
      <c r="F21" s="187">
        <v>44757</v>
      </c>
      <c r="G21" s="188">
        <v>-2E-3</v>
      </c>
      <c r="H21" s="188">
        <v>4.5600000000000002E-2</v>
      </c>
      <c r="I21" s="188">
        <v>1.1499999999999999</v>
      </c>
      <c r="J21" s="188">
        <v>1.03</v>
      </c>
      <c r="K21" s="188">
        <v>0.13200000000000001</v>
      </c>
      <c r="L21" s="188">
        <v>1.1299999999999999</v>
      </c>
      <c r="M21" s="188">
        <v>-2E-3</v>
      </c>
      <c r="N21" s="188">
        <v>-0.01</v>
      </c>
      <c r="O21" s="188">
        <v>1.19</v>
      </c>
      <c r="P21" s="188">
        <v>0.82699999999999996</v>
      </c>
      <c r="Q21" s="188">
        <v>5.3699999999999998E-2</v>
      </c>
      <c r="R21" s="188">
        <v>0.48499999999999999</v>
      </c>
      <c r="S21" s="188">
        <v>8</v>
      </c>
      <c r="T21" s="188">
        <v>58</v>
      </c>
      <c r="U21" s="188">
        <v>26.6</v>
      </c>
      <c r="V21" s="188">
        <v>7.05</v>
      </c>
      <c r="W21" s="188">
        <v>6.7</v>
      </c>
      <c r="X21" s="188">
        <v>28</v>
      </c>
      <c r="Y21" s="188">
        <v>27.6</v>
      </c>
      <c r="Z21" s="188">
        <v>5.6</v>
      </c>
      <c r="AA21" s="189"/>
      <c r="AB21" s="189"/>
      <c r="AC21" s="188" t="s">
        <v>566</v>
      </c>
      <c r="AD21" s="188" t="s">
        <v>566</v>
      </c>
    </row>
    <row r="22" spans="1:30" s="20" customFormat="1" x14ac:dyDescent="0.3">
      <c r="A22" s="87" t="s">
        <v>1998</v>
      </c>
      <c r="B22" s="191" t="s">
        <v>42</v>
      </c>
      <c r="C22" s="144">
        <v>148156</v>
      </c>
      <c r="D22" s="144">
        <v>6572520</v>
      </c>
      <c r="E22" s="45">
        <v>2022</v>
      </c>
      <c r="F22" s="187">
        <v>44849</v>
      </c>
      <c r="G22" s="188">
        <v>2.6700000000000001E-3</v>
      </c>
      <c r="H22" s="188">
        <v>4.65E-2</v>
      </c>
      <c r="I22" s="188">
        <v>1.1299999999999999</v>
      </c>
      <c r="J22" s="188">
        <v>1.1100000000000001</v>
      </c>
      <c r="K22" s="188">
        <v>0.20300000000000001</v>
      </c>
      <c r="L22" s="188">
        <v>2.15</v>
      </c>
      <c r="M22" s="188">
        <v>-2E-3</v>
      </c>
      <c r="N22" s="188">
        <v>3.2599999999999997E-2</v>
      </c>
      <c r="O22" s="188">
        <v>0.97</v>
      </c>
      <c r="P22" s="188">
        <v>1.06</v>
      </c>
      <c r="Q22" s="188">
        <v>1.5299999999999999E-2</v>
      </c>
      <c r="R22" s="188">
        <v>2.48</v>
      </c>
      <c r="S22" s="188">
        <v>7.6</v>
      </c>
      <c r="T22" s="188">
        <v>69</v>
      </c>
      <c r="U22" s="188">
        <v>27.3</v>
      </c>
      <c r="V22" s="188">
        <v>6.29</v>
      </c>
      <c r="W22" s="188">
        <v>5.99</v>
      </c>
      <c r="X22" s="188">
        <v>28.7</v>
      </c>
      <c r="Y22" s="188">
        <v>29</v>
      </c>
      <c r="Z22" s="188">
        <v>2.8</v>
      </c>
      <c r="AA22" s="189"/>
      <c r="AB22" s="189"/>
      <c r="AC22" s="188" t="s">
        <v>566</v>
      </c>
      <c r="AD22" s="188" t="s">
        <v>566</v>
      </c>
    </row>
    <row r="23" spans="1:30" s="20" customFormat="1" x14ac:dyDescent="0.3">
      <c r="A23" s="87" t="s">
        <v>1998</v>
      </c>
      <c r="B23" s="191" t="s">
        <v>42</v>
      </c>
      <c r="C23" s="144">
        <v>148156</v>
      </c>
      <c r="D23" s="144">
        <v>6572520</v>
      </c>
      <c r="E23" s="45">
        <v>2022</v>
      </c>
      <c r="F23" s="187">
        <v>44880</v>
      </c>
      <c r="G23" s="188">
        <v>-2E-3</v>
      </c>
      <c r="H23" s="188">
        <v>3.2500000000000001E-2</v>
      </c>
      <c r="I23" s="188">
        <v>1.1499999999999999</v>
      </c>
      <c r="J23" s="188">
        <v>1.38</v>
      </c>
      <c r="K23" s="188">
        <v>9.5200000000000007E-2</v>
      </c>
      <c r="L23" s="188">
        <v>2.52</v>
      </c>
      <c r="M23" s="188">
        <v>-2E-3</v>
      </c>
      <c r="N23" s="188">
        <v>3.0200000000000001E-2</v>
      </c>
      <c r="O23" s="188">
        <v>1.23</v>
      </c>
      <c r="P23" s="188">
        <v>1.32</v>
      </c>
      <c r="Q23" s="188">
        <v>2.3800000000000002E-2</v>
      </c>
      <c r="R23" s="188">
        <v>1.66</v>
      </c>
      <c r="S23" s="188">
        <v>7.4</v>
      </c>
      <c r="T23" s="188">
        <v>65</v>
      </c>
      <c r="U23" s="188">
        <v>27</v>
      </c>
      <c r="V23" s="188">
        <v>6.27</v>
      </c>
      <c r="W23" s="188">
        <v>5.24</v>
      </c>
      <c r="X23" s="188">
        <v>30.2</v>
      </c>
      <c r="Y23" s="188">
        <v>30.3</v>
      </c>
      <c r="Z23" s="188">
        <v>1.8</v>
      </c>
      <c r="AA23" s="189"/>
      <c r="AB23" s="189"/>
      <c r="AC23" s="188" t="s">
        <v>566</v>
      </c>
      <c r="AD23" s="188" t="s">
        <v>566</v>
      </c>
    </row>
    <row r="24" spans="1:30" s="20" customFormat="1" x14ac:dyDescent="0.3">
      <c r="A24" s="87" t="s">
        <v>1998</v>
      </c>
      <c r="B24" s="191" t="s">
        <v>42</v>
      </c>
      <c r="C24" s="144">
        <v>148156</v>
      </c>
      <c r="D24" s="144">
        <v>6572520</v>
      </c>
      <c r="E24" s="45">
        <v>2022</v>
      </c>
      <c r="F24" s="187">
        <v>44910</v>
      </c>
      <c r="G24" s="188">
        <v>3.8700000000000002E-3</v>
      </c>
      <c r="H24" s="188">
        <v>7.9200000000000007E-2</v>
      </c>
      <c r="I24" s="188">
        <v>1.21</v>
      </c>
      <c r="J24" s="188">
        <v>1.32</v>
      </c>
      <c r="K24" s="188">
        <v>6.8599999999999994E-2</v>
      </c>
      <c r="L24" s="188">
        <v>3.6</v>
      </c>
      <c r="M24" s="188">
        <v>3.7299999999999998E-3</v>
      </c>
      <c r="N24" s="188">
        <v>0.113</v>
      </c>
      <c r="O24" s="188">
        <v>2</v>
      </c>
      <c r="P24" s="188">
        <v>1.71</v>
      </c>
      <c r="Q24" s="188">
        <v>2.5100000000000001E-2</v>
      </c>
      <c r="R24" s="188">
        <v>5.0199999999999996</v>
      </c>
      <c r="S24" s="188">
        <v>7.1</v>
      </c>
      <c r="T24" s="188">
        <v>70</v>
      </c>
      <c r="U24" s="188">
        <v>30.2</v>
      </c>
      <c r="V24" s="188">
        <v>6.07</v>
      </c>
      <c r="W24" s="188">
        <v>5.79</v>
      </c>
      <c r="X24" s="188">
        <v>31</v>
      </c>
      <c r="Y24" s="188">
        <v>31.4</v>
      </c>
      <c r="Z24" s="188">
        <v>0.64</v>
      </c>
      <c r="AA24" s="189"/>
      <c r="AB24" s="189"/>
      <c r="AC24" s="188" t="s">
        <v>566</v>
      </c>
      <c r="AD24" s="188" t="s">
        <v>566</v>
      </c>
    </row>
    <row r="25" spans="1:30" s="20" customFormat="1" x14ac:dyDescent="0.3">
      <c r="A25" s="87" t="s">
        <v>1998</v>
      </c>
      <c r="B25" s="191" t="s">
        <v>42</v>
      </c>
      <c r="C25" s="144">
        <v>148156</v>
      </c>
      <c r="D25" s="144">
        <v>6572520</v>
      </c>
      <c r="E25" s="45">
        <v>2022</v>
      </c>
      <c r="F25" s="187">
        <v>44819</v>
      </c>
      <c r="G25" s="188">
        <v>2.63E-3</v>
      </c>
      <c r="H25" s="188">
        <v>6.7199999999999996E-2</v>
      </c>
      <c r="I25" s="188">
        <v>1.42</v>
      </c>
      <c r="J25" s="188">
        <v>1.22</v>
      </c>
      <c r="K25" s="188">
        <v>0.34</v>
      </c>
      <c r="L25" s="188">
        <v>1.72</v>
      </c>
      <c r="M25" s="188">
        <v>-2E-3</v>
      </c>
      <c r="N25" s="188">
        <v>3.2000000000000001E-2</v>
      </c>
      <c r="O25" s="188">
        <v>0.82399999999999995</v>
      </c>
      <c r="P25" s="188">
        <v>0.85399999999999998</v>
      </c>
      <c r="Q25" s="188">
        <v>1.04E-2</v>
      </c>
      <c r="R25" s="188">
        <v>0.70299999999999996</v>
      </c>
      <c r="S25" s="188">
        <v>8.3000000000000007</v>
      </c>
      <c r="T25" s="188">
        <v>70</v>
      </c>
      <c r="U25" s="188">
        <v>27.2</v>
      </c>
      <c r="V25" s="188">
        <v>7.04</v>
      </c>
      <c r="W25" s="188">
        <v>7.34</v>
      </c>
      <c r="X25" s="188">
        <v>29.6</v>
      </c>
      <c r="Y25" s="188">
        <v>28</v>
      </c>
      <c r="Z25" s="188">
        <v>8.9</v>
      </c>
      <c r="AA25" s="189"/>
      <c r="AB25" s="189"/>
      <c r="AC25" s="188" t="s">
        <v>566</v>
      </c>
      <c r="AD25" s="188" t="s">
        <v>566</v>
      </c>
    </row>
    <row r="26" spans="1:30" s="20" customFormat="1" x14ac:dyDescent="0.3">
      <c r="A26" s="87" t="s">
        <v>1998</v>
      </c>
      <c r="B26" s="191" t="s">
        <v>42</v>
      </c>
      <c r="C26" s="144">
        <v>148156</v>
      </c>
      <c r="D26" s="144">
        <v>6572520</v>
      </c>
      <c r="E26" s="45">
        <v>2022</v>
      </c>
      <c r="F26" s="187">
        <v>44607</v>
      </c>
      <c r="G26" s="188">
        <v>3.5899999999999999E-3</v>
      </c>
      <c r="H26" s="188">
        <v>6.4299999999999996E-2</v>
      </c>
      <c r="I26" s="188">
        <v>2.13</v>
      </c>
      <c r="J26" s="188">
        <v>1.66</v>
      </c>
      <c r="K26" s="188">
        <v>9.2999999999999999E-2</v>
      </c>
      <c r="L26" s="188">
        <v>7.59</v>
      </c>
      <c r="M26" s="188">
        <v>3.5799999999999998E-3</v>
      </c>
      <c r="N26" s="188">
        <v>4.07E-2</v>
      </c>
      <c r="O26" s="188">
        <v>1.84</v>
      </c>
      <c r="P26" s="188">
        <v>1.35</v>
      </c>
      <c r="Q26" s="188">
        <v>1.14E-2</v>
      </c>
      <c r="R26" s="188">
        <v>6.98</v>
      </c>
      <c r="S26" s="188">
        <v>7.4</v>
      </c>
      <c r="T26" s="188">
        <v>69</v>
      </c>
      <c r="U26" s="188">
        <v>29.7</v>
      </c>
      <c r="V26" s="188">
        <v>5.34</v>
      </c>
      <c r="W26" s="188">
        <v>5.32</v>
      </c>
      <c r="X26" s="188">
        <v>30.7</v>
      </c>
      <c r="Y26" s="188">
        <v>30.9</v>
      </c>
      <c r="Z26" s="188">
        <v>2</v>
      </c>
      <c r="AA26" s="190"/>
      <c r="AB26" s="190"/>
      <c r="AC26" s="188" t="s">
        <v>566</v>
      </c>
      <c r="AD26" s="188" t="s">
        <v>566</v>
      </c>
    </row>
    <row r="27" spans="1:30" s="20" customFormat="1" x14ac:dyDescent="0.3">
      <c r="A27" s="87" t="s">
        <v>1999</v>
      </c>
      <c r="B27" s="191" t="s">
        <v>41</v>
      </c>
      <c r="C27" s="144">
        <v>155057</v>
      </c>
      <c r="D27" s="144">
        <v>6568460</v>
      </c>
      <c r="E27" s="45">
        <v>2022</v>
      </c>
      <c r="F27" s="187">
        <v>44819</v>
      </c>
      <c r="G27" s="188">
        <v>-2E-3</v>
      </c>
      <c r="H27" s="188">
        <v>5.9200000000000003E-2</v>
      </c>
      <c r="I27" s="188">
        <v>0.80900000000000005</v>
      </c>
      <c r="J27" s="188">
        <v>1.51</v>
      </c>
      <c r="K27" s="188">
        <v>7.5600000000000001E-2</v>
      </c>
      <c r="L27" s="188">
        <v>0.74199999999999999</v>
      </c>
      <c r="M27" s="188">
        <v>-2E-3</v>
      </c>
      <c r="N27" s="188">
        <v>5.4800000000000001E-2</v>
      </c>
      <c r="O27" s="188">
        <v>1.05</v>
      </c>
      <c r="P27" s="188">
        <v>1.43</v>
      </c>
      <c r="Q27" s="188">
        <v>-0.01</v>
      </c>
      <c r="R27" s="188">
        <v>0.39700000000000002</v>
      </c>
      <c r="S27" s="188">
        <v>7.8</v>
      </c>
      <c r="T27" s="188">
        <v>74</v>
      </c>
      <c r="U27" s="188">
        <v>36.200000000000003</v>
      </c>
      <c r="V27" s="188">
        <v>8.4</v>
      </c>
      <c r="W27" s="188">
        <v>8.1999999999999993</v>
      </c>
      <c r="X27" s="188">
        <v>33.700000000000003</v>
      </c>
      <c r="Y27" s="188">
        <v>33.700000000000003</v>
      </c>
      <c r="Z27" s="188">
        <v>3.2</v>
      </c>
      <c r="AA27" s="189"/>
      <c r="AB27" s="189"/>
      <c r="AC27" s="188" t="s">
        <v>566</v>
      </c>
      <c r="AD27" s="188" t="s">
        <v>566</v>
      </c>
    </row>
    <row r="28" spans="1:30" s="20" customFormat="1" x14ac:dyDescent="0.3">
      <c r="A28" s="87" t="s">
        <v>1999</v>
      </c>
      <c r="B28" s="191" t="s">
        <v>41</v>
      </c>
      <c r="C28" s="144">
        <v>155057</v>
      </c>
      <c r="D28" s="144">
        <v>6568460</v>
      </c>
      <c r="E28" s="45">
        <v>2022</v>
      </c>
      <c r="F28" s="187">
        <v>44576</v>
      </c>
      <c r="G28" s="188">
        <v>-2E-3</v>
      </c>
      <c r="H28" s="188">
        <v>4.1000000000000002E-2</v>
      </c>
      <c r="I28" s="188">
        <v>0.80400000000000005</v>
      </c>
      <c r="J28" s="188">
        <v>0.97299999999999998</v>
      </c>
      <c r="K28" s="188">
        <v>-0.01</v>
      </c>
      <c r="L28" s="188">
        <v>0.75900000000000001</v>
      </c>
      <c r="M28" s="188">
        <v>3.7399999999999998E-3</v>
      </c>
      <c r="N28" s="188">
        <v>8.8499999999999995E-2</v>
      </c>
      <c r="O28" s="188">
        <v>1.07</v>
      </c>
      <c r="P28" s="188">
        <v>2.13</v>
      </c>
      <c r="Q28" s="188">
        <v>-0.01</v>
      </c>
      <c r="R28" s="188">
        <v>2.29</v>
      </c>
      <c r="S28" s="188">
        <v>6.9</v>
      </c>
      <c r="T28" s="188">
        <v>90</v>
      </c>
      <c r="U28" s="188">
        <v>33.700000000000003</v>
      </c>
      <c r="V28" s="188">
        <v>8.6199999999999992</v>
      </c>
      <c r="W28" s="188">
        <v>8.19</v>
      </c>
      <c r="X28" s="188">
        <v>40</v>
      </c>
      <c r="Y28" s="188">
        <v>34.5</v>
      </c>
      <c r="Z28" s="188">
        <v>2.6</v>
      </c>
      <c r="AA28" s="189"/>
      <c r="AB28" s="189"/>
      <c r="AC28" s="188" t="s">
        <v>566</v>
      </c>
      <c r="AD28" s="188" t="s">
        <v>566</v>
      </c>
    </row>
    <row r="29" spans="1:30" s="20" customFormat="1" x14ac:dyDescent="0.3">
      <c r="A29" s="87" t="s">
        <v>1999</v>
      </c>
      <c r="B29" s="191" t="s">
        <v>41</v>
      </c>
      <c r="C29" s="144">
        <v>155057</v>
      </c>
      <c r="D29" s="144">
        <v>6568460</v>
      </c>
      <c r="E29" s="45">
        <v>2022</v>
      </c>
      <c r="F29" s="187">
        <v>44607</v>
      </c>
      <c r="G29" s="188">
        <v>4.8900000000000002E-3</v>
      </c>
      <c r="H29" s="188">
        <v>0.33400000000000002</v>
      </c>
      <c r="I29" s="188">
        <v>1.42</v>
      </c>
      <c r="J29" s="188">
        <v>2.71</v>
      </c>
      <c r="K29" s="188">
        <v>0.23100000000000001</v>
      </c>
      <c r="L29" s="188">
        <v>3.49</v>
      </c>
      <c r="M29" s="188">
        <v>4.2500000000000003E-3</v>
      </c>
      <c r="N29" s="188">
        <v>0.14499999999999999</v>
      </c>
      <c r="O29" s="188">
        <v>1.76</v>
      </c>
      <c r="P29" s="188">
        <v>2.62</v>
      </c>
      <c r="Q29" s="188">
        <v>2.98E-2</v>
      </c>
      <c r="R29" s="188">
        <v>3.22</v>
      </c>
      <c r="S29" s="188">
        <v>7</v>
      </c>
      <c r="T29" s="188">
        <v>65</v>
      </c>
      <c r="U29" s="188">
        <v>31.5</v>
      </c>
      <c r="V29" s="188">
        <v>8.77</v>
      </c>
      <c r="W29" s="188">
        <v>8.69</v>
      </c>
      <c r="X29" s="188">
        <v>28.9</v>
      </c>
      <c r="Y29" s="188">
        <v>29.1</v>
      </c>
      <c r="Z29" s="188">
        <v>4.5999999999999996</v>
      </c>
      <c r="AA29" s="189"/>
      <c r="AB29" s="189"/>
      <c r="AC29" s="188" t="s">
        <v>566</v>
      </c>
      <c r="AD29" s="188" t="s">
        <v>566</v>
      </c>
    </row>
    <row r="30" spans="1:30" s="20" customFormat="1" x14ac:dyDescent="0.3">
      <c r="A30" s="87" t="s">
        <v>1999</v>
      </c>
      <c r="B30" s="191" t="s">
        <v>41</v>
      </c>
      <c r="C30" s="144">
        <v>155057</v>
      </c>
      <c r="D30" s="144">
        <v>6568460</v>
      </c>
      <c r="E30" s="45">
        <v>2022</v>
      </c>
      <c r="F30" s="187">
        <v>44635</v>
      </c>
      <c r="G30" s="188">
        <v>8.2199999999999999E-3</v>
      </c>
      <c r="H30" s="188">
        <v>0.19800000000000001</v>
      </c>
      <c r="I30" s="188">
        <v>1.32</v>
      </c>
      <c r="J30" s="188">
        <v>2.83</v>
      </c>
      <c r="K30" s="188">
        <v>8.8900000000000007E-2</v>
      </c>
      <c r="L30" s="188">
        <v>2.99</v>
      </c>
      <c r="M30" s="188">
        <v>-2E-3</v>
      </c>
      <c r="N30" s="188">
        <v>0.14499999999999999</v>
      </c>
      <c r="O30" s="188">
        <v>1.23</v>
      </c>
      <c r="P30" s="188">
        <v>2.29</v>
      </c>
      <c r="Q30" s="188">
        <v>4.9799999999999997E-2</v>
      </c>
      <c r="R30" s="188">
        <v>2.0699999999999998</v>
      </c>
      <c r="S30" s="188">
        <v>7.2</v>
      </c>
      <c r="T30" s="188">
        <v>57</v>
      </c>
      <c r="U30" s="188">
        <v>30</v>
      </c>
      <c r="V30" s="188">
        <v>8.7200000000000006</v>
      </c>
      <c r="W30" s="188">
        <v>7.99</v>
      </c>
      <c r="X30" s="188">
        <v>28.5</v>
      </c>
      <c r="Y30" s="188">
        <v>27.8</v>
      </c>
      <c r="Z30" s="188">
        <v>2.8</v>
      </c>
      <c r="AA30" s="189"/>
      <c r="AB30" s="189"/>
      <c r="AC30" s="188" t="s">
        <v>566</v>
      </c>
      <c r="AD30" s="188" t="s">
        <v>566</v>
      </c>
    </row>
    <row r="31" spans="1:30" s="20" customFormat="1" x14ac:dyDescent="0.3">
      <c r="A31" s="87" t="s">
        <v>1999</v>
      </c>
      <c r="B31" s="191" t="s">
        <v>41</v>
      </c>
      <c r="C31" s="144">
        <v>155057</v>
      </c>
      <c r="D31" s="144">
        <v>6568460</v>
      </c>
      <c r="E31" s="45">
        <v>2022</v>
      </c>
      <c r="F31" s="187">
        <v>44666</v>
      </c>
      <c r="G31" s="188">
        <v>3.9300000000000003E-3</v>
      </c>
      <c r="H31" s="188">
        <v>0.14399999999999999</v>
      </c>
      <c r="I31" s="188">
        <v>1.36</v>
      </c>
      <c r="J31" s="188">
        <v>2.33</v>
      </c>
      <c r="K31" s="188">
        <v>6.6799999999999998E-2</v>
      </c>
      <c r="L31" s="188">
        <v>2.9</v>
      </c>
      <c r="M31" s="188">
        <v>-2E-3</v>
      </c>
      <c r="N31" s="188">
        <v>8.6599999999999996E-2</v>
      </c>
      <c r="O31" s="188">
        <v>0.91300000000000003</v>
      </c>
      <c r="P31" s="188">
        <v>1.88</v>
      </c>
      <c r="Q31" s="188">
        <v>-0.01</v>
      </c>
      <c r="R31" s="188">
        <v>2.64</v>
      </c>
      <c r="S31" s="188">
        <v>6.8</v>
      </c>
      <c r="T31" s="188">
        <v>72</v>
      </c>
      <c r="U31" s="188">
        <v>75.2</v>
      </c>
      <c r="V31" s="188">
        <v>8.81</v>
      </c>
      <c r="W31" s="188">
        <v>8.6</v>
      </c>
      <c r="X31" s="188">
        <v>32.1</v>
      </c>
      <c r="Y31" s="188">
        <v>31.1</v>
      </c>
      <c r="Z31" s="188">
        <v>3.7</v>
      </c>
      <c r="AA31" s="189"/>
      <c r="AB31" s="189"/>
      <c r="AC31" s="188" t="s">
        <v>566</v>
      </c>
      <c r="AD31" s="188" t="s">
        <v>566</v>
      </c>
    </row>
    <row r="32" spans="1:30" s="20" customFormat="1" x14ac:dyDescent="0.3">
      <c r="A32" s="87" t="s">
        <v>1999</v>
      </c>
      <c r="B32" s="191" t="s">
        <v>41</v>
      </c>
      <c r="C32" s="144">
        <v>155057</v>
      </c>
      <c r="D32" s="144">
        <v>6568460</v>
      </c>
      <c r="E32" s="45">
        <v>2022</v>
      </c>
      <c r="F32" s="187">
        <v>44727</v>
      </c>
      <c r="G32" s="188">
        <v>3.98E-3</v>
      </c>
      <c r="H32" s="188">
        <v>0.109</v>
      </c>
      <c r="I32" s="188">
        <v>1.27</v>
      </c>
      <c r="J32" s="188">
        <v>1.85</v>
      </c>
      <c r="K32" s="188">
        <v>7.8700000000000006E-2</v>
      </c>
      <c r="L32" s="188">
        <v>0.84099999999999997</v>
      </c>
      <c r="M32" s="188">
        <v>-2E-3</v>
      </c>
      <c r="N32" s="188">
        <v>6.5600000000000006E-2</v>
      </c>
      <c r="O32" s="188">
        <v>1.29</v>
      </c>
      <c r="P32" s="188">
        <v>1.79</v>
      </c>
      <c r="Q32" s="188">
        <v>2.8799999999999999E-2</v>
      </c>
      <c r="R32" s="188">
        <v>0.23100000000000001</v>
      </c>
      <c r="S32" s="188">
        <v>7.8</v>
      </c>
      <c r="T32" s="188">
        <v>72</v>
      </c>
      <c r="U32" s="188">
        <v>34.4</v>
      </c>
      <c r="V32" s="188">
        <v>8.91</v>
      </c>
      <c r="W32" s="188">
        <v>8.82</v>
      </c>
      <c r="X32" s="188">
        <v>30.3</v>
      </c>
      <c r="Y32" s="188">
        <v>30.5</v>
      </c>
      <c r="Z32" s="188">
        <v>2.4</v>
      </c>
      <c r="AA32" s="189"/>
      <c r="AB32" s="189"/>
      <c r="AC32" s="188" t="s">
        <v>566</v>
      </c>
      <c r="AD32" s="188" t="s">
        <v>566</v>
      </c>
    </row>
    <row r="33" spans="1:30" s="20" customFormat="1" x14ac:dyDescent="0.3">
      <c r="A33" s="87" t="s">
        <v>1999</v>
      </c>
      <c r="B33" s="191" t="s">
        <v>41</v>
      </c>
      <c r="C33" s="144">
        <v>155057</v>
      </c>
      <c r="D33" s="144">
        <v>6568460</v>
      </c>
      <c r="E33" s="45">
        <v>2022</v>
      </c>
      <c r="F33" s="187">
        <v>44757</v>
      </c>
      <c r="G33" s="188">
        <v>-2E-3</v>
      </c>
      <c r="H33" s="188">
        <v>7.22E-2</v>
      </c>
      <c r="I33" s="188">
        <v>0.93700000000000006</v>
      </c>
      <c r="J33" s="188">
        <v>1.61</v>
      </c>
      <c r="K33" s="188">
        <v>6.9599999999999995E-2</v>
      </c>
      <c r="L33" s="188">
        <v>0.59699999999999998</v>
      </c>
      <c r="M33" s="188">
        <v>-2E-3</v>
      </c>
      <c r="N33" s="188">
        <v>5.8900000000000001E-2</v>
      </c>
      <c r="O33" s="188">
        <v>1.28</v>
      </c>
      <c r="P33" s="188">
        <v>1.39</v>
      </c>
      <c r="Q33" s="188">
        <v>1.03E-2</v>
      </c>
      <c r="R33" s="188" t="s">
        <v>587</v>
      </c>
      <c r="S33" s="188">
        <v>7.9</v>
      </c>
      <c r="T33" s="188">
        <v>68</v>
      </c>
      <c r="U33" s="188">
        <v>34.9</v>
      </c>
      <c r="V33" s="188">
        <v>9.07</v>
      </c>
      <c r="W33" s="188">
        <v>8.9</v>
      </c>
      <c r="X33" s="188">
        <v>32.1</v>
      </c>
      <c r="Y33" s="188">
        <v>31.9</v>
      </c>
      <c r="Z33" s="188">
        <v>1.5</v>
      </c>
      <c r="AA33" s="189"/>
      <c r="AB33" s="189"/>
      <c r="AC33" s="188" t="s">
        <v>566</v>
      </c>
      <c r="AD33" s="188" t="s">
        <v>566</v>
      </c>
    </row>
    <row r="34" spans="1:30" s="20" customFormat="1" x14ac:dyDescent="0.3">
      <c r="A34" s="87" t="s">
        <v>1999</v>
      </c>
      <c r="B34" s="191" t="s">
        <v>41</v>
      </c>
      <c r="C34" s="144">
        <v>155057</v>
      </c>
      <c r="D34" s="144">
        <v>6568460</v>
      </c>
      <c r="E34" s="45">
        <v>2022</v>
      </c>
      <c r="F34" s="187">
        <v>44788</v>
      </c>
      <c r="G34" s="188">
        <v>-2E-3</v>
      </c>
      <c r="H34" s="188">
        <v>1.78E-2</v>
      </c>
      <c r="I34" s="188">
        <v>0.94299999999999995</v>
      </c>
      <c r="J34" s="188">
        <v>1.61</v>
      </c>
      <c r="K34" s="188">
        <v>2.3300000000000001E-2</v>
      </c>
      <c r="L34" s="188">
        <v>0.32600000000000001</v>
      </c>
      <c r="M34" s="188">
        <v>-2E-3</v>
      </c>
      <c r="N34" s="188">
        <v>5.2699999999999997E-2</v>
      </c>
      <c r="O34" s="188">
        <v>1.01</v>
      </c>
      <c r="P34" s="188">
        <v>1.47</v>
      </c>
      <c r="Q34" s="188">
        <v>-0.01</v>
      </c>
      <c r="R34" s="188" t="s">
        <v>587</v>
      </c>
      <c r="S34" s="188">
        <v>8.1</v>
      </c>
      <c r="T34" s="188">
        <v>71</v>
      </c>
      <c r="U34" s="188">
        <v>35.799999999999997</v>
      </c>
      <c r="V34" s="188">
        <v>9.25</v>
      </c>
      <c r="W34" s="188">
        <v>9.56</v>
      </c>
      <c r="X34" s="188">
        <v>33</v>
      </c>
      <c r="Y34" s="188">
        <v>32.9</v>
      </c>
      <c r="Z34" s="188">
        <v>1.7</v>
      </c>
      <c r="AA34" s="189"/>
      <c r="AB34" s="189"/>
      <c r="AC34" s="188" t="s">
        <v>566</v>
      </c>
      <c r="AD34" s="188" t="s">
        <v>566</v>
      </c>
    </row>
    <row r="35" spans="1:30" s="20" customFormat="1" x14ac:dyDescent="0.3">
      <c r="A35" s="87" t="s">
        <v>1999</v>
      </c>
      <c r="B35" s="191" t="s">
        <v>41</v>
      </c>
      <c r="C35" s="144">
        <v>155057</v>
      </c>
      <c r="D35" s="144">
        <v>6568460</v>
      </c>
      <c r="E35" s="45">
        <v>2022</v>
      </c>
      <c r="F35" s="187">
        <v>44849</v>
      </c>
      <c r="G35" s="188">
        <v>3.3600000000000001E-3</v>
      </c>
      <c r="H35" s="188">
        <v>5.0299999999999997E-2</v>
      </c>
      <c r="I35" s="188">
        <v>0.72799999999999998</v>
      </c>
      <c r="J35" s="188">
        <v>1.3</v>
      </c>
      <c r="K35" s="188">
        <v>7.3099999999999998E-2</v>
      </c>
      <c r="L35" s="188">
        <v>0.81799999999999995</v>
      </c>
      <c r="M35" s="188">
        <v>-2E-3</v>
      </c>
      <c r="N35" s="188">
        <v>4.3099999999999999E-2</v>
      </c>
      <c r="O35" s="188">
        <v>0.77500000000000002</v>
      </c>
      <c r="P35" s="188">
        <v>2.29</v>
      </c>
      <c r="Q35" s="188">
        <v>-0.01</v>
      </c>
      <c r="R35" s="188">
        <v>0.46300000000000002</v>
      </c>
      <c r="S35" s="188">
        <v>7.7</v>
      </c>
      <c r="T35" s="188">
        <v>75</v>
      </c>
      <c r="U35" s="188">
        <v>36.4</v>
      </c>
      <c r="V35" s="188">
        <v>7.96</v>
      </c>
      <c r="W35" s="188">
        <v>7.69</v>
      </c>
      <c r="X35" s="188">
        <v>33.6</v>
      </c>
      <c r="Y35" s="188">
        <v>34.1</v>
      </c>
      <c r="Z35" s="188">
        <v>1.7</v>
      </c>
      <c r="AA35" s="189"/>
      <c r="AB35" s="189"/>
      <c r="AC35" s="188" t="s">
        <v>566</v>
      </c>
      <c r="AD35" s="188" t="s">
        <v>566</v>
      </c>
    </row>
    <row r="36" spans="1:30" s="20" customFormat="1" x14ac:dyDescent="0.3">
      <c r="A36" s="87" t="s">
        <v>1999</v>
      </c>
      <c r="B36" s="191" t="s">
        <v>41</v>
      </c>
      <c r="C36" s="144">
        <v>155057</v>
      </c>
      <c r="D36" s="144">
        <v>6568460</v>
      </c>
      <c r="E36" s="45">
        <v>2022</v>
      </c>
      <c r="F36" s="187">
        <v>44880</v>
      </c>
      <c r="G36" s="188">
        <v>-2E-3</v>
      </c>
      <c r="H36" s="188">
        <v>1.09E-2</v>
      </c>
      <c r="I36" s="188">
        <v>0.67600000000000005</v>
      </c>
      <c r="J36" s="188">
        <v>1.36</v>
      </c>
      <c r="K36" s="188">
        <v>3.4799999999999998E-2</v>
      </c>
      <c r="L36" s="188">
        <v>0.46800000000000003</v>
      </c>
      <c r="M36" s="188">
        <v>-2E-3</v>
      </c>
      <c r="N36" s="188">
        <v>4.3200000000000002E-2</v>
      </c>
      <c r="O36" s="188">
        <v>0.66800000000000004</v>
      </c>
      <c r="P36" s="188">
        <v>1.35</v>
      </c>
      <c r="Q36" s="188">
        <v>1.43E-2</v>
      </c>
      <c r="R36" s="188" t="s">
        <v>587</v>
      </c>
      <c r="S36" s="188">
        <v>7.6</v>
      </c>
      <c r="T36" s="188">
        <v>75</v>
      </c>
      <c r="U36" s="188">
        <v>35.799999999999997</v>
      </c>
      <c r="V36" s="188">
        <v>8.6</v>
      </c>
      <c r="W36" s="188">
        <v>7.2</v>
      </c>
      <c r="X36" s="188">
        <v>33.799999999999997</v>
      </c>
      <c r="Y36" s="188">
        <v>34.200000000000003</v>
      </c>
      <c r="Z36" s="188">
        <v>1.6</v>
      </c>
      <c r="AA36" s="189"/>
      <c r="AB36" s="189"/>
      <c r="AC36" s="188" t="s">
        <v>566</v>
      </c>
      <c r="AD36" s="188" t="s">
        <v>566</v>
      </c>
    </row>
    <row r="37" spans="1:30" s="20" customFormat="1" x14ac:dyDescent="0.3">
      <c r="A37" s="87" t="s">
        <v>1999</v>
      </c>
      <c r="B37" s="191" t="s">
        <v>41</v>
      </c>
      <c r="C37" s="144">
        <v>155057</v>
      </c>
      <c r="D37" s="144">
        <v>6568460</v>
      </c>
      <c r="E37" s="45">
        <v>2022</v>
      </c>
      <c r="F37" s="187">
        <v>44910</v>
      </c>
      <c r="G37" s="188">
        <v>-2E-3</v>
      </c>
      <c r="H37" s="188">
        <v>5.6599999999999998E-2</v>
      </c>
      <c r="I37" s="188">
        <v>1.05</v>
      </c>
      <c r="J37" s="188">
        <v>1.57</v>
      </c>
      <c r="K37" s="188">
        <v>1.7299999999999999E-2</v>
      </c>
      <c r="L37" s="188">
        <v>0.95899999999999996</v>
      </c>
      <c r="M37" s="188">
        <v>-2E-3</v>
      </c>
      <c r="N37" s="188">
        <v>6.7000000000000004E-2</v>
      </c>
      <c r="O37" s="188">
        <v>1.1100000000000001</v>
      </c>
      <c r="P37" s="188">
        <v>1.98</v>
      </c>
      <c r="Q37" s="188">
        <v>-0.01</v>
      </c>
      <c r="R37" s="188">
        <v>0.97399999999999998</v>
      </c>
      <c r="S37" s="188">
        <v>7.4</v>
      </c>
      <c r="T37" s="188">
        <v>72</v>
      </c>
      <c r="U37" s="188">
        <v>37.299999999999997</v>
      </c>
      <c r="V37" s="188">
        <v>6.98</v>
      </c>
      <c r="W37" s="188">
        <v>6.98</v>
      </c>
      <c r="X37" s="188">
        <v>34.1</v>
      </c>
      <c r="Y37" s="188">
        <v>33.9</v>
      </c>
      <c r="Z37" s="188">
        <v>0.91</v>
      </c>
      <c r="AA37" s="189"/>
      <c r="AB37" s="189"/>
      <c r="AC37" s="188" t="s">
        <v>566</v>
      </c>
      <c r="AD37" s="188" t="s">
        <v>566</v>
      </c>
    </row>
    <row r="38" spans="1:30" s="20" customFormat="1" x14ac:dyDescent="0.3">
      <c r="A38" s="87" t="s">
        <v>1999</v>
      </c>
      <c r="B38" s="191" t="s">
        <v>41</v>
      </c>
      <c r="C38" s="144">
        <v>155057</v>
      </c>
      <c r="D38" s="144">
        <v>6568460</v>
      </c>
      <c r="E38" s="45">
        <v>2022</v>
      </c>
      <c r="F38" s="187">
        <v>44696</v>
      </c>
      <c r="G38" s="188">
        <v>7.4700000000000001E-3</v>
      </c>
      <c r="H38" s="188">
        <v>5.8099999999999999E-2</v>
      </c>
      <c r="I38" s="188">
        <v>1.1000000000000001</v>
      </c>
      <c r="J38" s="188">
        <v>2</v>
      </c>
      <c r="K38" s="188">
        <v>7.5499999999999998E-2</v>
      </c>
      <c r="L38" s="188">
        <v>1.52</v>
      </c>
      <c r="M38" s="188">
        <v>-2E-3</v>
      </c>
      <c r="N38" s="188">
        <v>6.9000000000000006E-2</v>
      </c>
      <c r="O38" s="188">
        <v>1.23</v>
      </c>
      <c r="P38" s="188">
        <v>1.72</v>
      </c>
      <c r="Q38" s="188">
        <v>-0.01</v>
      </c>
      <c r="R38" s="188">
        <v>0.71199999999999997</v>
      </c>
      <c r="S38" s="188">
        <v>7.8</v>
      </c>
      <c r="T38" s="188">
        <v>72</v>
      </c>
      <c r="U38" s="188">
        <v>36.299999999999997</v>
      </c>
      <c r="V38" s="188">
        <v>8.27</v>
      </c>
      <c r="W38" s="188">
        <v>8.49</v>
      </c>
      <c r="X38" s="188">
        <v>31.5</v>
      </c>
      <c r="Y38" s="188">
        <v>31.4</v>
      </c>
      <c r="Z38" s="188">
        <v>3.7</v>
      </c>
      <c r="AA38" s="190"/>
      <c r="AB38" s="190"/>
      <c r="AC38" s="188" t="s">
        <v>566</v>
      </c>
      <c r="AD38" s="188" t="s">
        <v>566</v>
      </c>
    </row>
    <row r="39" spans="1:30" s="20" customFormat="1" x14ac:dyDescent="0.3">
      <c r="A39" s="87" t="s">
        <v>2007</v>
      </c>
      <c r="B39" s="191" t="s">
        <v>43</v>
      </c>
      <c r="C39" s="144">
        <v>153662</v>
      </c>
      <c r="D39" s="144">
        <v>6578630</v>
      </c>
      <c r="E39" s="45">
        <v>2022</v>
      </c>
      <c r="F39" s="187">
        <v>44727</v>
      </c>
      <c r="G39" s="188">
        <v>4.4400000000000004E-3</v>
      </c>
      <c r="H39" s="188">
        <v>0.126</v>
      </c>
      <c r="I39" s="188">
        <v>2.16</v>
      </c>
      <c r="J39" s="188">
        <v>2.12</v>
      </c>
      <c r="K39" s="188">
        <v>0.39200000000000002</v>
      </c>
      <c r="L39" s="188">
        <v>1.34</v>
      </c>
      <c r="M39" s="188">
        <v>-2E-3</v>
      </c>
      <c r="N39" s="188">
        <v>0.107</v>
      </c>
      <c r="O39" s="188">
        <v>2.3199999999999998</v>
      </c>
      <c r="P39" s="188">
        <v>2.2999999999999998</v>
      </c>
      <c r="Q39" s="188">
        <v>6.9800000000000001E-2</v>
      </c>
      <c r="R39" s="188">
        <v>7.2</v>
      </c>
      <c r="S39" s="188">
        <v>8.1</v>
      </c>
      <c r="T39" s="188">
        <v>57</v>
      </c>
      <c r="U39" s="188">
        <v>20.6</v>
      </c>
      <c r="V39" s="188">
        <v>7.56</v>
      </c>
      <c r="W39" s="188">
        <v>7.74</v>
      </c>
      <c r="X39" s="188">
        <v>19.8</v>
      </c>
      <c r="Y39" s="188">
        <v>20</v>
      </c>
      <c r="Z39" s="188">
        <v>1.9</v>
      </c>
      <c r="AA39" s="189"/>
      <c r="AB39" s="189"/>
      <c r="AC39" s="188" t="s">
        <v>566</v>
      </c>
      <c r="AD39" s="188" t="s">
        <v>566</v>
      </c>
    </row>
    <row r="40" spans="1:30" s="20" customFormat="1" x14ac:dyDescent="0.3">
      <c r="A40" s="87" t="s">
        <v>2007</v>
      </c>
      <c r="B40" s="191" t="s">
        <v>43</v>
      </c>
      <c r="C40" s="144">
        <v>153662</v>
      </c>
      <c r="D40" s="144">
        <v>6578630</v>
      </c>
      <c r="E40" s="45">
        <v>2022</v>
      </c>
      <c r="F40" s="187">
        <v>44757</v>
      </c>
      <c r="G40" s="188">
        <v>-2E-3</v>
      </c>
      <c r="H40" s="188">
        <v>0.104</v>
      </c>
      <c r="I40" s="188">
        <v>2.84</v>
      </c>
      <c r="J40" s="188">
        <v>2.21</v>
      </c>
      <c r="K40" s="188">
        <v>0.29899999999999999</v>
      </c>
      <c r="L40" s="188">
        <v>1.57</v>
      </c>
      <c r="M40" s="188">
        <v>3.79E-3</v>
      </c>
      <c r="N40" s="188">
        <v>8.4400000000000003E-2</v>
      </c>
      <c r="O40" s="188">
        <v>2.89</v>
      </c>
      <c r="P40" s="188">
        <v>2.15</v>
      </c>
      <c r="Q40" s="188">
        <v>3.8300000000000001E-2</v>
      </c>
      <c r="R40" s="188">
        <v>1.21</v>
      </c>
      <c r="S40" s="188">
        <v>8</v>
      </c>
      <c r="T40" s="188">
        <v>61</v>
      </c>
      <c r="U40" s="188">
        <v>21.8</v>
      </c>
      <c r="V40" s="188">
        <v>8.15</v>
      </c>
      <c r="W40" s="188">
        <v>7.89</v>
      </c>
      <c r="X40" s="188">
        <v>22.7</v>
      </c>
      <c r="Y40" s="188">
        <v>22.7</v>
      </c>
      <c r="Z40" s="188">
        <v>1.4</v>
      </c>
      <c r="AA40" s="189"/>
      <c r="AB40" s="189"/>
      <c r="AC40" s="188" t="s">
        <v>566</v>
      </c>
      <c r="AD40" s="188" t="s">
        <v>566</v>
      </c>
    </row>
    <row r="41" spans="1:30" s="20" customFormat="1" x14ac:dyDescent="0.3">
      <c r="A41" s="87" t="s">
        <v>2007</v>
      </c>
      <c r="B41" s="191" t="s">
        <v>43</v>
      </c>
      <c r="C41" s="144">
        <v>153662</v>
      </c>
      <c r="D41" s="144">
        <v>6578630</v>
      </c>
      <c r="E41" s="45">
        <v>2022</v>
      </c>
      <c r="F41" s="187">
        <v>44788</v>
      </c>
      <c r="G41" s="188">
        <v>-2E-3</v>
      </c>
      <c r="H41" s="188">
        <v>9.3899999999999997E-2</v>
      </c>
      <c r="I41" s="188">
        <v>3.16</v>
      </c>
      <c r="J41" s="188">
        <v>2.31</v>
      </c>
      <c r="K41" s="188">
        <v>0.11</v>
      </c>
      <c r="L41" s="188">
        <v>1.63</v>
      </c>
      <c r="M41" s="188">
        <v>-2E-3</v>
      </c>
      <c r="N41" s="188">
        <v>9.5899999999999999E-2</v>
      </c>
      <c r="O41" s="188">
        <v>2.82</v>
      </c>
      <c r="P41" s="188">
        <v>2</v>
      </c>
      <c r="Q41" s="188">
        <v>3.1600000000000003E-2</v>
      </c>
      <c r="R41" s="188">
        <v>1.37</v>
      </c>
      <c r="S41" s="188">
        <v>7.9</v>
      </c>
      <c r="T41" s="188">
        <v>64</v>
      </c>
      <c r="U41" s="188">
        <v>28.6</v>
      </c>
      <c r="V41" s="188">
        <v>7.22</v>
      </c>
      <c r="W41" s="188">
        <v>7.17</v>
      </c>
      <c r="X41" s="188">
        <v>22.8</v>
      </c>
      <c r="Y41" s="188">
        <v>23.1</v>
      </c>
      <c r="Z41" s="188">
        <v>1.8</v>
      </c>
      <c r="AA41" s="189"/>
      <c r="AB41" s="189"/>
      <c r="AC41" s="188" t="s">
        <v>566</v>
      </c>
      <c r="AD41" s="188" t="s">
        <v>566</v>
      </c>
    </row>
    <row r="42" spans="1:30" s="20" customFormat="1" x14ac:dyDescent="0.3">
      <c r="A42" s="87" t="s">
        <v>2007</v>
      </c>
      <c r="B42" s="191" t="s">
        <v>43</v>
      </c>
      <c r="C42" s="144">
        <v>153662</v>
      </c>
      <c r="D42" s="144">
        <v>6578630</v>
      </c>
      <c r="E42" s="45">
        <v>2022</v>
      </c>
      <c r="F42" s="187">
        <v>44910</v>
      </c>
      <c r="G42" s="188">
        <v>2.8800000000000002E-3</v>
      </c>
      <c r="H42" s="188">
        <v>8.1100000000000005E-2</v>
      </c>
      <c r="I42" s="188">
        <v>2.11</v>
      </c>
      <c r="J42" s="188">
        <v>2.09</v>
      </c>
      <c r="K42" s="188">
        <v>3.1899999999999998E-2</v>
      </c>
      <c r="L42" s="188">
        <v>1.1299999999999999</v>
      </c>
      <c r="M42" s="188">
        <v>2.7299999999999998E-3</v>
      </c>
      <c r="N42" s="188">
        <v>0.128</v>
      </c>
      <c r="O42" s="188">
        <v>4.4400000000000004</v>
      </c>
      <c r="P42" s="188">
        <v>3.46</v>
      </c>
      <c r="Q42" s="188">
        <v>2.1000000000000001E-2</v>
      </c>
      <c r="R42" s="188">
        <v>2.06</v>
      </c>
      <c r="S42" s="188">
        <v>7.7</v>
      </c>
      <c r="T42" s="188">
        <v>62</v>
      </c>
      <c r="U42" s="188">
        <v>23</v>
      </c>
      <c r="V42" s="188">
        <v>7.7</v>
      </c>
      <c r="W42" s="188">
        <v>7.52</v>
      </c>
      <c r="X42" s="188">
        <v>23.5</v>
      </c>
      <c r="Y42" s="188">
        <v>23.8</v>
      </c>
      <c r="Z42" s="188">
        <v>1.7</v>
      </c>
      <c r="AA42" s="189"/>
      <c r="AB42" s="189"/>
      <c r="AC42" s="188" t="s">
        <v>566</v>
      </c>
      <c r="AD42" s="188" t="s">
        <v>566</v>
      </c>
    </row>
    <row r="43" spans="1:30" s="20" customFormat="1" x14ac:dyDescent="0.3">
      <c r="A43" s="87" t="s">
        <v>2007</v>
      </c>
      <c r="B43" s="191" t="s">
        <v>43</v>
      </c>
      <c r="C43" s="144">
        <v>153662</v>
      </c>
      <c r="D43" s="144">
        <v>6578630</v>
      </c>
      <c r="E43" s="45">
        <v>2022</v>
      </c>
      <c r="F43" s="187">
        <v>44666</v>
      </c>
      <c r="G43" s="188">
        <v>-2E-3</v>
      </c>
      <c r="H43" s="188">
        <v>5.4699999999999999E-2</v>
      </c>
      <c r="I43" s="188">
        <v>2.09</v>
      </c>
      <c r="J43" s="188">
        <v>2.2400000000000002</v>
      </c>
      <c r="K43" s="188">
        <v>0.13800000000000001</v>
      </c>
      <c r="L43" s="188">
        <v>0.94699999999999995</v>
      </c>
      <c r="M43" s="188">
        <v>-2E-3</v>
      </c>
      <c r="N43" s="188">
        <v>0.112</v>
      </c>
      <c r="O43" s="188">
        <v>1.78</v>
      </c>
      <c r="P43" s="188">
        <v>2.3199999999999998</v>
      </c>
      <c r="Q43" s="188">
        <v>1.47E-2</v>
      </c>
      <c r="R43" s="188">
        <v>0.23599999999999999</v>
      </c>
      <c r="S43" s="188">
        <v>8.4</v>
      </c>
      <c r="T43" s="188">
        <v>64</v>
      </c>
      <c r="U43" s="188">
        <v>21.3</v>
      </c>
      <c r="V43" s="188">
        <v>8.42</v>
      </c>
      <c r="W43" s="188">
        <v>7.79</v>
      </c>
      <c r="X43" s="188">
        <v>21.2</v>
      </c>
      <c r="Y43" s="188">
        <v>21.5</v>
      </c>
      <c r="Z43" s="188">
        <v>2.8</v>
      </c>
      <c r="AA43" s="189"/>
      <c r="AB43" s="189"/>
      <c r="AC43" s="188" t="s">
        <v>566</v>
      </c>
      <c r="AD43" s="188" t="s">
        <v>566</v>
      </c>
    </row>
    <row r="44" spans="1:30" s="20" customFormat="1" x14ac:dyDescent="0.3">
      <c r="A44" s="87" t="s">
        <v>2007</v>
      </c>
      <c r="B44" s="191" t="s">
        <v>43</v>
      </c>
      <c r="C44" s="144">
        <v>153662</v>
      </c>
      <c r="D44" s="144">
        <v>6578630</v>
      </c>
      <c r="E44" s="45">
        <v>2022</v>
      </c>
      <c r="F44" s="187">
        <v>44635</v>
      </c>
      <c r="G44" s="188">
        <v>-2E-3</v>
      </c>
      <c r="H44" s="188">
        <v>0.223</v>
      </c>
      <c r="I44" s="188">
        <v>2.21</v>
      </c>
      <c r="J44" s="188">
        <v>2.69</v>
      </c>
      <c r="K44" s="188">
        <v>0.221</v>
      </c>
      <c r="L44" s="188">
        <v>0.96499999999999997</v>
      </c>
      <c r="M44" s="188">
        <v>-2E-3</v>
      </c>
      <c r="N44" s="188">
        <v>0.113</v>
      </c>
      <c r="O44" s="188">
        <v>1.95</v>
      </c>
      <c r="P44" s="188">
        <v>2.39</v>
      </c>
      <c r="Q44" s="188">
        <v>3.8399999999999997E-2</v>
      </c>
      <c r="R44" s="188">
        <v>1.19</v>
      </c>
      <c r="S44" s="188">
        <v>8</v>
      </c>
      <c r="T44" s="188">
        <v>58</v>
      </c>
      <c r="U44" s="188">
        <v>21</v>
      </c>
      <c r="V44" s="188">
        <v>8.1199999999999992</v>
      </c>
      <c r="W44" s="188">
        <v>7.61</v>
      </c>
      <c r="X44" s="188">
        <v>21.6</v>
      </c>
      <c r="Y44" s="188">
        <v>21.1</v>
      </c>
      <c r="Z44" s="188">
        <v>2.4</v>
      </c>
      <c r="AA44" s="189"/>
      <c r="AB44" s="189"/>
      <c r="AC44" s="188" t="s">
        <v>566</v>
      </c>
      <c r="AD44" s="188" t="s">
        <v>566</v>
      </c>
    </row>
    <row r="45" spans="1:30" s="20" customFormat="1" x14ac:dyDescent="0.3">
      <c r="A45" s="87" t="s">
        <v>2007</v>
      </c>
      <c r="B45" s="191" t="s">
        <v>43</v>
      </c>
      <c r="C45" s="144">
        <v>153662</v>
      </c>
      <c r="D45" s="144">
        <v>6578630</v>
      </c>
      <c r="E45" s="45">
        <v>2022</v>
      </c>
      <c r="F45" s="187">
        <v>44849</v>
      </c>
      <c r="G45" s="188">
        <v>2.3700000000000001E-3</v>
      </c>
      <c r="H45" s="188">
        <v>9.3600000000000003E-2</v>
      </c>
      <c r="I45" s="188">
        <v>2.68</v>
      </c>
      <c r="J45" s="188">
        <v>1.93</v>
      </c>
      <c r="K45" s="188">
        <v>7.7899999999999997E-2</v>
      </c>
      <c r="L45" s="188">
        <v>1.57</v>
      </c>
      <c r="M45" s="188">
        <v>-2E-3</v>
      </c>
      <c r="N45" s="188">
        <v>8.3500000000000005E-2</v>
      </c>
      <c r="O45" s="188">
        <v>2.86</v>
      </c>
      <c r="P45" s="188">
        <v>2.12</v>
      </c>
      <c r="Q45" s="188">
        <v>1.04E-2</v>
      </c>
      <c r="R45" s="188">
        <v>1.6</v>
      </c>
      <c r="S45" s="188">
        <v>7.9</v>
      </c>
      <c r="T45" s="188">
        <v>65</v>
      </c>
      <c r="U45" s="188">
        <v>29.3</v>
      </c>
      <c r="V45" s="188">
        <v>7.34</v>
      </c>
      <c r="W45" s="188">
        <v>7.1</v>
      </c>
      <c r="X45" s="188">
        <v>25.1</v>
      </c>
      <c r="Y45" s="188">
        <v>24.5</v>
      </c>
      <c r="Z45" s="188">
        <v>2.4</v>
      </c>
      <c r="AA45" s="189"/>
      <c r="AB45" s="189"/>
      <c r="AC45" s="188" t="s">
        <v>566</v>
      </c>
      <c r="AD45" s="188" t="s">
        <v>566</v>
      </c>
    </row>
    <row r="46" spans="1:30" s="20" customFormat="1" x14ac:dyDescent="0.3">
      <c r="A46" s="87" t="s">
        <v>2007</v>
      </c>
      <c r="B46" s="191" t="s">
        <v>43</v>
      </c>
      <c r="C46" s="144">
        <v>153662</v>
      </c>
      <c r="D46" s="144">
        <v>6578630</v>
      </c>
      <c r="E46" s="45">
        <v>2022</v>
      </c>
      <c r="F46" s="187">
        <v>44880</v>
      </c>
      <c r="G46" s="188">
        <v>8.5599999999999999E-3</v>
      </c>
      <c r="H46" s="188">
        <v>0.13800000000000001</v>
      </c>
      <c r="I46" s="188">
        <v>2.85</v>
      </c>
      <c r="J46" s="188">
        <v>2.21</v>
      </c>
      <c r="K46" s="188">
        <v>0.38500000000000001</v>
      </c>
      <c r="L46" s="188">
        <v>4.0999999999999996</v>
      </c>
      <c r="M46" s="188">
        <v>2.3800000000000002E-3</v>
      </c>
      <c r="N46" s="188">
        <v>8.2000000000000003E-2</v>
      </c>
      <c r="O46" s="188">
        <v>2.5299999999999998</v>
      </c>
      <c r="P46" s="188">
        <v>2.1800000000000002</v>
      </c>
      <c r="Q46" s="188">
        <v>4.99E-2</v>
      </c>
      <c r="R46" s="188">
        <v>1.26</v>
      </c>
      <c r="S46" s="188">
        <v>7.5</v>
      </c>
      <c r="T46" s="188">
        <v>64</v>
      </c>
      <c r="U46" s="188">
        <v>25.5</v>
      </c>
      <c r="V46" s="188">
        <v>8.0299999999999994</v>
      </c>
      <c r="W46" s="188">
        <v>7.98</v>
      </c>
      <c r="X46" s="188">
        <v>24.8</v>
      </c>
      <c r="Y46" s="188">
        <v>25.9</v>
      </c>
      <c r="Z46" s="188">
        <v>2.1</v>
      </c>
      <c r="AA46" s="189"/>
      <c r="AB46" s="189"/>
      <c r="AC46" s="188" t="s">
        <v>566</v>
      </c>
      <c r="AD46" s="188" t="s">
        <v>566</v>
      </c>
    </row>
    <row r="47" spans="1:30" s="20" customFormat="1" x14ac:dyDescent="0.3">
      <c r="A47" s="87" t="s">
        <v>2007</v>
      </c>
      <c r="B47" s="191" t="s">
        <v>43</v>
      </c>
      <c r="C47" s="144">
        <v>153662</v>
      </c>
      <c r="D47" s="144">
        <v>6578630</v>
      </c>
      <c r="E47" s="45">
        <v>2022</v>
      </c>
      <c r="F47" s="187">
        <v>44696</v>
      </c>
      <c r="G47" s="188">
        <v>-2E-3</v>
      </c>
      <c r="H47" s="188">
        <v>0.13200000000000001</v>
      </c>
      <c r="I47" s="188">
        <v>2.42</v>
      </c>
      <c r="J47" s="188">
        <v>2.1800000000000002</v>
      </c>
      <c r="K47" s="188">
        <v>0.224</v>
      </c>
      <c r="L47" s="188">
        <v>1.59</v>
      </c>
      <c r="M47" s="188">
        <v>-2E-3</v>
      </c>
      <c r="N47" s="188">
        <v>0.14199999999999999</v>
      </c>
      <c r="O47" s="188">
        <v>1.83</v>
      </c>
      <c r="P47" s="188">
        <v>2.16</v>
      </c>
      <c r="Q47" s="188">
        <v>2.0400000000000001E-2</v>
      </c>
      <c r="R47" s="188">
        <v>0.69599999999999995</v>
      </c>
      <c r="S47" s="188">
        <v>8</v>
      </c>
      <c r="T47" s="188">
        <v>64</v>
      </c>
      <c r="U47" s="188">
        <v>21.7</v>
      </c>
      <c r="V47" s="188">
        <v>7.55</v>
      </c>
      <c r="W47" s="188">
        <v>7.62</v>
      </c>
      <c r="X47" s="188">
        <v>21.4</v>
      </c>
      <c r="Y47" s="188">
        <v>21.3</v>
      </c>
      <c r="Z47" s="188">
        <v>2.1</v>
      </c>
      <c r="AA47" s="189"/>
      <c r="AB47" s="189"/>
      <c r="AC47" s="188" t="s">
        <v>566</v>
      </c>
      <c r="AD47" s="188" t="s">
        <v>566</v>
      </c>
    </row>
    <row r="48" spans="1:30" s="20" customFormat="1" x14ac:dyDescent="0.3">
      <c r="A48" s="87" t="s">
        <v>2007</v>
      </c>
      <c r="B48" s="191" t="s">
        <v>43</v>
      </c>
      <c r="C48" s="144">
        <v>153662</v>
      </c>
      <c r="D48" s="144">
        <v>6578630</v>
      </c>
      <c r="E48" s="45">
        <v>2022</v>
      </c>
      <c r="F48" s="187">
        <v>44819</v>
      </c>
      <c r="G48" s="188">
        <v>3.0799999999999998E-3</v>
      </c>
      <c r="H48" s="188">
        <v>9.4299999999999995E-2</v>
      </c>
      <c r="I48" s="188">
        <v>2.7</v>
      </c>
      <c r="J48" s="188">
        <v>2.2999999999999998</v>
      </c>
      <c r="K48" s="188">
        <v>0.18099999999999999</v>
      </c>
      <c r="L48" s="188">
        <v>2.02</v>
      </c>
      <c r="M48" s="188">
        <v>-2E-3</v>
      </c>
      <c r="N48" s="188">
        <v>8.1299999999999997E-2</v>
      </c>
      <c r="O48" s="188">
        <v>2.88</v>
      </c>
      <c r="P48" s="188">
        <v>2.29</v>
      </c>
      <c r="Q48" s="188">
        <v>2.06E-2</v>
      </c>
      <c r="R48" s="188">
        <v>1.48</v>
      </c>
      <c r="S48" s="188">
        <v>7.8</v>
      </c>
      <c r="T48" s="188">
        <v>67</v>
      </c>
      <c r="U48" s="188">
        <v>29.7</v>
      </c>
      <c r="V48" s="188">
        <v>7.52</v>
      </c>
      <c r="W48" s="188">
        <v>7.38</v>
      </c>
      <c r="X48" s="188">
        <v>24.5</v>
      </c>
      <c r="Y48" s="188">
        <v>23.7</v>
      </c>
      <c r="Z48" s="188">
        <v>1.7</v>
      </c>
      <c r="AA48" s="189"/>
      <c r="AB48" s="189"/>
      <c r="AC48" s="188" t="s">
        <v>566</v>
      </c>
      <c r="AD48" s="188" t="s">
        <v>566</v>
      </c>
    </row>
    <row r="49" spans="1:30" s="20" customFormat="1" x14ac:dyDescent="0.3">
      <c r="A49" s="87" t="s">
        <v>261</v>
      </c>
      <c r="B49" s="192" t="s">
        <v>1327</v>
      </c>
      <c r="C49" s="144">
        <v>156341</v>
      </c>
      <c r="D49" s="144">
        <v>6582550</v>
      </c>
      <c r="E49" s="45">
        <v>2022</v>
      </c>
      <c r="F49" s="187">
        <v>44576</v>
      </c>
      <c r="G49" s="188">
        <v>5.1700000000000001E-3</v>
      </c>
      <c r="H49" s="188">
        <v>9.6000000000000002E-2</v>
      </c>
      <c r="I49" s="188">
        <v>1.4</v>
      </c>
      <c r="J49" s="188">
        <v>1.48</v>
      </c>
      <c r="K49" s="188">
        <v>0.13</v>
      </c>
      <c r="L49" s="188">
        <v>2.3199999999999998</v>
      </c>
      <c r="M49" s="188">
        <v>7.8100000000000001E-3</v>
      </c>
      <c r="N49" s="188">
        <v>5.8599999999999999E-2</v>
      </c>
      <c r="O49" s="188">
        <v>1.39</v>
      </c>
      <c r="P49" s="188">
        <v>1.41</v>
      </c>
      <c r="Q49" s="188">
        <v>1.2800000000000001E-2</v>
      </c>
      <c r="R49" s="188">
        <v>1.97</v>
      </c>
      <c r="S49" s="188">
        <v>7.7</v>
      </c>
      <c r="T49" s="188">
        <v>75</v>
      </c>
      <c r="U49" s="188">
        <v>560</v>
      </c>
      <c r="V49" s="188">
        <v>6.38</v>
      </c>
      <c r="W49" s="188">
        <v>5.94</v>
      </c>
      <c r="X49" s="188">
        <v>53.7</v>
      </c>
      <c r="Y49" s="188">
        <v>56.2</v>
      </c>
      <c r="Z49" s="188">
        <v>0.93</v>
      </c>
      <c r="AA49" s="189"/>
      <c r="AB49" s="189"/>
      <c r="AC49" s="188" t="s">
        <v>566</v>
      </c>
      <c r="AD49" s="188" t="s">
        <v>566</v>
      </c>
    </row>
    <row r="50" spans="1:30" s="20" customFormat="1" x14ac:dyDescent="0.3">
      <c r="A50" s="87" t="s">
        <v>261</v>
      </c>
      <c r="B50" s="192" t="s">
        <v>1327</v>
      </c>
      <c r="C50" s="144">
        <v>156341</v>
      </c>
      <c r="D50" s="144">
        <v>6582550</v>
      </c>
      <c r="E50" s="45">
        <v>2022</v>
      </c>
      <c r="F50" s="187">
        <v>44635</v>
      </c>
      <c r="G50" s="188">
        <v>1.66E-2</v>
      </c>
      <c r="H50" s="188">
        <v>7.3599999999999999E-2</v>
      </c>
      <c r="I50" s="188">
        <v>1.79</v>
      </c>
      <c r="J50" s="188">
        <v>1.65</v>
      </c>
      <c r="K50" s="188">
        <v>5.1400000000000001E-2</v>
      </c>
      <c r="L50" s="188">
        <v>3.27</v>
      </c>
      <c r="M50" s="188">
        <v>1.35E-2</v>
      </c>
      <c r="N50" s="188">
        <v>6.4299999999999996E-2</v>
      </c>
      <c r="O50" s="188">
        <v>1.66</v>
      </c>
      <c r="P50" s="188">
        <v>1.44</v>
      </c>
      <c r="Q50" s="188">
        <v>7.0699999999999999E-2</v>
      </c>
      <c r="R50" s="188">
        <v>3.17</v>
      </c>
      <c r="S50" s="188">
        <v>7.7</v>
      </c>
      <c r="T50" s="188">
        <v>79</v>
      </c>
      <c r="U50" s="188">
        <v>510</v>
      </c>
      <c r="V50" s="188">
        <v>5.86</v>
      </c>
      <c r="W50" s="188">
        <v>5.95</v>
      </c>
      <c r="X50" s="188">
        <v>53.1</v>
      </c>
      <c r="Y50" s="188">
        <v>53</v>
      </c>
      <c r="Z50" s="188">
        <v>1.2</v>
      </c>
      <c r="AA50" s="190"/>
      <c r="AB50" s="190"/>
      <c r="AC50" s="188" t="s">
        <v>566</v>
      </c>
      <c r="AD50" s="188" t="s">
        <v>566</v>
      </c>
    </row>
    <row r="51" spans="1:30" s="20" customFormat="1" x14ac:dyDescent="0.3">
      <c r="A51" s="87" t="s">
        <v>261</v>
      </c>
      <c r="B51" s="192" t="s">
        <v>1327</v>
      </c>
      <c r="C51" s="144">
        <v>156341</v>
      </c>
      <c r="D51" s="144">
        <v>6582550</v>
      </c>
      <c r="E51" s="45">
        <v>2022</v>
      </c>
      <c r="F51" s="187">
        <v>44666</v>
      </c>
      <c r="G51" s="188">
        <v>6.2899999999999996E-3</v>
      </c>
      <c r="H51" s="188">
        <v>0.113</v>
      </c>
      <c r="I51" s="188">
        <v>1.81</v>
      </c>
      <c r="J51" s="188">
        <v>1.68</v>
      </c>
      <c r="K51" s="188">
        <v>0.13700000000000001</v>
      </c>
      <c r="L51" s="188">
        <v>1.37</v>
      </c>
      <c r="M51" s="188">
        <v>2.9199999999999999E-3</v>
      </c>
      <c r="N51" s="188">
        <v>8.2100000000000006E-2</v>
      </c>
      <c r="O51" s="188">
        <v>1.73</v>
      </c>
      <c r="P51" s="188">
        <v>1.86</v>
      </c>
      <c r="Q51" s="188">
        <v>1.17E-2</v>
      </c>
      <c r="R51" s="188">
        <v>0.32500000000000001</v>
      </c>
      <c r="S51" s="188">
        <v>8.3000000000000007</v>
      </c>
      <c r="T51" s="188">
        <v>74</v>
      </c>
      <c r="U51" s="188">
        <v>303</v>
      </c>
      <c r="V51" s="188">
        <v>6.93</v>
      </c>
      <c r="W51" s="188">
        <v>6.68</v>
      </c>
      <c r="X51" s="188">
        <v>38.799999999999997</v>
      </c>
      <c r="Y51" s="188">
        <v>38.6</v>
      </c>
      <c r="Z51" s="188">
        <v>2.2999999999999998</v>
      </c>
      <c r="AA51" s="189"/>
      <c r="AB51" s="189"/>
      <c r="AC51" s="188" t="s">
        <v>566</v>
      </c>
      <c r="AD51" s="188" t="s">
        <v>566</v>
      </c>
    </row>
    <row r="52" spans="1:30" s="20" customFormat="1" x14ac:dyDescent="0.3">
      <c r="A52" s="87" t="s">
        <v>261</v>
      </c>
      <c r="B52" s="192" t="s">
        <v>1327</v>
      </c>
      <c r="C52" s="144">
        <v>156341</v>
      </c>
      <c r="D52" s="144">
        <v>6582550</v>
      </c>
      <c r="E52" s="45">
        <v>2022</v>
      </c>
      <c r="F52" s="187">
        <v>44696</v>
      </c>
      <c r="G52" s="188">
        <v>0.10199999999999999</v>
      </c>
      <c r="H52" s="188">
        <v>1.46</v>
      </c>
      <c r="I52" s="188">
        <v>22.5</v>
      </c>
      <c r="J52" s="188">
        <v>17.600000000000001</v>
      </c>
      <c r="K52" s="188">
        <v>1.54</v>
      </c>
      <c r="L52" s="188">
        <v>23.5</v>
      </c>
      <c r="M52" s="188">
        <v>4.0000000000000001E-3</v>
      </c>
      <c r="N52" s="188">
        <v>7.5499999999999998E-2</v>
      </c>
      <c r="O52" s="188">
        <v>1.56</v>
      </c>
      <c r="P52" s="188">
        <v>1.51</v>
      </c>
      <c r="Q52" s="188">
        <v>3.0499999999999999E-2</v>
      </c>
      <c r="R52" s="188">
        <v>0.88300000000000001</v>
      </c>
      <c r="S52" s="188">
        <v>8.1</v>
      </c>
      <c r="T52" s="188">
        <v>79</v>
      </c>
      <c r="U52" s="188">
        <v>488</v>
      </c>
      <c r="V52" s="188">
        <v>6.35</v>
      </c>
      <c r="W52" s="188">
        <v>6.31</v>
      </c>
      <c r="X52" s="188">
        <v>47.9</v>
      </c>
      <c r="Y52" s="188">
        <v>47.8</v>
      </c>
      <c r="Z52" s="188">
        <v>2.7</v>
      </c>
      <c r="AA52" s="189"/>
      <c r="AB52" s="189"/>
      <c r="AC52" s="188" t="s">
        <v>557</v>
      </c>
      <c r="AD52" s="188" t="s">
        <v>566</v>
      </c>
    </row>
    <row r="53" spans="1:30" s="20" customFormat="1" x14ac:dyDescent="0.3">
      <c r="A53" s="87" t="s">
        <v>261</v>
      </c>
      <c r="B53" s="192" t="s">
        <v>1327</v>
      </c>
      <c r="C53" s="144">
        <v>156341</v>
      </c>
      <c r="D53" s="144">
        <v>6582550</v>
      </c>
      <c r="E53" s="45">
        <v>2022</v>
      </c>
      <c r="F53" s="187">
        <v>44727</v>
      </c>
      <c r="G53" s="188">
        <v>8.5500000000000003E-3</v>
      </c>
      <c r="H53" s="188">
        <v>0.104</v>
      </c>
      <c r="I53" s="188">
        <v>1.83</v>
      </c>
      <c r="J53" s="188">
        <v>1.55</v>
      </c>
      <c r="K53" s="188">
        <v>0.32800000000000001</v>
      </c>
      <c r="L53" s="188">
        <v>2.5</v>
      </c>
      <c r="M53" s="188">
        <v>4.0400000000000002E-3</v>
      </c>
      <c r="N53" s="188">
        <v>6.8000000000000005E-2</v>
      </c>
      <c r="O53" s="188">
        <v>1.51</v>
      </c>
      <c r="P53" s="188">
        <v>1.49</v>
      </c>
      <c r="Q53" s="188">
        <v>4.3200000000000002E-2</v>
      </c>
      <c r="R53" s="188">
        <v>1.62</v>
      </c>
      <c r="S53" s="188">
        <v>8.1999999999999993</v>
      </c>
      <c r="T53" s="188">
        <v>77</v>
      </c>
      <c r="U53" s="188">
        <v>560</v>
      </c>
      <c r="V53" s="188">
        <v>6.18</v>
      </c>
      <c r="W53" s="188">
        <v>6.1</v>
      </c>
      <c r="X53" s="188">
        <v>53.9</v>
      </c>
      <c r="Y53" s="188">
        <v>51.3</v>
      </c>
      <c r="Z53" s="188">
        <v>1.8</v>
      </c>
      <c r="AA53" s="189"/>
      <c r="AB53" s="189"/>
      <c r="AC53" s="188" t="s">
        <v>566</v>
      </c>
      <c r="AD53" s="188" t="s">
        <v>566</v>
      </c>
    </row>
    <row r="54" spans="1:30" s="20" customFormat="1" x14ac:dyDescent="0.3">
      <c r="A54" s="87" t="s">
        <v>261</v>
      </c>
      <c r="B54" s="192" t="s">
        <v>1327</v>
      </c>
      <c r="C54" s="144">
        <v>156341</v>
      </c>
      <c r="D54" s="144">
        <v>6582550</v>
      </c>
      <c r="E54" s="45">
        <v>2022</v>
      </c>
      <c r="F54" s="187">
        <v>44757</v>
      </c>
      <c r="G54" s="188">
        <v>8.8100000000000001E-3</v>
      </c>
      <c r="H54" s="188">
        <v>9.0200000000000002E-2</v>
      </c>
      <c r="I54" s="188">
        <v>1.63</v>
      </c>
      <c r="J54" s="188">
        <v>1.51</v>
      </c>
      <c r="K54" s="188">
        <v>8.5999999999999993E-2</v>
      </c>
      <c r="L54" s="188">
        <v>2.94</v>
      </c>
      <c r="M54" s="188">
        <v>1.17E-2</v>
      </c>
      <c r="N54" s="188">
        <v>6.6600000000000006E-2</v>
      </c>
      <c r="O54" s="188">
        <v>1.83</v>
      </c>
      <c r="P54" s="188">
        <v>1.61</v>
      </c>
      <c r="Q54" s="188">
        <v>4.2000000000000003E-2</v>
      </c>
      <c r="R54" s="188">
        <v>2.5499999999999998</v>
      </c>
      <c r="S54" s="188">
        <v>8</v>
      </c>
      <c r="T54" s="188">
        <v>78</v>
      </c>
      <c r="U54" s="188">
        <v>619</v>
      </c>
      <c r="V54" s="188">
        <v>6.09</v>
      </c>
      <c r="W54" s="188">
        <v>6.08</v>
      </c>
      <c r="X54" s="188">
        <v>59.7</v>
      </c>
      <c r="Y54" s="188">
        <v>60</v>
      </c>
      <c r="Z54" s="188">
        <v>1.1000000000000001</v>
      </c>
      <c r="AA54" s="189"/>
      <c r="AB54" s="189"/>
      <c r="AC54" s="188" t="s">
        <v>566</v>
      </c>
      <c r="AD54" s="188" t="s">
        <v>566</v>
      </c>
    </row>
    <row r="55" spans="1:30" s="20" customFormat="1" x14ac:dyDescent="0.3">
      <c r="A55" s="87" t="s">
        <v>261</v>
      </c>
      <c r="B55" s="192" t="s">
        <v>1327</v>
      </c>
      <c r="C55" s="144">
        <v>156341</v>
      </c>
      <c r="D55" s="144">
        <v>6582550</v>
      </c>
      <c r="E55" s="45">
        <v>2022</v>
      </c>
      <c r="F55" s="187">
        <v>44788</v>
      </c>
      <c r="G55" s="188">
        <v>6.1999999999999998E-3</v>
      </c>
      <c r="H55" s="188">
        <v>5.5E-2</v>
      </c>
      <c r="I55" s="188">
        <v>1.23</v>
      </c>
      <c r="J55" s="188">
        <v>1.26</v>
      </c>
      <c r="K55" s="188">
        <v>2.3199999999999998E-2</v>
      </c>
      <c r="L55" s="188">
        <v>1.84</v>
      </c>
      <c r="M55" s="188">
        <v>6.2399999999999999E-3</v>
      </c>
      <c r="N55" s="188">
        <v>5.6599999999999998E-2</v>
      </c>
      <c r="O55" s="188">
        <v>1.69</v>
      </c>
      <c r="P55" s="188">
        <v>1.35</v>
      </c>
      <c r="Q55" s="188">
        <v>-0.01</v>
      </c>
      <c r="R55" s="188">
        <v>1.57</v>
      </c>
      <c r="S55" s="188">
        <v>8.1999999999999993</v>
      </c>
      <c r="T55" s="188">
        <v>83.2</v>
      </c>
      <c r="U55" s="188">
        <v>707</v>
      </c>
      <c r="V55" s="188">
        <v>5.03</v>
      </c>
      <c r="W55" s="188">
        <v>4.8099999999999996</v>
      </c>
      <c r="X55" s="188">
        <v>67.8</v>
      </c>
      <c r="Y55" s="188">
        <v>68.2</v>
      </c>
      <c r="Z55" s="188">
        <v>2.5</v>
      </c>
      <c r="AA55" s="189"/>
      <c r="AB55" s="189"/>
      <c r="AC55" s="188" t="s">
        <v>566</v>
      </c>
      <c r="AD55" s="188" t="s">
        <v>566</v>
      </c>
    </row>
    <row r="56" spans="1:30" s="20" customFormat="1" x14ac:dyDescent="0.3">
      <c r="A56" s="87" t="s">
        <v>261</v>
      </c>
      <c r="B56" s="192" t="s">
        <v>1327</v>
      </c>
      <c r="C56" s="144">
        <v>156341</v>
      </c>
      <c r="D56" s="144">
        <v>6582550</v>
      </c>
      <c r="E56" s="45">
        <v>2022</v>
      </c>
      <c r="F56" s="187">
        <v>44849</v>
      </c>
      <c r="G56" s="188">
        <v>1.01E-2</v>
      </c>
      <c r="H56" s="188">
        <v>0.16500000000000001</v>
      </c>
      <c r="I56" s="188">
        <v>1.36</v>
      </c>
      <c r="J56" s="188">
        <v>1.55</v>
      </c>
      <c r="K56" s="188">
        <v>3.39E-2</v>
      </c>
      <c r="L56" s="188">
        <v>2.78</v>
      </c>
      <c r="M56" s="188">
        <v>1.0699999999999999E-2</v>
      </c>
      <c r="N56" s="188">
        <v>4.6800000000000001E-2</v>
      </c>
      <c r="O56" s="188">
        <v>1.34</v>
      </c>
      <c r="P56" s="188">
        <v>1.25</v>
      </c>
      <c r="Q56" s="188">
        <v>-0.01</v>
      </c>
      <c r="R56" s="188">
        <v>2.14</v>
      </c>
      <c r="S56" s="188">
        <v>7.8</v>
      </c>
      <c r="T56" s="188">
        <v>84</v>
      </c>
      <c r="U56" s="188">
        <v>773</v>
      </c>
      <c r="V56" s="188">
        <v>4.9800000000000004</v>
      </c>
      <c r="W56" s="188">
        <v>4.78</v>
      </c>
      <c r="X56" s="188">
        <v>79.099999999999994</v>
      </c>
      <c r="Y56" s="188">
        <v>73.2</v>
      </c>
      <c r="Z56" s="188">
        <v>1.7</v>
      </c>
      <c r="AA56" s="189"/>
      <c r="AB56" s="189"/>
      <c r="AC56" s="188" t="s">
        <v>566</v>
      </c>
      <c r="AD56" s="188" t="s">
        <v>566</v>
      </c>
    </row>
    <row r="57" spans="1:30" s="20" customFormat="1" x14ac:dyDescent="0.3">
      <c r="A57" s="87" t="s">
        <v>261</v>
      </c>
      <c r="B57" s="192" t="s">
        <v>1327</v>
      </c>
      <c r="C57" s="144">
        <v>156341</v>
      </c>
      <c r="D57" s="144">
        <v>6582550</v>
      </c>
      <c r="E57" s="45">
        <v>2022</v>
      </c>
      <c r="F57" s="187">
        <v>44880</v>
      </c>
      <c r="G57" s="188">
        <v>1.6799999999999999E-2</v>
      </c>
      <c r="H57" s="188">
        <v>4.0099999999999997E-2</v>
      </c>
      <c r="I57" s="188">
        <v>1.25</v>
      </c>
      <c r="J57" s="188">
        <v>1.28</v>
      </c>
      <c r="K57" s="188">
        <v>6.3299999999999995E-2</v>
      </c>
      <c r="L57" s="188">
        <v>3.05</v>
      </c>
      <c r="M57" s="188">
        <v>7.1300000000000001E-3</v>
      </c>
      <c r="N57" s="188">
        <v>0.109</v>
      </c>
      <c r="O57" s="188">
        <v>1.53</v>
      </c>
      <c r="P57" s="188">
        <v>1.34</v>
      </c>
      <c r="Q57" s="188">
        <v>0.16700000000000001</v>
      </c>
      <c r="R57" s="188">
        <v>2.95</v>
      </c>
      <c r="S57" s="188">
        <v>7.4</v>
      </c>
      <c r="T57" s="188">
        <v>80</v>
      </c>
      <c r="U57" s="188">
        <v>717</v>
      </c>
      <c r="V57" s="188">
        <v>5.45</v>
      </c>
      <c r="W57" s="188">
        <v>5.38</v>
      </c>
      <c r="X57" s="188">
        <v>75.400000000000006</v>
      </c>
      <c r="Y57" s="188">
        <v>79.7</v>
      </c>
      <c r="Z57" s="188">
        <v>0.78</v>
      </c>
      <c r="AA57" s="189"/>
      <c r="AB57" s="189"/>
      <c r="AC57" s="188" t="s">
        <v>566</v>
      </c>
      <c r="AD57" s="188" t="s">
        <v>566</v>
      </c>
    </row>
    <row r="58" spans="1:30" s="20" customFormat="1" x14ac:dyDescent="0.3">
      <c r="A58" s="87" t="s">
        <v>261</v>
      </c>
      <c r="B58" s="192" t="s">
        <v>1327</v>
      </c>
      <c r="C58" s="144">
        <v>156341</v>
      </c>
      <c r="D58" s="144">
        <v>6582550</v>
      </c>
      <c r="E58" s="45">
        <v>2022</v>
      </c>
      <c r="F58" s="187">
        <v>44910</v>
      </c>
      <c r="G58" s="188">
        <v>1.17E-2</v>
      </c>
      <c r="H58" s="188">
        <v>6.5500000000000003E-2</v>
      </c>
      <c r="I58" s="188">
        <v>1.0900000000000001</v>
      </c>
      <c r="J58" s="188">
        <v>1.33</v>
      </c>
      <c r="K58" s="188">
        <v>3.15E-2</v>
      </c>
      <c r="L58" s="188">
        <v>2.75</v>
      </c>
      <c r="M58" s="188">
        <v>1.2200000000000001E-2</v>
      </c>
      <c r="N58" s="188">
        <v>0.11</v>
      </c>
      <c r="O58" s="188">
        <v>1.76</v>
      </c>
      <c r="P58" s="188">
        <v>1.57</v>
      </c>
      <c r="Q58" s="188">
        <v>1.55E-2</v>
      </c>
      <c r="R58" s="188">
        <v>3.39</v>
      </c>
      <c r="S58" s="188">
        <v>7.4</v>
      </c>
      <c r="T58" s="188">
        <v>87</v>
      </c>
      <c r="U58" s="188">
        <v>787</v>
      </c>
      <c r="V58" s="188">
        <v>4.5</v>
      </c>
      <c r="W58" s="188">
        <v>4.74</v>
      </c>
      <c r="X58" s="188">
        <v>75.8</v>
      </c>
      <c r="Y58" s="188">
        <v>76.400000000000006</v>
      </c>
      <c r="Z58" s="188">
        <v>1.1000000000000001</v>
      </c>
      <c r="AA58" s="189"/>
      <c r="AB58" s="189"/>
      <c r="AC58" s="188" t="s">
        <v>566</v>
      </c>
      <c r="AD58" s="188" t="s">
        <v>566</v>
      </c>
    </row>
    <row r="59" spans="1:30" s="20" customFormat="1" x14ac:dyDescent="0.3">
      <c r="A59" s="87" t="s">
        <v>261</v>
      </c>
      <c r="B59" s="192" t="s">
        <v>1327</v>
      </c>
      <c r="C59" s="144">
        <v>156341</v>
      </c>
      <c r="D59" s="144">
        <v>6582550</v>
      </c>
      <c r="E59" s="45">
        <v>2022</v>
      </c>
      <c r="F59" s="187">
        <v>44819</v>
      </c>
      <c r="G59" s="188">
        <v>8.9099999999999995E-3</v>
      </c>
      <c r="H59" s="188">
        <v>9.0300000000000005E-2</v>
      </c>
      <c r="I59" s="188">
        <v>1.69</v>
      </c>
      <c r="J59" s="188">
        <v>1.52</v>
      </c>
      <c r="K59" s="188">
        <v>0.109</v>
      </c>
      <c r="L59" s="188">
        <v>3.18</v>
      </c>
      <c r="M59" s="188">
        <v>1.01E-2</v>
      </c>
      <c r="N59" s="188">
        <v>4.9799999999999997E-2</v>
      </c>
      <c r="O59" s="188">
        <v>1.6</v>
      </c>
      <c r="P59" s="188">
        <v>1.43</v>
      </c>
      <c r="Q59" s="188">
        <v>1.1599999999999999E-2</v>
      </c>
      <c r="R59" s="188">
        <v>2.62</v>
      </c>
      <c r="S59" s="188">
        <v>7.6</v>
      </c>
      <c r="T59" s="188">
        <v>85</v>
      </c>
      <c r="U59" s="188">
        <v>702</v>
      </c>
      <c r="V59" s="188">
        <v>5.28</v>
      </c>
      <c r="W59" s="188">
        <v>5.01</v>
      </c>
      <c r="X59" s="188">
        <v>69.099999999999994</v>
      </c>
      <c r="Y59" s="188">
        <v>68.3</v>
      </c>
      <c r="Z59" s="188">
        <v>2.5</v>
      </c>
      <c r="AA59" s="189"/>
      <c r="AB59" s="189"/>
      <c r="AC59" s="188" t="s">
        <v>566</v>
      </c>
      <c r="AD59" s="188" t="s">
        <v>566</v>
      </c>
    </row>
    <row r="60" spans="1:30" s="20" customFormat="1" x14ac:dyDescent="0.3">
      <c r="A60" s="87" t="s">
        <v>261</v>
      </c>
      <c r="B60" s="192" t="s">
        <v>1327</v>
      </c>
      <c r="C60" s="144">
        <v>156341</v>
      </c>
      <c r="D60" s="144">
        <v>6582550</v>
      </c>
      <c r="E60" s="45">
        <v>2022</v>
      </c>
      <c r="F60" s="187">
        <v>44607</v>
      </c>
      <c r="G60" s="188">
        <v>8.9200000000000008E-3</v>
      </c>
      <c r="H60" s="188">
        <v>0.111</v>
      </c>
      <c r="I60" s="188">
        <v>1.61</v>
      </c>
      <c r="J60" s="188">
        <v>1.52</v>
      </c>
      <c r="K60" s="188">
        <v>0.14000000000000001</v>
      </c>
      <c r="L60" s="188">
        <v>2.5499999999999998</v>
      </c>
      <c r="M60" s="188">
        <v>0.01</v>
      </c>
      <c r="N60" s="188">
        <v>7.46E-2</v>
      </c>
      <c r="O60" s="188">
        <v>1.41</v>
      </c>
      <c r="P60" s="188">
        <v>0.63700000000000001</v>
      </c>
      <c r="Q60" s="188">
        <v>1.03E-2</v>
      </c>
      <c r="R60" s="188">
        <v>2.0699999999999998</v>
      </c>
      <c r="S60" s="188">
        <v>7.6</v>
      </c>
      <c r="T60" s="188">
        <v>73</v>
      </c>
      <c r="U60" s="188">
        <v>542</v>
      </c>
      <c r="V60" s="188">
        <v>4.72</v>
      </c>
      <c r="W60" s="188">
        <v>5.85</v>
      </c>
      <c r="X60" s="188">
        <v>25.3</v>
      </c>
      <c r="Y60" s="188">
        <v>51.5</v>
      </c>
      <c r="Z60" s="188">
        <v>1.7</v>
      </c>
      <c r="AA60" s="189"/>
      <c r="AB60" s="189"/>
      <c r="AC60" s="188" t="s">
        <v>566</v>
      </c>
      <c r="AD60" s="188" t="s">
        <v>566</v>
      </c>
    </row>
    <row r="61" spans="1:30" s="20" customFormat="1" x14ac:dyDescent="0.3">
      <c r="A61" s="87" t="s">
        <v>46</v>
      </c>
      <c r="B61" s="2" t="s">
        <v>46</v>
      </c>
      <c r="C61" s="147" t="s">
        <v>1283</v>
      </c>
      <c r="D61" s="147" t="s">
        <v>1282</v>
      </c>
      <c r="E61" s="45">
        <v>2022</v>
      </c>
      <c r="F61" s="187">
        <v>44576</v>
      </c>
      <c r="G61" s="188">
        <v>-2E-3</v>
      </c>
      <c r="H61" s="188">
        <v>5.1999999999999998E-2</v>
      </c>
      <c r="I61" s="188">
        <v>1.23</v>
      </c>
      <c r="J61" s="188">
        <v>0.88100000000000001</v>
      </c>
      <c r="K61" s="188">
        <v>3.2000000000000001E-2</v>
      </c>
      <c r="L61" s="188">
        <v>3.2</v>
      </c>
      <c r="M61" s="188">
        <v>-2E-3</v>
      </c>
      <c r="N61" s="188">
        <v>4.7399999999999998E-2</v>
      </c>
      <c r="O61" s="188">
        <v>1.1000000000000001</v>
      </c>
      <c r="P61" s="188">
        <v>0.874</v>
      </c>
      <c r="Q61" s="188">
        <v>-0.01</v>
      </c>
      <c r="R61" s="188">
        <v>2.63</v>
      </c>
      <c r="S61" s="188">
        <v>7.8</v>
      </c>
      <c r="T61" s="188">
        <v>130</v>
      </c>
      <c r="U61" s="188">
        <v>45.1</v>
      </c>
      <c r="V61" s="188">
        <v>5.4</v>
      </c>
      <c r="W61" s="188">
        <v>5.36</v>
      </c>
      <c r="X61" s="188">
        <v>44.1</v>
      </c>
      <c r="Y61" s="188">
        <v>44.7</v>
      </c>
      <c r="Z61" s="188">
        <v>0.65</v>
      </c>
      <c r="AA61" s="189"/>
      <c r="AB61" s="189"/>
      <c r="AC61" s="188" t="s">
        <v>566</v>
      </c>
      <c r="AD61" s="188" t="s">
        <v>566</v>
      </c>
    </row>
    <row r="62" spans="1:30" s="20" customFormat="1" x14ac:dyDescent="0.3">
      <c r="A62" s="87" t="s">
        <v>46</v>
      </c>
      <c r="B62" s="2" t="s">
        <v>46</v>
      </c>
      <c r="C62" s="147" t="s">
        <v>1283</v>
      </c>
      <c r="D62" s="147" t="s">
        <v>1282</v>
      </c>
      <c r="E62" s="45">
        <v>2022</v>
      </c>
      <c r="F62" s="187">
        <v>44635</v>
      </c>
      <c r="G62" s="188">
        <v>3.6099999999999999E-3</v>
      </c>
      <c r="H62" s="188">
        <v>6.9400000000000003E-2</v>
      </c>
      <c r="I62" s="188">
        <v>1.25</v>
      </c>
      <c r="J62" s="188">
        <v>1.18</v>
      </c>
      <c r="K62" s="188">
        <v>2.5899999999999999E-2</v>
      </c>
      <c r="L62" s="188">
        <v>3.29</v>
      </c>
      <c r="M62" s="188">
        <v>-2E-3</v>
      </c>
      <c r="N62" s="188">
        <v>4.2000000000000003E-2</v>
      </c>
      <c r="O62" s="188">
        <v>1.45</v>
      </c>
      <c r="P62" s="188">
        <v>0.875</v>
      </c>
      <c r="Q62" s="188">
        <v>3.3099999999999997E-2</v>
      </c>
      <c r="R62" s="188">
        <v>2.34</v>
      </c>
      <c r="S62" s="188">
        <v>7.9</v>
      </c>
      <c r="T62" s="188">
        <v>100</v>
      </c>
      <c r="U62" s="188">
        <v>40</v>
      </c>
      <c r="V62" s="188">
        <v>4.84</v>
      </c>
      <c r="W62" s="188">
        <v>4.7300000000000004</v>
      </c>
      <c r="X62" s="188">
        <v>38</v>
      </c>
      <c r="Y62" s="188">
        <v>38</v>
      </c>
      <c r="Z62" s="188">
        <v>2</v>
      </c>
      <c r="AA62" s="190"/>
      <c r="AB62" s="190"/>
      <c r="AC62" s="188" t="s">
        <v>566</v>
      </c>
      <c r="AD62" s="188" t="s">
        <v>566</v>
      </c>
    </row>
    <row r="63" spans="1:30" s="20" customFormat="1" x14ac:dyDescent="0.3">
      <c r="A63" s="87" t="s">
        <v>46</v>
      </c>
      <c r="B63" s="2" t="s">
        <v>46</v>
      </c>
      <c r="C63" s="147" t="s">
        <v>1283</v>
      </c>
      <c r="D63" s="147" t="s">
        <v>1282</v>
      </c>
      <c r="E63" s="45">
        <v>2022</v>
      </c>
      <c r="F63" s="187">
        <v>44666</v>
      </c>
      <c r="G63" s="188">
        <v>-2E-3</v>
      </c>
      <c r="H63" s="188">
        <v>2.0299999999999999E-2</v>
      </c>
      <c r="I63" s="188">
        <v>1.17</v>
      </c>
      <c r="J63" s="188">
        <v>1.1299999999999999</v>
      </c>
      <c r="K63" s="188">
        <v>8.1900000000000001E-2</v>
      </c>
      <c r="L63" s="188">
        <v>2.58</v>
      </c>
      <c r="M63" s="188">
        <v>-2E-3</v>
      </c>
      <c r="N63" s="188">
        <v>4.2599999999999999E-2</v>
      </c>
      <c r="O63" s="188">
        <v>1</v>
      </c>
      <c r="P63" s="188">
        <v>0.83899999999999997</v>
      </c>
      <c r="Q63" s="188">
        <v>-0.01</v>
      </c>
      <c r="R63" s="188">
        <v>1.7</v>
      </c>
      <c r="S63" s="188">
        <v>6.9</v>
      </c>
      <c r="T63" s="188">
        <v>120</v>
      </c>
      <c r="U63" s="188">
        <v>44.5</v>
      </c>
      <c r="V63" s="188">
        <v>6.36</v>
      </c>
      <c r="W63" s="188">
        <v>6.05</v>
      </c>
      <c r="X63" s="188">
        <v>40.1</v>
      </c>
      <c r="Y63" s="188">
        <v>40.1</v>
      </c>
      <c r="Z63" s="188">
        <v>2.1</v>
      </c>
      <c r="AA63" s="189"/>
      <c r="AB63" s="189"/>
      <c r="AC63" s="188" t="s">
        <v>566</v>
      </c>
      <c r="AD63" s="188" t="s">
        <v>566</v>
      </c>
    </row>
    <row r="64" spans="1:30" s="20" customFormat="1" x14ac:dyDescent="0.3">
      <c r="A64" s="87" t="s">
        <v>46</v>
      </c>
      <c r="B64" s="2" t="s">
        <v>46</v>
      </c>
      <c r="C64" s="147" t="s">
        <v>1283</v>
      </c>
      <c r="D64" s="147" t="s">
        <v>1282</v>
      </c>
      <c r="E64" s="45">
        <v>2022</v>
      </c>
      <c r="F64" s="187">
        <v>44696</v>
      </c>
      <c r="G64" s="188">
        <v>-2E-3</v>
      </c>
      <c r="H64" s="188">
        <v>5.6899999999999999E-2</v>
      </c>
      <c r="I64" s="188">
        <v>1.38</v>
      </c>
      <c r="J64" s="188">
        <v>0.84099999999999997</v>
      </c>
      <c r="K64" s="188">
        <v>9.2100000000000001E-2</v>
      </c>
      <c r="L64" s="188">
        <v>1.95</v>
      </c>
      <c r="M64" s="188">
        <v>-2E-3</v>
      </c>
      <c r="N64" s="188">
        <v>3.9800000000000002E-2</v>
      </c>
      <c r="O64" s="188">
        <v>1.38</v>
      </c>
      <c r="P64" s="188">
        <v>0.74299999999999999</v>
      </c>
      <c r="Q64" s="188">
        <v>2.4299999999999999E-2</v>
      </c>
      <c r="R64" s="188">
        <v>1.3</v>
      </c>
      <c r="S64" s="188">
        <v>8.1</v>
      </c>
      <c r="T64" s="188">
        <v>120</v>
      </c>
      <c r="U64" s="188">
        <v>45.6</v>
      </c>
      <c r="V64" s="188">
        <v>5.29</v>
      </c>
      <c r="W64" s="188">
        <v>5.2</v>
      </c>
      <c r="X64" s="188">
        <v>37.9</v>
      </c>
      <c r="Y64" s="188">
        <v>39</v>
      </c>
      <c r="Z64" s="188">
        <v>1.9</v>
      </c>
      <c r="AA64" s="189"/>
      <c r="AB64" s="189"/>
      <c r="AC64" s="188" t="s">
        <v>566</v>
      </c>
      <c r="AD64" s="188" t="s">
        <v>566</v>
      </c>
    </row>
    <row r="65" spans="1:30" s="20" customFormat="1" x14ac:dyDescent="0.3">
      <c r="A65" s="87" t="s">
        <v>46</v>
      </c>
      <c r="B65" s="2" t="s">
        <v>46</v>
      </c>
      <c r="C65" s="147" t="s">
        <v>1283</v>
      </c>
      <c r="D65" s="147" t="s">
        <v>1282</v>
      </c>
      <c r="E65" s="45">
        <v>2022</v>
      </c>
      <c r="F65" s="187">
        <v>44727</v>
      </c>
      <c r="G65" s="188">
        <v>3.15E-3</v>
      </c>
      <c r="H65" s="188">
        <v>5.4800000000000001E-2</v>
      </c>
      <c r="I65" s="188">
        <v>1.52</v>
      </c>
      <c r="J65" s="188">
        <v>0.79</v>
      </c>
      <c r="K65" s="188">
        <v>6.7400000000000002E-2</v>
      </c>
      <c r="L65" s="188">
        <v>2.5</v>
      </c>
      <c r="M65" s="188">
        <v>-2E-3</v>
      </c>
      <c r="N65" s="188">
        <v>5.6300000000000003E-2</v>
      </c>
      <c r="O65" s="188">
        <v>1.41</v>
      </c>
      <c r="P65" s="188">
        <v>0.76500000000000001</v>
      </c>
      <c r="Q65" s="188">
        <v>2.7400000000000001E-2</v>
      </c>
      <c r="R65" s="188">
        <v>1.1200000000000001</v>
      </c>
      <c r="S65" s="188">
        <v>8.1</v>
      </c>
      <c r="T65" s="188">
        <v>120</v>
      </c>
      <c r="U65" s="188">
        <v>44</v>
      </c>
      <c r="V65" s="188">
        <v>5.8</v>
      </c>
      <c r="W65" s="188">
        <v>5.7</v>
      </c>
      <c r="X65" s="188">
        <v>38.5</v>
      </c>
      <c r="Y65" s="188">
        <v>38.6</v>
      </c>
      <c r="Z65" s="188">
        <v>0.9</v>
      </c>
      <c r="AA65" s="189"/>
      <c r="AB65" s="189"/>
      <c r="AC65" s="188" t="s">
        <v>566</v>
      </c>
      <c r="AD65" s="188" t="s">
        <v>566</v>
      </c>
    </row>
    <row r="66" spans="1:30" s="20" customFormat="1" x14ac:dyDescent="0.3">
      <c r="A66" s="87" t="s">
        <v>46</v>
      </c>
      <c r="B66" s="2" t="s">
        <v>46</v>
      </c>
      <c r="C66" s="147" t="s">
        <v>1283</v>
      </c>
      <c r="D66" s="147" t="s">
        <v>1282</v>
      </c>
      <c r="E66" s="45">
        <v>2022</v>
      </c>
      <c r="F66" s="187">
        <v>44757</v>
      </c>
      <c r="G66" s="188">
        <v>-2E-3</v>
      </c>
      <c r="H66" s="188">
        <v>6.4699999999999994E-2</v>
      </c>
      <c r="I66" s="188">
        <v>1.36</v>
      </c>
      <c r="J66" s="188">
        <v>0.627</v>
      </c>
      <c r="K66" s="188">
        <v>8.2799999999999999E-2</v>
      </c>
      <c r="L66" s="188">
        <v>1.56</v>
      </c>
      <c r="M66" s="188">
        <v>-2E-3</v>
      </c>
      <c r="N66" s="188">
        <v>6.8400000000000002E-2</v>
      </c>
      <c r="O66" s="188">
        <v>1.2</v>
      </c>
      <c r="P66" s="188">
        <v>0.67900000000000005</v>
      </c>
      <c r="Q66" s="188">
        <v>2.75E-2</v>
      </c>
      <c r="R66" s="188">
        <v>0.7</v>
      </c>
      <c r="S66" s="188">
        <v>8.4</v>
      </c>
      <c r="T66" s="188">
        <v>110</v>
      </c>
      <c r="U66" s="188">
        <v>43.5</v>
      </c>
      <c r="V66" s="188">
        <v>6.03</v>
      </c>
      <c r="W66" s="188">
        <v>5.98</v>
      </c>
      <c r="X66" s="188">
        <v>39.200000000000003</v>
      </c>
      <c r="Y66" s="188">
        <v>40</v>
      </c>
      <c r="Z66" s="188">
        <v>0.82</v>
      </c>
      <c r="AA66" s="189"/>
      <c r="AB66" s="189"/>
      <c r="AC66" s="188" t="s">
        <v>566</v>
      </c>
      <c r="AD66" s="188" t="s">
        <v>566</v>
      </c>
    </row>
    <row r="67" spans="1:30" s="20" customFormat="1" x14ac:dyDescent="0.3">
      <c r="A67" s="87" t="s">
        <v>46</v>
      </c>
      <c r="B67" s="2" t="s">
        <v>46</v>
      </c>
      <c r="C67" s="147" t="s">
        <v>1283</v>
      </c>
      <c r="D67" s="147" t="s">
        <v>1282</v>
      </c>
      <c r="E67" s="45">
        <v>2022</v>
      </c>
      <c r="F67" s="187">
        <v>44788</v>
      </c>
      <c r="G67" s="188">
        <v>-2E-3</v>
      </c>
      <c r="H67" s="188">
        <v>5.2499999999999998E-2</v>
      </c>
      <c r="I67" s="188">
        <v>1.1200000000000001</v>
      </c>
      <c r="J67" s="188">
        <v>0.625</v>
      </c>
      <c r="K67" s="188">
        <v>3.3799999999999997E-2</v>
      </c>
      <c r="L67" s="188">
        <v>0.81699999999999995</v>
      </c>
      <c r="M67" s="188">
        <v>2.82E-3</v>
      </c>
      <c r="N67" s="188">
        <v>4.3099999999999999E-2</v>
      </c>
      <c r="O67" s="188">
        <v>1.1299999999999999</v>
      </c>
      <c r="P67" s="188">
        <v>0.61099999999999999</v>
      </c>
      <c r="Q67" s="188">
        <v>2.53E-2</v>
      </c>
      <c r="R67" s="188">
        <v>1.47</v>
      </c>
      <c r="S67" s="188">
        <v>8.5</v>
      </c>
      <c r="T67" s="188">
        <v>95</v>
      </c>
      <c r="U67" s="188">
        <v>41.7</v>
      </c>
      <c r="V67" s="188">
        <v>6.33</v>
      </c>
      <c r="W67" s="188">
        <v>6.27</v>
      </c>
      <c r="X67" s="188">
        <v>35.5</v>
      </c>
      <c r="Y67" s="188">
        <v>34.5</v>
      </c>
      <c r="Z67" s="188">
        <v>0.85</v>
      </c>
      <c r="AA67" s="189"/>
      <c r="AB67" s="189"/>
      <c r="AC67" s="188" t="s">
        <v>566</v>
      </c>
      <c r="AD67" s="188" t="s">
        <v>566</v>
      </c>
    </row>
    <row r="68" spans="1:30" s="20" customFormat="1" x14ac:dyDescent="0.3">
      <c r="A68" s="87" t="s">
        <v>46</v>
      </c>
      <c r="B68" s="2" t="s">
        <v>46</v>
      </c>
      <c r="C68" s="147" t="s">
        <v>1283</v>
      </c>
      <c r="D68" s="147" t="s">
        <v>1282</v>
      </c>
      <c r="E68" s="45">
        <v>2022</v>
      </c>
      <c r="F68" s="187">
        <v>44849</v>
      </c>
      <c r="G68" s="188">
        <v>3.2599999999999999E-3</v>
      </c>
      <c r="H68" s="188">
        <v>4.4600000000000001E-2</v>
      </c>
      <c r="I68" s="188">
        <v>1.1000000000000001</v>
      </c>
      <c r="J68" s="188">
        <v>0.58599999999999997</v>
      </c>
      <c r="K68" s="188">
        <v>0.13300000000000001</v>
      </c>
      <c r="L68" s="188">
        <v>1.72</v>
      </c>
      <c r="M68" s="188">
        <v>-2E-3</v>
      </c>
      <c r="N68" s="188">
        <v>3.73E-2</v>
      </c>
      <c r="O68" s="188">
        <v>0.82299999999999995</v>
      </c>
      <c r="P68" s="188">
        <v>0.54500000000000004</v>
      </c>
      <c r="Q68" s="188">
        <v>2.1899999999999999E-2</v>
      </c>
      <c r="R68" s="188">
        <v>1.18</v>
      </c>
      <c r="S68" s="188">
        <v>8</v>
      </c>
      <c r="T68" s="188">
        <v>110</v>
      </c>
      <c r="U68" s="188">
        <v>42.1</v>
      </c>
      <c r="V68" s="188">
        <v>5.62</v>
      </c>
      <c r="W68" s="188">
        <v>5.17</v>
      </c>
      <c r="X68" s="188">
        <v>39.5</v>
      </c>
      <c r="Y68" s="188">
        <v>40.299999999999997</v>
      </c>
      <c r="Z68" s="188">
        <v>1.4</v>
      </c>
      <c r="AA68" s="189"/>
      <c r="AB68" s="189"/>
      <c r="AC68" s="188" t="s">
        <v>566</v>
      </c>
      <c r="AD68" s="188" t="s">
        <v>566</v>
      </c>
    </row>
    <row r="69" spans="1:30" s="20" customFormat="1" x14ac:dyDescent="0.3">
      <c r="A69" s="87" t="s">
        <v>46</v>
      </c>
      <c r="B69" s="2" t="s">
        <v>46</v>
      </c>
      <c r="C69" s="147" t="s">
        <v>1283</v>
      </c>
      <c r="D69" s="147" t="s">
        <v>1282</v>
      </c>
      <c r="E69" s="45">
        <v>2022</v>
      </c>
      <c r="F69" s="187">
        <v>44880</v>
      </c>
      <c r="G69" s="188">
        <v>4.1900000000000001E-3</v>
      </c>
      <c r="H69" s="188">
        <v>3.6799999999999999E-2</v>
      </c>
      <c r="I69" s="188">
        <v>1.06</v>
      </c>
      <c r="J69" s="188">
        <v>0.86499999999999999</v>
      </c>
      <c r="K69" s="188">
        <v>8.2299999999999998E-2</v>
      </c>
      <c r="L69" s="188">
        <v>2.2999999999999998</v>
      </c>
      <c r="M69" s="188">
        <v>-2E-3</v>
      </c>
      <c r="N69" s="188">
        <v>6.2E-2</v>
      </c>
      <c r="O69" s="188">
        <v>1.06</v>
      </c>
      <c r="P69" s="188">
        <v>0.74099999999999999</v>
      </c>
      <c r="Q69" s="188">
        <v>2.24E-2</v>
      </c>
      <c r="R69" s="188">
        <v>1.91</v>
      </c>
      <c r="S69" s="188">
        <v>7.7</v>
      </c>
      <c r="T69" s="188">
        <v>110</v>
      </c>
      <c r="U69" s="188">
        <v>41</v>
      </c>
      <c r="V69" s="188">
        <v>5.95</v>
      </c>
      <c r="W69" s="188">
        <v>5.35</v>
      </c>
      <c r="X69" s="188">
        <v>43.9</v>
      </c>
      <c r="Y69" s="188">
        <v>42.1</v>
      </c>
      <c r="Z69" s="188">
        <v>1.3</v>
      </c>
      <c r="AA69" s="189"/>
      <c r="AB69" s="189"/>
      <c r="AC69" s="188" t="s">
        <v>566</v>
      </c>
      <c r="AD69" s="188" t="s">
        <v>566</v>
      </c>
    </row>
    <row r="70" spans="1:30" s="20" customFormat="1" x14ac:dyDescent="0.3">
      <c r="A70" s="87" t="s">
        <v>46</v>
      </c>
      <c r="B70" s="2" t="s">
        <v>46</v>
      </c>
      <c r="C70" s="147" t="s">
        <v>1283</v>
      </c>
      <c r="D70" s="147" t="s">
        <v>1282</v>
      </c>
      <c r="E70" s="45">
        <v>2022</v>
      </c>
      <c r="F70" s="187">
        <v>44910</v>
      </c>
      <c r="G70" s="188">
        <v>3.16E-3</v>
      </c>
      <c r="H70" s="188">
        <v>4.8099999999999997E-2</v>
      </c>
      <c r="I70" s="188">
        <v>1.17</v>
      </c>
      <c r="J70" s="188">
        <v>0.80300000000000005</v>
      </c>
      <c r="K70" s="188">
        <v>4.99E-2</v>
      </c>
      <c r="L70" s="188">
        <v>4.46</v>
      </c>
      <c r="M70" s="188">
        <v>4.0600000000000002E-3</v>
      </c>
      <c r="N70" s="188">
        <v>2.35E-2</v>
      </c>
      <c r="O70" s="188">
        <v>1.3</v>
      </c>
      <c r="P70" s="188">
        <v>0.754</v>
      </c>
      <c r="Q70" s="188">
        <v>1.6799999999999999E-2</v>
      </c>
      <c r="R70" s="188">
        <v>4.53</v>
      </c>
      <c r="S70" s="188">
        <v>7.8</v>
      </c>
      <c r="T70" s="188">
        <v>120</v>
      </c>
      <c r="U70" s="188">
        <v>43.6</v>
      </c>
      <c r="V70" s="188">
        <v>5.98</v>
      </c>
      <c r="W70" s="188">
        <v>5.67</v>
      </c>
      <c r="X70" s="188">
        <v>44.5</v>
      </c>
      <c r="Y70" s="188">
        <v>43.7</v>
      </c>
      <c r="Z70" s="188">
        <v>0.7</v>
      </c>
      <c r="AA70" s="189"/>
      <c r="AB70" s="189"/>
      <c r="AC70" s="188" t="s">
        <v>566</v>
      </c>
      <c r="AD70" s="188" t="s">
        <v>566</v>
      </c>
    </row>
    <row r="71" spans="1:30" s="20" customFormat="1" x14ac:dyDescent="0.3">
      <c r="A71" s="87" t="s">
        <v>46</v>
      </c>
      <c r="B71" s="2" t="s">
        <v>46</v>
      </c>
      <c r="C71" s="147" t="s">
        <v>1283</v>
      </c>
      <c r="D71" s="147" t="s">
        <v>1282</v>
      </c>
      <c r="E71" s="45">
        <v>2022</v>
      </c>
      <c r="F71" s="187">
        <v>44607</v>
      </c>
      <c r="G71" s="188">
        <v>4.7600000000000003E-3</v>
      </c>
      <c r="H71" s="188">
        <v>0.13800000000000001</v>
      </c>
      <c r="I71" s="188">
        <v>2.76</v>
      </c>
      <c r="J71" s="188">
        <v>0.88500000000000001</v>
      </c>
      <c r="K71" s="188">
        <v>9.2700000000000005E-2</v>
      </c>
      <c r="L71" s="188">
        <v>11.5</v>
      </c>
      <c r="M71" s="188">
        <v>6.1700000000000001E-3</v>
      </c>
      <c r="N71" s="188">
        <v>7.1400000000000005E-2</v>
      </c>
      <c r="O71" s="188">
        <v>2.29</v>
      </c>
      <c r="P71" s="188">
        <v>0.81899999999999995</v>
      </c>
      <c r="Q71" s="188">
        <v>-0.01</v>
      </c>
      <c r="R71" s="188">
        <v>9.85</v>
      </c>
      <c r="S71" s="188">
        <v>7.7</v>
      </c>
      <c r="T71" s="188">
        <v>110</v>
      </c>
      <c r="U71" s="188">
        <v>38.799999999999997</v>
      </c>
      <c r="V71" s="188">
        <v>6.06</v>
      </c>
      <c r="W71" s="188">
        <v>5.87</v>
      </c>
      <c r="X71" s="188">
        <v>36.9</v>
      </c>
      <c r="Y71" s="188">
        <v>36.9</v>
      </c>
      <c r="Z71" s="188">
        <v>3</v>
      </c>
      <c r="AA71" s="189"/>
      <c r="AB71" s="189"/>
      <c r="AC71" s="188" t="s">
        <v>566</v>
      </c>
      <c r="AD71" s="188" t="s">
        <v>566</v>
      </c>
    </row>
    <row r="72" spans="1:30" s="20" customFormat="1" x14ac:dyDescent="0.3">
      <c r="A72" s="87" t="s">
        <v>46</v>
      </c>
      <c r="B72" s="2" t="s">
        <v>46</v>
      </c>
      <c r="C72" s="147" t="s">
        <v>1283</v>
      </c>
      <c r="D72" s="147" t="s">
        <v>1282</v>
      </c>
      <c r="E72" s="45">
        <v>2022</v>
      </c>
      <c r="F72" s="187">
        <v>44819</v>
      </c>
      <c r="G72" s="188">
        <v>-2E-3</v>
      </c>
      <c r="H72" s="188">
        <v>4.1599999999999998E-2</v>
      </c>
      <c r="I72" s="188">
        <v>0.76600000000000001</v>
      </c>
      <c r="J72" s="188">
        <v>0.73799999999999999</v>
      </c>
      <c r="K72" s="188">
        <v>7.5700000000000003E-2</v>
      </c>
      <c r="L72" s="188">
        <v>1.61</v>
      </c>
      <c r="M72" s="188">
        <v>-2E-3</v>
      </c>
      <c r="N72" s="188">
        <v>4.6399999999999997E-2</v>
      </c>
      <c r="O72" s="188">
        <v>1.1000000000000001</v>
      </c>
      <c r="P72" s="188">
        <v>0.65500000000000003</v>
      </c>
      <c r="Q72" s="188">
        <v>1.9800000000000002E-2</v>
      </c>
      <c r="R72" s="188">
        <v>1.27</v>
      </c>
      <c r="S72" s="188">
        <v>8</v>
      </c>
      <c r="T72" s="188">
        <v>100</v>
      </c>
      <c r="U72" s="188">
        <v>41.4</v>
      </c>
      <c r="V72" s="188">
        <v>2.88</v>
      </c>
      <c r="W72" s="188">
        <v>3.31</v>
      </c>
      <c r="X72" s="188">
        <v>37.4</v>
      </c>
      <c r="Y72" s="188">
        <v>37.700000000000003</v>
      </c>
      <c r="Z72" s="188">
        <v>1.2</v>
      </c>
      <c r="AA72" s="189"/>
      <c r="AB72" s="189"/>
      <c r="AC72" s="188" t="s">
        <v>566</v>
      </c>
      <c r="AD72" s="188" t="s">
        <v>566</v>
      </c>
    </row>
    <row r="73" spans="1:30" s="20" customFormat="1" x14ac:dyDescent="0.3">
      <c r="A73" s="87" t="s">
        <v>975</v>
      </c>
      <c r="B73" s="193" t="s">
        <v>939</v>
      </c>
      <c r="C73" s="144">
        <v>158751</v>
      </c>
      <c r="D73" s="144">
        <v>6570553</v>
      </c>
      <c r="E73" s="45">
        <v>2022</v>
      </c>
      <c r="F73" s="187">
        <v>44880</v>
      </c>
      <c r="G73" s="188">
        <v>-2E-3</v>
      </c>
      <c r="H73" s="188">
        <v>1.0800000000000001E-2</v>
      </c>
      <c r="I73" s="188">
        <v>0.80900000000000005</v>
      </c>
      <c r="J73" s="188">
        <v>1</v>
      </c>
      <c r="K73" s="188">
        <v>3.1600000000000003E-2</v>
      </c>
      <c r="L73" s="188">
        <v>0.80700000000000005</v>
      </c>
      <c r="M73" s="188">
        <v>2.3999999999999998E-3</v>
      </c>
      <c r="N73" s="188">
        <v>3.32E-2</v>
      </c>
      <c r="O73" s="188">
        <v>0.67900000000000005</v>
      </c>
      <c r="P73" s="188">
        <v>0.82899999999999996</v>
      </c>
      <c r="Q73" s="188">
        <v>1.5599999999999999E-2</v>
      </c>
      <c r="R73" s="188">
        <v>0.32</v>
      </c>
      <c r="S73" s="188">
        <v>7.8</v>
      </c>
      <c r="T73" s="188">
        <v>97</v>
      </c>
      <c r="U73" s="188">
        <v>37.799999999999997</v>
      </c>
      <c r="V73" s="188">
        <v>6.17</v>
      </c>
      <c r="W73" s="188">
        <v>6.12</v>
      </c>
      <c r="X73" s="188">
        <v>40.299999999999997</v>
      </c>
      <c r="Y73" s="188">
        <v>39.4</v>
      </c>
      <c r="Z73" s="188">
        <v>0.72</v>
      </c>
      <c r="AA73" s="189"/>
      <c r="AB73" s="189"/>
      <c r="AC73" s="188" t="s">
        <v>566</v>
      </c>
      <c r="AD73" s="188" t="s">
        <v>566</v>
      </c>
    </row>
    <row r="74" spans="1:30" s="20" customFormat="1" x14ac:dyDescent="0.3">
      <c r="A74" s="87" t="s">
        <v>975</v>
      </c>
      <c r="B74" s="193" t="s">
        <v>939</v>
      </c>
      <c r="C74" s="144">
        <v>158751</v>
      </c>
      <c r="D74" s="144">
        <v>6570553</v>
      </c>
      <c r="E74" s="45">
        <v>2022</v>
      </c>
      <c r="F74" s="187">
        <v>44910</v>
      </c>
      <c r="G74" s="188">
        <v>2.1099999999999999E-3</v>
      </c>
      <c r="H74" s="188">
        <v>4.5999999999999999E-2</v>
      </c>
      <c r="I74" s="188">
        <v>0.63</v>
      </c>
      <c r="J74" s="188">
        <v>0.71699999999999997</v>
      </c>
      <c r="K74" s="188">
        <v>1.6500000000000001E-2</v>
      </c>
      <c r="L74" s="188">
        <v>1.8</v>
      </c>
      <c r="M74" s="188">
        <v>2.16E-3</v>
      </c>
      <c r="N74" s="188">
        <v>6.9199999999999998E-2</v>
      </c>
      <c r="O74" s="188">
        <v>1.24</v>
      </c>
      <c r="P74" s="188">
        <v>1.48</v>
      </c>
      <c r="Q74" s="188">
        <v>-0.01</v>
      </c>
      <c r="R74" s="188">
        <v>2.5299999999999998</v>
      </c>
      <c r="S74" s="188">
        <v>7.7</v>
      </c>
      <c r="T74" s="188">
        <v>100</v>
      </c>
      <c r="U74" s="188">
        <v>41.2</v>
      </c>
      <c r="V74" s="188">
        <v>5.32</v>
      </c>
      <c r="W74" s="188">
        <v>5.1100000000000003</v>
      </c>
      <c r="X74" s="188">
        <v>41.7</v>
      </c>
      <c r="Y74" s="188">
        <v>40.9</v>
      </c>
      <c r="Z74" s="188">
        <v>0.35</v>
      </c>
      <c r="AA74" s="189"/>
      <c r="AB74" s="189"/>
      <c r="AC74" s="188" t="s">
        <v>566</v>
      </c>
      <c r="AD74" s="188" t="s">
        <v>566</v>
      </c>
    </row>
    <row r="75" spans="1:30" s="20" customFormat="1" x14ac:dyDescent="0.3">
      <c r="A75" s="87" t="s">
        <v>975</v>
      </c>
      <c r="B75" s="193" t="s">
        <v>939</v>
      </c>
      <c r="C75" s="144">
        <v>158751</v>
      </c>
      <c r="D75" s="144">
        <v>6570553</v>
      </c>
      <c r="E75" s="45">
        <v>2022</v>
      </c>
      <c r="F75" s="187">
        <v>44576</v>
      </c>
      <c r="G75" s="188">
        <v>8.0400000000000003E-3</v>
      </c>
      <c r="H75" s="188">
        <v>0.14199999999999999</v>
      </c>
      <c r="I75" s="188">
        <v>2.31</v>
      </c>
      <c r="J75" s="188">
        <v>0.88600000000000001</v>
      </c>
      <c r="K75" s="188">
        <v>5.7099999999999998E-2</v>
      </c>
      <c r="L75" s="188">
        <v>3.24</v>
      </c>
      <c r="M75" s="188">
        <v>-2E-3</v>
      </c>
      <c r="N75" s="188">
        <v>4.1599999999999998E-2</v>
      </c>
      <c r="O75" s="188">
        <v>0.84299999999999997</v>
      </c>
      <c r="P75" s="188">
        <v>0.82199999999999995</v>
      </c>
      <c r="Q75" s="188">
        <v>-0.01</v>
      </c>
      <c r="R75" s="188">
        <v>0.84</v>
      </c>
      <c r="S75" s="188">
        <v>7.7</v>
      </c>
      <c r="T75" s="188">
        <v>120</v>
      </c>
      <c r="U75" s="188">
        <v>36.6</v>
      </c>
      <c r="V75" s="188">
        <v>6.21</v>
      </c>
      <c r="W75" s="188">
        <v>5.77</v>
      </c>
      <c r="X75" s="188">
        <v>30.7</v>
      </c>
      <c r="Y75" s="188">
        <v>38.1</v>
      </c>
      <c r="Z75" s="188">
        <v>0.57999999999999996</v>
      </c>
      <c r="AA75" s="189"/>
      <c r="AB75" s="189"/>
      <c r="AC75" s="188" t="s">
        <v>566</v>
      </c>
      <c r="AD75" s="188" t="s">
        <v>566</v>
      </c>
    </row>
    <row r="76" spans="1:30" s="20" customFormat="1" x14ac:dyDescent="0.3">
      <c r="A76" s="87" t="s">
        <v>975</v>
      </c>
      <c r="B76" s="193" t="s">
        <v>939</v>
      </c>
      <c r="C76" s="144">
        <v>158751</v>
      </c>
      <c r="D76" s="144">
        <v>6570553</v>
      </c>
      <c r="E76" s="45">
        <v>2022</v>
      </c>
      <c r="F76" s="187">
        <v>44607</v>
      </c>
      <c r="G76" s="188">
        <v>-2E-3</v>
      </c>
      <c r="H76" s="188">
        <v>5.57E-2</v>
      </c>
      <c r="I76" s="188">
        <v>1.49</v>
      </c>
      <c r="J76" s="188">
        <v>0.96099999999999997</v>
      </c>
      <c r="K76" s="188">
        <v>1.8100000000000002E-2</v>
      </c>
      <c r="L76" s="188">
        <v>1.28</v>
      </c>
      <c r="M76" s="188">
        <v>-2E-3</v>
      </c>
      <c r="N76" s="188">
        <v>4.7199999999999999E-2</v>
      </c>
      <c r="O76" s="188">
        <v>0.89800000000000002</v>
      </c>
      <c r="P76" s="188">
        <v>1.1100000000000001</v>
      </c>
      <c r="Q76" s="188">
        <v>-0.01</v>
      </c>
      <c r="R76" s="188">
        <v>0.96499999999999997</v>
      </c>
      <c r="S76" s="188">
        <v>7.8</v>
      </c>
      <c r="T76" s="188">
        <v>100</v>
      </c>
      <c r="U76" s="188">
        <v>36.9</v>
      </c>
      <c r="V76" s="188">
        <v>6.43</v>
      </c>
      <c r="W76" s="188">
        <v>6.38</v>
      </c>
      <c r="X76" s="188">
        <v>38.1</v>
      </c>
      <c r="Y76" s="188">
        <v>38.1</v>
      </c>
      <c r="Z76" s="188">
        <v>1.5</v>
      </c>
      <c r="AA76" s="189"/>
      <c r="AB76" s="189"/>
      <c r="AC76" s="188" t="s">
        <v>566</v>
      </c>
      <c r="AD76" s="188" t="s">
        <v>566</v>
      </c>
    </row>
    <row r="77" spans="1:30" s="20" customFormat="1" x14ac:dyDescent="0.3">
      <c r="A77" s="87" t="s">
        <v>975</v>
      </c>
      <c r="B77" s="193" t="s">
        <v>939</v>
      </c>
      <c r="C77" s="144">
        <v>158751</v>
      </c>
      <c r="D77" s="144">
        <v>6570553</v>
      </c>
      <c r="E77" s="45">
        <v>2022</v>
      </c>
      <c r="F77" s="187">
        <v>44635</v>
      </c>
      <c r="G77" s="188">
        <v>5.3400000000000001E-3</v>
      </c>
      <c r="H77" s="188">
        <v>0.23200000000000001</v>
      </c>
      <c r="I77" s="188">
        <v>1.1200000000000001</v>
      </c>
      <c r="J77" s="188">
        <v>1.21</v>
      </c>
      <c r="K77" s="188">
        <v>6.5000000000000002E-2</v>
      </c>
      <c r="L77" s="188">
        <v>3.16</v>
      </c>
      <c r="M77" s="188">
        <v>3.2699999999999999E-3</v>
      </c>
      <c r="N77" s="188">
        <v>6.1600000000000002E-2</v>
      </c>
      <c r="O77" s="188">
        <v>1.1399999999999999</v>
      </c>
      <c r="P77" s="188">
        <v>0.73</v>
      </c>
      <c r="Q77" s="188">
        <v>3.7499999999999999E-2</v>
      </c>
      <c r="R77" s="188">
        <v>1.66</v>
      </c>
      <c r="S77" s="188">
        <v>7.9</v>
      </c>
      <c r="T77" s="188">
        <v>80</v>
      </c>
      <c r="U77" s="188">
        <v>31</v>
      </c>
      <c r="V77" s="188">
        <v>5.38</v>
      </c>
      <c r="W77" s="188">
        <v>5.17</v>
      </c>
      <c r="X77" s="188">
        <v>31.1</v>
      </c>
      <c r="Y77" s="188">
        <v>30.8</v>
      </c>
      <c r="Z77" s="188">
        <v>1.1000000000000001</v>
      </c>
      <c r="AA77" s="189"/>
      <c r="AB77" s="189"/>
      <c r="AC77" s="188" t="s">
        <v>566</v>
      </c>
      <c r="AD77" s="188" t="s">
        <v>566</v>
      </c>
    </row>
    <row r="78" spans="1:30" s="20" customFormat="1" x14ac:dyDescent="0.3">
      <c r="A78" s="87" t="s">
        <v>975</v>
      </c>
      <c r="B78" s="193" t="s">
        <v>939</v>
      </c>
      <c r="C78" s="144">
        <v>158751</v>
      </c>
      <c r="D78" s="144">
        <v>6570553</v>
      </c>
      <c r="E78" s="45">
        <v>2022</v>
      </c>
      <c r="F78" s="187">
        <v>44666</v>
      </c>
      <c r="G78" s="188">
        <v>-2E-3</v>
      </c>
      <c r="H78" s="188">
        <v>7.17E-2</v>
      </c>
      <c r="I78" s="188">
        <v>1.1000000000000001</v>
      </c>
      <c r="J78" s="188">
        <v>0.98399999999999999</v>
      </c>
      <c r="K78" s="188">
        <v>3.5799999999999998E-2</v>
      </c>
      <c r="L78" s="188">
        <v>3.52</v>
      </c>
      <c r="M78" s="188">
        <v>-2E-3</v>
      </c>
      <c r="N78" s="188">
        <v>4.2299999999999997E-2</v>
      </c>
      <c r="O78" s="188">
        <v>1.06</v>
      </c>
      <c r="P78" s="188">
        <v>1.01</v>
      </c>
      <c r="Q78" s="188">
        <v>-0.01</v>
      </c>
      <c r="R78" s="188">
        <v>3.03</v>
      </c>
      <c r="S78" s="188">
        <v>6.8</v>
      </c>
      <c r="T78" s="188">
        <v>100</v>
      </c>
      <c r="U78" s="188">
        <v>36.4</v>
      </c>
      <c r="V78" s="188">
        <v>6.14</v>
      </c>
      <c r="W78" s="188">
        <v>6.03</v>
      </c>
      <c r="X78" s="188">
        <v>37.299999999999997</v>
      </c>
      <c r="Y78" s="188">
        <v>36.799999999999997</v>
      </c>
      <c r="Z78" s="188">
        <v>1.5</v>
      </c>
      <c r="AA78" s="189"/>
      <c r="AB78" s="189"/>
      <c r="AC78" s="188" t="s">
        <v>566</v>
      </c>
      <c r="AD78" s="188" t="s">
        <v>566</v>
      </c>
    </row>
    <row r="79" spans="1:30" s="20" customFormat="1" x14ac:dyDescent="0.3">
      <c r="A79" s="87" t="s">
        <v>975</v>
      </c>
      <c r="B79" s="193" t="s">
        <v>939</v>
      </c>
      <c r="C79" s="144">
        <v>158751</v>
      </c>
      <c r="D79" s="144">
        <v>6570553</v>
      </c>
      <c r="E79" s="45">
        <v>2022</v>
      </c>
      <c r="F79" s="187">
        <v>44696</v>
      </c>
      <c r="G79" s="188">
        <v>-2E-3</v>
      </c>
      <c r="H79" s="188">
        <v>5.1299999999999998E-2</v>
      </c>
      <c r="I79" s="188">
        <v>0.94099999999999995</v>
      </c>
      <c r="J79" s="188">
        <v>0.93500000000000005</v>
      </c>
      <c r="K79" s="188">
        <v>2.1000000000000001E-2</v>
      </c>
      <c r="L79" s="188">
        <v>2.0099999999999998</v>
      </c>
      <c r="M79" s="188">
        <v>2.49E-3</v>
      </c>
      <c r="N79" s="188">
        <v>5.3199999999999997E-2</v>
      </c>
      <c r="O79" s="188">
        <v>0.79500000000000004</v>
      </c>
      <c r="P79" s="188">
        <v>0.96499999999999997</v>
      </c>
      <c r="Q79" s="188">
        <v>-0.01</v>
      </c>
      <c r="R79" s="188">
        <v>1.46</v>
      </c>
      <c r="S79" s="188">
        <v>8.1</v>
      </c>
      <c r="T79" s="188">
        <v>99</v>
      </c>
      <c r="U79" s="188">
        <v>38.6</v>
      </c>
      <c r="V79" s="188">
        <v>6.08</v>
      </c>
      <c r="W79" s="188">
        <v>5.98</v>
      </c>
      <c r="X79" s="188">
        <v>36.5</v>
      </c>
      <c r="Y79" s="188">
        <v>37.200000000000003</v>
      </c>
      <c r="Z79" s="188">
        <v>1.5</v>
      </c>
      <c r="AA79" s="189"/>
      <c r="AB79" s="189"/>
      <c r="AC79" s="188" t="s">
        <v>566</v>
      </c>
      <c r="AD79" s="188" t="s">
        <v>566</v>
      </c>
    </row>
    <row r="80" spans="1:30" s="20" customFormat="1" x14ac:dyDescent="0.3">
      <c r="A80" s="87" t="s">
        <v>975</v>
      </c>
      <c r="B80" s="193" t="s">
        <v>939</v>
      </c>
      <c r="C80" s="144">
        <v>158751</v>
      </c>
      <c r="D80" s="144">
        <v>6570553</v>
      </c>
      <c r="E80" s="45">
        <v>2022</v>
      </c>
      <c r="F80" s="187">
        <v>44727</v>
      </c>
      <c r="G80" s="188">
        <v>-2E-3</v>
      </c>
      <c r="H80" s="188">
        <v>4.8500000000000001E-2</v>
      </c>
      <c r="I80" s="188">
        <v>0.91</v>
      </c>
      <c r="J80" s="188">
        <v>0.88500000000000001</v>
      </c>
      <c r="K80" s="188">
        <v>2.1100000000000001E-2</v>
      </c>
      <c r="L80" s="188">
        <v>1.53</v>
      </c>
      <c r="M80" s="188">
        <v>-2E-3</v>
      </c>
      <c r="N80" s="188">
        <v>6.9500000000000006E-2</v>
      </c>
      <c r="O80" s="188">
        <v>0.99199999999999999</v>
      </c>
      <c r="P80" s="188">
        <v>1.1299999999999999</v>
      </c>
      <c r="Q80" s="188">
        <v>-0.01</v>
      </c>
      <c r="R80" s="188">
        <v>0.48199999999999998</v>
      </c>
      <c r="S80" s="188">
        <v>8.1</v>
      </c>
      <c r="T80" s="188">
        <v>99</v>
      </c>
      <c r="U80" s="188">
        <v>37.4</v>
      </c>
      <c r="V80" s="188">
        <v>5.74</v>
      </c>
      <c r="W80" s="188">
        <v>5.9</v>
      </c>
      <c r="X80" s="188">
        <v>36.4</v>
      </c>
      <c r="Y80" s="188">
        <v>36.299999999999997</v>
      </c>
      <c r="Z80" s="188">
        <v>0.63</v>
      </c>
      <c r="AA80" s="189"/>
      <c r="AB80" s="189"/>
      <c r="AC80" s="188" t="s">
        <v>566</v>
      </c>
      <c r="AD80" s="188" t="s">
        <v>566</v>
      </c>
    </row>
    <row r="81" spans="1:30" s="20" customFormat="1" x14ac:dyDescent="0.3">
      <c r="A81" s="87" t="s">
        <v>975</v>
      </c>
      <c r="B81" s="193" t="s">
        <v>939</v>
      </c>
      <c r="C81" s="144">
        <v>158751</v>
      </c>
      <c r="D81" s="144">
        <v>6570553</v>
      </c>
      <c r="E81" s="45">
        <v>2022</v>
      </c>
      <c r="F81" s="187">
        <v>44757</v>
      </c>
      <c r="G81" s="188">
        <v>-2E-3</v>
      </c>
      <c r="H81" s="188">
        <v>5.7700000000000001E-2</v>
      </c>
      <c r="I81" s="188">
        <v>0.94299999999999995</v>
      </c>
      <c r="J81" s="188">
        <v>0.85199999999999998</v>
      </c>
      <c r="K81" s="188">
        <v>2.4299999999999999E-2</v>
      </c>
      <c r="L81" s="188">
        <v>0.92500000000000004</v>
      </c>
      <c r="M81" s="188">
        <v>-2E-3</v>
      </c>
      <c r="N81" s="188">
        <v>6.5100000000000005E-2</v>
      </c>
      <c r="O81" s="188">
        <v>0.97799999999999998</v>
      </c>
      <c r="P81" s="188">
        <v>0.86699999999999999</v>
      </c>
      <c r="Q81" s="188">
        <v>-0.01</v>
      </c>
      <c r="R81" s="188">
        <v>0.44900000000000001</v>
      </c>
      <c r="S81" s="188">
        <v>8.3000000000000007</v>
      </c>
      <c r="T81" s="188">
        <v>91</v>
      </c>
      <c r="U81" s="188">
        <v>37.5</v>
      </c>
      <c r="V81" s="188">
        <v>6.2</v>
      </c>
      <c r="W81" s="188">
        <v>6.11</v>
      </c>
      <c r="X81" s="188">
        <v>37.5</v>
      </c>
      <c r="Y81" s="188">
        <v>37.9</v>
      </c>
      <c r="Z81" s="188">
        <v>0.69</v>
      </c>
      <c r="AA81" s="189"/>
      <c r="AB81" s="189"/>
      <c r="AC81" s="188" t="s">
        <v>566</v>
      </c>
      <c r="AD81" s="188" t="s">
        <v>566</v>
      </c>
    </row>
    <row r="82" spans="1:30" s="20" customFormat="1" x14ac:dyDescent="0.3">
      <c r="A82" s="87" t="s">
        <v>975</v>
      </c>
      <c r="B82" s="193" t="s">
        <v>939</v>
      </c>
      <c r="C82" s="144">
        <v>158751</v>
      </c>
      <c r="D82" s="144">
        <v>6570553</v>
      </c>
      <c r="E82" s="45">
        <v>2022</v>
      </c>
      <c r="F82" s="187">
        <v>44788</v>
      </c>
      <c r="G82" s="188">
        <v>-2E-3</v>
      </c>
      <c r="H82" s="188">
        <v>4.1599999999999998E-2</v>
      </c>
      <c r="I82" s="188">
        <v>0.71099999999999997</v>
      </c>
      <c r="J82" s="188">
        <v>0.91400000000000003</v>
      </c>
      <c r="K82" s="188">
        <v>1.37E-2</v>
      </c>
      <c r="L82" s="188">
        <v>0.53700000000000003</v>
      </c>
      <c r="M82" s="188">
        <v>-2E-3</v>
      </c>
      <c r="N82" s="188">
        <v>4.7899999999999998E-2</v>
      </c>
      <c r="O82" s="188">
        <v>0.879</v>
      </c>
      <c r="P82" s="188">
        <v>0.84399999999999997</v>
      </c>
      <c r="Q82" s="188">
        <v>-0.01</v>
      </c>
      <c r="R82" s="188">
        <v>0.245</v>
      </c>
      <c r="S82" s="188">
        <v>8.6999999999999993</v>
      </c>
      <c r="T82" s="188">
        <v>94</v>
      </c>
      <c r="U82" s="188">
        <v>37.799999999999997</v>
      </c>
      <c r="V82" s="188">
        <v>6.91</v>
      </c>
      <c r="W82" s="188">
        <v>6.88</v>
      </c>
      <c r="X82" s="188">
        <v>37.799999999999997</v>
      </c>
      <c r="Y82" s="188">
        <v>37.4</v>
      </c>
      <c r="Z82" s="188">
        <v>1.5</v>
      </c>
      <c r="AA82" s="189"/>
      <c r="AB82" s="189"/>
      <c r="AC82" s="188" t="s">
        <v>566</v>
      </c>
      <c r="AD82" s="188" t="s">
        <v>566</v>
      </c>
    </row>
    <row r="83" spans="1:30" s="20" customFormat="1" x14ac:dyDescent="0.3">
      <c r="A83" s="87" t="s">
        <v>975</v>
      </c>
      <c r="B83" s="193" t="s">
        <v>939</v>
      </c>
      <c r="C83" s="144">
        <v>158751</v>
      </c>
      <c r="D83" s="144">
        <v>6570553</v>
      </c>
      <c r="E83" s="45">
        <v>2022</v>
      </c>
      <c r="F83" s="187">
        <v>44849</v>
      </c>
      <c r="G83" s="188">
        <v>-2E-3</v>
      </c>
      <c r="H83" s="188">
        <v>3.5099999999999999E-2</v>
      </c>
      <c r="I83" s="188">
        <v>0.8</v>
      </c>
      <c r="J83" s="188">
        <v>0.76400000000000001</v>
      </c>
      <c r="K83" s="188">
        <v>3.0200000000000001E-2</v>
      </c>
      <c r="L83" s="188">
        <v>0.63200000000000001</v>
      </c>
      <c r="M83" s="188">
        <v>-2E-3</v>
      </c>
      <c r="N83" s="188">
        <v>4.65E-2</v>
      </c>
      <c r="O83" s="188">
        <v>0.70099999999999996</v>
      </c>
      <c r="P83" s="188">
        <v>0.81799999999999995</v>
      </c>
      <c r="Q83" s="188">
        <v>-0.01</v>
      </c>
      <c r="R83" s="188">
        <v>0.40600000000000003</v>
      </c>
      <c r="S83" s="188">
        <v>8</v>
      </c>
      <c r="T83" s="188">
        <v>96</v>
      </c>
      <c r="U83" s="188">
        <v>37.9</v>
      </c>
      <c r="V83" s="188">
        <v>6.18</v>
      </c>
      <c r="W83" s="188">
        <v>5.55</v>
      </c>
      <c r="X83" s="188">
        <v>38.799999999999997</v>
      </c>
      <c r="Y83" s="188">
        <v>42.7</v>
      </c>
      <c r="Z83" s="188">
        <v>0.86</v>
      </c>
      <c r="AA83" s="189"/>
      <c r="AB83" s="189"/>
      <c r="AC83" s="188" t="s">
        <v>566</v>
      </c>
      <c r="AD83" s="188" t="s">
        <v>566</v>
      </c>
    </row>
    <row r="84" spans="1:30" s="20" customFormat="1" x14ac:dyDescent="0.3">
      <c r="A84" s="87" t="s">
        <v>975</v>
      </c>
      <c r="B84" s="193" t="s">
        <v>939</v>
      </c>
      <c r="C84" s="144">
        <v>158751</v>
      </c>
      <c r="D84" s="144">
        <v>6570553</v>
      </c>
      <c r="E84" s="45">
        <v>2022</v>
      </c>
      <c r="F84" s="187">
        <v>44819</v>
      </c>
      <c r="G84" s="188">
        <v>-2E-3</v>
      </c>
      <c r="H84" s="188">
        <v>4.7300000000000002E-2</v>
      </c>
      <c r="I84" s="188">
        <v>0.92600000000000005</v>
      </c>
      <c r="J84" s="188">
        <v>0.95</v>
      </c>
      <c r="K84" s="188">
        <v>2.8899999999999999E-2</v>
      </c>
      <c r="L84" s="188">
        <v>0.95699999999999996</v>
      </c>
      <c r="M84" s="188">
        <v>-2E-3</v>
      </c>
      <c r="N84" s="188">
        <v>4.3799999999999999E-2</v>
      </c>
      <c r="O84" s="188">
        <v>0.80600000000000005</v>
      </c>
      <c r="P84" s="188">
        <v>0.89700000000000002</v>
      </c>
      <c r="Q84" s="188">
        <v>-0.01</v>
      </c>
      <c r="R84" s="188">
        <v>0.57399999999999995</v>
      </c>
      <c r="S84" s="188">
        <v>8.1</v>
      </c>
      <c r="T84" s="188">
        <v>97</v>
      </c>
      <c r="U84" s="188">
        <v>38.299999999999997</v>
      </c>
      <c r="V84" s="188">
        <v>2.88</v>
      </c>
      <c r="W84" s="188">
        <v>3.36</v>
      </c>
      <c r="X84" s="188">
        <v>38.9</v>
      </c>
      <c r="Y84" s="188">
        <v>38.9</v>
      </c>
      <c r="Z84" s="188">
        <v>0.45</v>
      </c>
      <c r="AA84" s="189"/>
      <c r="AB84" s="189"/>
      <c r="AC84" s="188" t="s">
        <v>566</v>
      </c>
      <c r="AD84" s="188" t="s">
        <v>566</v>
      </c>
    </row>
    <row r="85" spans="1:30" s="20" customFormat="1" x14ac:dyDescent="0.3">
      <c r="A85" s="87" t="s">
        <v>1109</v>
      </c>
      <c r="B85" s="87" t="s">
        <v>1109</v>
      </c>
      <c r="C85" s="194">
        <v>157466</v>
      </c>
      <c r="D85" s="194">
        <v>6576237</v>
      </c>
      <c r="E85" s="45">
        <v>2022</v>
      </c>
      <c r="F85" s="187">
        <v>44576</v>
      </c>
      <c r="G85" s="188">
        <v>4.2500000000000003E-3</v>
      </c>
      <c r="H85" s="188">
        <v>0.186</v>
      </c>
      <c r="I85" s="188">
        <v>1.01</v>
      </c>
      <c r="J85" s="188">
        <v>2.33</v>
      </c>
      <c r="K85" s="188">
        <v>7.6499999999999999E-2</v>
      </c>
      <c r="L85" s="188">
        <v>2.61</v>
      </c>
      <c r="M85" s="188">
        <v>3.6900000000000001E-3</v>
      </c>
      <c r="N85" s="188">
        <v>9.74E-2</v>
      </c>
      <c r="O85" s="188">
        <v>1.76</v>
      </c>
      <c r="P85" s="188">
        <v>0.81499999999999995</v>
      </c>
      <c r="Q85" s="188">
        <v>-0.01</v>
      </c>
      <c r="R85" s="188">
        <v>2.46</v>
      </c>
      <c r="S85" s="188">
        <v>7.2</v>
      </c>
      <c r="T85" s="188">
        <v>82</v>
      </c>
      <c r="U85" s="188">
        <v>36.9</v>
      </c>
      <c r="V85" s="188">
        <v>8.0299999999999994</v>
      </c>
      <c r="W85" s="188">
        <v>7.81</v>
      </c>
      <c r="X85" s="188">
        <v>34.6</v>
      </c>
      <c r="Y85" s="188">
        <v>30.7</v>
      </c>
      <c r="Z85" s="188">
        <v>2</v>
      </c>
      <c r="AA85" s="189"/>
      <c r="AB85" s="189"/>
      <c r="AC85" s="188" t="s">
        <v>566</v>
      </c>
      <c r="AD85" s="188" t="s">
        <v>566</v>
      </c>
    </row>
    <row r="86" spans="1:30" s="20" customFormat="1" x14ac:dyDescent="0.3">
      <c r="A86" s="87" t="s">
        <v>1109</v>
      </c>
      <c r="B86" s="87" t="s">
        <v>1109</v>
      </c>
      <c r="C86" s="194">
        <v>157466</v>
      </c>
      <c r="D86" s="194">
        <v>6576237</v>
      </c>
      <c r="E86" s="45">
        <v>2022</v>
      </c>
      <c r="F86" s="187">
        <v>44696</v>
      </c>
      <c r="G86" s="188">
        <v>-2E-3</v>
      </c>
      <c r="H86" s="188">
        <v>0.11899999999999999</v>
      </c>
      <c r="I86" s="188">
        <v>1.71</v>
      </c>
      <c r="J86" s="188">
        <v>0.98</v>
      </c>
      <c r="K86" s="188">
        <v>9.11E-2</v>
      </c>
      <c r="L86" s="188">
        <v>2.0299999999999998</v>
      </c>
      <c r="M86" s="188">
        <v>2.14E-3</v>
      </c>
      <c r="N86" s="188">
        <v>9.9099999999999994E-2</v>
      </c>
      <c r="O86" s="188">
        <v>1.59</v>
      </c>
      <c r="P86" s="188">
        <v>0.9</v>
      </c>
      <c r="Q86" s="188">
        <v>1.18E-2</v>
      </c>
      <c r="R86" s="188">
        <v>1.24</v>
      </c>
      <c r="S86" s="188">
        <v>8</v>
      </c>
      <c r="T86" s="188">
        <v>71</v>
      </c>
      <c r="U86" s="188">
        <v>38.4</v>
      </c>
      <c r="V86" s="188">
        <v>8.18</v>
      </c>
      <c r="W86" s="188">
        <v>8.0399999999999991</v>
      </c>
      <c r="X86" s="188">
        <v>30</v>
      </c>
      <c r="Y86" s="188">
        <v>29.5</v>
      </c>
      <c r="Z86" s="188">
        <v>2.5</v>
      </c>
      <c r="AA86" s="189"/>
      <c r="AB86" s="189"/>
      <c r="AC86" s="188" t="s">
        <v>566</v>
      </c>
      <c r="AD86" s="188" t="s">
        <v>566</v>
      </c>
    </row>
    <row r="87" spans="1:30" s="20" customFormat="1" x14ac:dyDescent="0.3">
      <c r="A87" s="87" t="s">
        <v>1109</v>
      </c>
      <c r="B87" s="87" t="s">
        <v>1109</v>
      </c>
      <c r="C87" s="194">
        <v>157466</v>
      </c>
      <c r="D87" s="194">
        <v>6576237</v>
      </c>
      <c r="E87" s="45">
        <v>2022</v>
      </c>
      <c r="F87" s="187">
        <v>44757</v>
      </c>
      <c r="G87" s="188">
        <v>-2E-3</v>
      </c>
      <c r="H87" s="188">
        <v>7.8E-2</v>
      </c>
      <c r="I87" s="188">
        <v>1.52</v>
      </c>
      <c r="J87" s="188">
        <v>0.80400000000000005</v>
      </c>
      <c r="K87" s="188">
        <v>8.2299999999999998E-2</v>
      </c>
      <c r="L87" s="188">
        <v>0.89400000000000002</v>
      </c>
      <c r="M87" s="188">
        <v>-2E-3</v>
      </c>
      <c r="N87" s="188">
        <v>7.4399999999999994E-2</v>
      </c>
      <c r="O87" s="188">
        <v>1.1399999999999999</v>
      </c>
      <c r="P87" s="188">
        <v>0.83199999999999996</v>
      </c>
      <c r="Q87" s="188">
        <v>-0.01</v>
      </c>
      <c r="R87" s="188">
        <v>0.438</v>
      </c>
      <c r="S87" s="188">
        <v>7.8</v>
      </c>
      <c r="T87" s="188">
        <v>68</v>
      </c>
      <c r="U87" s="188">
        <v>37</v>
      </c>
      <c r="V87" s="188">
        <v>9.07</v>
      </c>
      <c r="W87" s="188">
        <v>8.8800000000000008</v>
      </c>
      <c r="X87" s="188">
        <v>30.2</v>
      </c>
      <c r="Y87" s="188">
        <v>29.7</v>
      </c>
      <c r="Z87" s="188">
        <v>1.5</v>
      </c>
      <c r="AA87" s="189"/>
      <c r="AB87" s="189"/>
      <c r="AC87" s="188" t="s">
        <v>566</v>
      </c>
      <c r="AD87" s="188" t="s">
        <v>566</v>
      </c>
    </row>
    <row r="88" spans="1:30" s="20" customFormat="1" x14ac:dyDescent="0.3">
      <c r="A88" s="87" t="s">
        <v>1109</v>
      </c>
      <c r="B88" s="87" t="s">
        <v>1109</v>
      </c>
      <c r="C88" s="194">
        <v>157466</v>
      </c>
      <c r="D88" s="194">
        <v>6576237</v>
      </c>
      <c r="E88" s="45">
        <v>2022</v>
      </c>
      <c r="F88" s="187">
        <v>44607</v>
      </c>
      <c r="G88" s="188">
        <v>5.8700000000000002E-3</v>
      </c>
      <c r="H88" s="188">
        <v>0.17299999999999999</v>
      </c>
      <c r="I88" s="188">
        <v>2.81</v>
      </c>
      <c r="J88" s="188">
        <v>0.88</v>
      </c>
      <c r="K88" s="188">
        <v>0.192</v>
      </c>
      <c r="L88" s="188">
        <v>5.26</v>
      </c>
      <c r="M88" s="188">
        <v>5.2100000000000002E-3</v>
      </c>
      <c r="N88" s="188">
        <v>0.154</v>
      </c>
      <c r="O88" s="188">
        <v>3.7</v>
      </c>
      <c r="P88" s="188">
        <v>0.89300000000000002</v>
      </c>
      <c r="Q88" s="188">
        <v>3.85E-2</v>
      </c>
      <c r="R88" s="188">
        <v>5.13</v>
      </c>
      <c r="S88" s="188">
        <v>7.4</v>
      </c>
      <c r="T88" s="188">
        <v>67</v>
      </c>
      <c r="U88" s="188">
        <v>36.700000000000003</v>
      </c>
      <c r="V88" s="188">
        <v>8.4700000000000006</v>
      </c>
      <c r="W88" s="188">
        <v>8.33</v>
      </c>
      <c r="X88" s="188">
        <v>28.9</v>
      </c>
      <c r="Y88" s="188">
        <v>28.7</v>
      </c>
      <c r="Z88" s="188">
        <v>6.1</v>
      </c>
      <c r="AA88" s="189"/>
      <c r="AB88" s="189"/>
      <c r="AC88" s="188" t="s">
        <v>566</v>
      </c>
      <c r="AD88" s="188" t="s">
        <v>566</v>
      </c>
    </row>
    <row r="89" spans="1:30" s="20" customFormat="1" x14ac:dyDescent="0.3">
      <c r="A89" s="87" t="s">
        <v>1109</v>
      </c>
      <c r="B89" s="87" t="s">
        <v>1109</v>
      </c>
      <c r="C89" s="194">
        <v>157466</v>
      </c>
      <c r="D89" s="194">
        <v>6576237</v>
      </c>
      <c r="E89" s="45">
        <v>2022</v>
      </c>
      <c r="F89" s="187">
        <v>44635</v>
      </c>
      <c r="G89" s="188">
        <v>2.99E-3</v>
      </c>
      <c r="H89" s="188">
        <v>0.151</v>
      </c>
      <c r="I89" s="188">
        <v>1.79</v>
      </c>
      <c r="J89" s="188">
        <v>1.1000000000000001</v>
      </c>
      <c r="K89" s="188">
        <v>3.0599999999999999E-2</v>
      </c>
      <c r="L89" s="188">
        <v>3.19</v>
      </c>
      <c r="M89" s="188">
        <v>-2E-3</v>
      </c>
      <c r="N89" s="188">
        <v>0.13200000000000001</v>
      </c>
      <c r="O89" s="188">
        <v>1.7</v>
      </c>
      <c r="P89" s="188">
        <v>1.17</v>
      </c>
      <c r="Q89" s="188">
        <v>2.8199999999999999E-2</v>
      </c>
      <c r="R89" s="188">
        <v>3.31</v>
      </c>
      <c r="S89" s="188">
        <v>7.4</v>
      </c>
      <c r="T89" s="188">
        <v>64</v>
      </c>
      <c r="U89" s="188">
        <v>36</v>
      </c>
      <c r="V89" s="188">
        <v>7.6</v>
      </c>
      <c r="W89" s="188">
        <v>7.69</v>
      </c>
      <c r="X89" s="188">
        <v>29.8</v>
      </c>
      <c r="Y89" s="188">
        <v>29.7</v>
      </c>
      <c r="Z89" s="188">
        <v>2.2000000000000002</v>
      </c>
      <c r="AA89" s="189"/>
      <c r="AB89" s="189"/>
      <c r="AC89" s="188" t="s">
        <v>566</v>
      </c>
      <c r="AD89" s="188" t="s">
        <v>566</v>
      </c>
    </row>
    <row r="90" spans="1:30" s="20" customFormat="1" x14ac:dyDescent="0.3">
      <c r="A90" s="87" t="s">
        <v>1109</v>
      </c>
      <c r="B90" s="87" t="s">
        <v>1109</v>
      </c>
      <c r="C90" s="194">
        <v>157466</v>
      </c>
      <c r="D90" s="194">
        <v>6576237</v>
      </c>
      <c r="E90" s="45">
        <v>2022</v>
      </c>
      <c r="F90" s="187">
        <v>44666</v>
      </c>
      <c r="G90" s="188">
        <v>-2E-3</v>
      </c>
      <c r="H90" s="188">
        <v>0.14199999999999999</v>
      </c>
      <c r="I90" s="188">
        <v>1.8</v>
      </c>
      <c r="J90" s="188">
        <v>1.0900000000000001</v>
      </c>
      <c r="K90" s="188">
        <v>5.9799999999999999E-2</v>
      </c>
      <c r="L90" s="188">
        <v>2.6</v>
      </c>
      <c r="M90" s="188">
        <v>-2E-3</v>
      </c>
      <c r="N90" s="188">
        <v>0.13500000000000001</v>
      </c>
      <c r="O90" s="188">
        <v>1.93</v>
      </c>
      <c r="P90" s="188">
        <v>0.95699999999999996</v>
      </c>
      <c r="Q90" s="188">
        <v>1.2E-2</v>
      </c>
      <c r="R90" s="188">
        <v>2.4300000000000002</v>
      </c>
      <c r="S90" s="188">
        <v>6.7</v>
      </c>
      <c r="T90" s="188">
        <v>73</v>
      </c>
      <c r="U90" s="188">
        <v>35.700000000000003</v>
      </c>
      <c r="V90" s="188">
        <v>6.84</v>
      </c>
      <c r="W90" s="188">
        <v>6.99</v>
      </c>
      <c r="X90" s="188">
        <v>30.7</v>
      </c>
      <c r="Y90" s="188">
        <v>29.9</v>
      </c>
      <c r="Z90" s="188">
        <v>1.9</v>
      </c>
      <c r="AA90" s="189"/>
      <c r="AB90" s="189"/>
      <c r="AC90" s="188" t="s">
        <v>566</v>
      </c>
      <c r="AD90" s="188" t="s">
        <v>566</v>
      </c>
    </row>
    <row r="91" spans="1:30" s="20" customFormat="1" x14ac:dyDescent="0.3">
      <c r="A91" s="87" t="s">
        <v>1109</v>
      </c>
      <c r="B91" s="87" t="s">
        <v>1109</v>
      </c>
      <c r="C91" s="194">
        <v>157466</v>
      </c>
      <c r="D91" s="194">
        <v>6576237</v>
      </c>
      <c r="E91" s="45">
        <v>2022</v>
      </c>
      <c r="F91" s="187">
        <v>44727</v>
      </c>
      <c r="G91" s="188">
        <v>2.0300000000000001E-3</v>
      </c>
      <c r="H91" s="188">
        <v>0.109</v>
      </c>
      <c r="I91" s="188">
        <v>1.8</v>
      </c>
      <c r="J91" s="188">
        <v>0.98199999999999998</v>
      </c>
      <c r="K91" s="188">
        <v>0.17699999999999999</v>
      </c>
      <c r="L91" s="188">
        <v>2.27</v>
      </c>
      <c r="M91" s="188">
        <v>-2E-3</v>
      </c>
      <c r="N91" s="188">
        <v>0.10100000000000001</v>
      </c>
      <c r="O91" s="188">
        <v>1.52</v>
      </c>
      <c r="P91" s="188">
        <v>0.97099999999999997</v>
      </c>
      <c r="Q91" s="188">
        <v>4.2500000000000003E-2</v>
      </c>
      <c r="R91" s="188">
        <v>0.92</v>
      </c>
      <c r="S91" s="188">
        <v>7.6</v>
      </c>
      <c r="T91" s="188">
        <v>70</v>
      </c>
      <c r="U91" s="188">
        <v>37.1</v>
      </c>
      <c r="V91" s="188">
        <v>8.61</v>
      </c>
      <c r="W91" s="188">
        <v>8.69</v>
      </c>
      <c r="X91" s="188">
        <v>28.4</v>
      </c>
      <c r="Y91" s="188">
        <v>28.8</v>
      </c>
      <c r="Z91" s="188">
        <v>1.5</v>
      </c>
      <c r="AA91" s="189"/>
      <c r="AB91" s="189"/>
      <c r="AC91" s="188" t="s">
        <v>566</v>
      </c>
      <c r="AD91" s="188" t="s">
        <v>566</v>
      </c>
    </row>
    <row r="92" spans="1:30" s="20" customFormat="1" x14ac:dyDescent="0.3">
      <c r="A92" s="87" t="s">
        <v>1109</v>
      </c>
      <c r="B92" s="87" t="s">
        <v>1109</v>
      </c>
      <c r="C92" s="194">
        <v>157466</v>
      </c>
      <c r="D92" s="194">
        <v>6576237</v>
      </c>
      <c r="E92" s="45">
        <v>2022</v>
      </c>
      <c r="F92" s="187">
        <v>44788</v>
      </c>
      <c r="G92" s="188">
        <v>-2E-3</v>
      </c>
      <c r="H92" s="188">
        <v>7.5800000000000006E-2</v>
      </c>
      <c r="I92" s="188">
        <v>1.1599999999999999</v>
      </c>
      <c r="J92" s="188">
        <v>0.70799999999999996</v>
      </c>
      <c r="K92" s="188">
        <v>7.4700000000000003E-2</v>
      </c>
      <c r="L92" s="188">
        <v>0.59</v>
      </c>
      <c r="M92" s="188">
        <v>-2E-3</v>
      </c>
      <c r="N92" s="188">
        <v>6.9500000000000006E-2</v>
      </c>
      <c r="O92" s="188">
        <v>0.89400000000000002</v>
      </c>
      <c r="P92" s="188">
        <v>0.67800000000000005</v>
      </c>
      <c r="Q92" s="188">
        <v>-0.01</v>
      </c>
      <c r="R92" s="188">
        <v>0.29399999999999998</v>
      </c>
      <c r="S92" s="188">
        <v>7.8</v>
      </c>
      <c r="T92" s="188">
        <v>71</v>
      </c>
      <c r="U92" s="188">
        <v>38.1</v>
      </c>
      <c r="V92" s="188">
        <v>9.82</v>
      </c>
      <c r="W92" s="188">
        <v>9.07</v>
      </c>
      <c r="X92" s="188">
        <v>30.5</v>
      </c>
      <c r="Y92" s="188">
        <v>29.8</v>
      </c>
      <c r="Z92" s="188">
        <v>3</v>
      </c>
      <c r="AA92" s="189"/>
      <c r="AB92" s="189"/>
      <c r="AC92" s="188" t="s">
        <v>566</v>
      </c>
      <c r="AD92" s="188" t="s">
        <v>566</v>
      </c>
    </row>
    <row r="93" spans="1:30" s="20" customFormat="1" x14ac:dyDescent="0.3">
      <c r="A93" s="87" t="s">
        <v>1109</v>
      </c>
      <c r="B93" s="87" t="s">
        <v>1109</v>
      </c>
      <c r="C93" s="194">
        <v>157466</v>
      </c>
      <c r="D93" s="194">
        <v>6576237</v>
      </c>
      <c r="E93" s="45">
        <v>2022</v>
      </c>
      <c r="F93" s="187">
        <v>44849</v>
      </c>
      <c r="G93" s="188">
        <v>2.7599999999999999E-3</v>
      </c>
      <c r="H93" s="188">
        <v>6.3799999999999996E-2</v>
      </c>
      <c r="I93" s="188">
        <v>1.1399999999999999</v>
      </c>
      <c r="J93" s="188">
        <v>0.69199999999999995</v>
      </c>
      <c r="K93" s="188">
        <v>0.151</v>
      </c>
      <c r="L93" s="188">
        <v>2.25</v>
      </c>
      <c r="M93" s="188">
        <v>-2E-3</v>
      </c>
      <c r="N93" s="188">
        <v>6.0999999999999999E-2</v>
      </c>
      <c r="O93" s="188">
        <v>1.0900000000000001</v>
      </c>
      <c r="P93" s="188">
        <v>0.6</v>
      </c>
      <c r="Q93" s="188">
        <v>-0.01</v>
      </c>
      <c r="R93" s="188">
        <v>1.39</v>
      </c>
      <c r="S93" s="188">
        <v>7.7</v>
      </c>
      <c r="T93" s="188">
        <v>74</v>
      </c>
      <c r="U93" s="188">
        <v>37.9</v>
      </c>
      <c r="V93" s="188">
        <v>8.85</v>
      </c>
      <c r="W93" s="188">
        <v>8.4</v>
      </c>
      <c r="X93" s="188">
        <v>30.4</v>
      </c>
      <c r="Y93" s="188">
        <v>30.8</v>
      </c>
      <c r="Z93" s="188">
        <v>1.4</v>
      </c>
      <c r="AA93" s="189"/>
      <c r="AB93" s="189"/>
      <c r="AC93" s="188" t="s">
        <v>566</v>
      </c>
      <c r="AD93" s="188" t="s">
        <v>566</v>
      </c>
    </row>
    <row r="94" spans="1:30" s="20" customFormat="1" x14ac:dyDescent="0.3">
      <c r="A94" s="87" t="s">
        <v>1109</v>
      </c>
      <c r="B94" s="87" t="s">
        <v>1109</v>
      </c>
      <c r="C94" s="194">
        <v>157466</v>
      </c>
      <c r="D94" s="194">
        <v>6576237</v>
      </c>
      <c r="E94" s="45">
        <v>2022</v>
      </c>
      <c r="F94" s="187">
        <v>44880</v>
      </c>
      <c r="G94" s="188">
        <v>2.6199999999999999E-3</v>
      </c>
      <c r="H94" s="188">
        <v>6.08E-2</v>
      </c>
      <c r="I94" s="188">
        <v>1.21</v>
      </c>
      <c r="J94" s="188">
        <v>0.90900000000000003</v>
      </c>
      <c r="K94" s="188">
        <v>0.1</v>
      </c>
      <c r="L94" s="188">
        <v>3.29</v>
      </c>
      <c r="M94" s="188">
        <v>-2E-3</v>
      </c>
      <c r="N94" s="188">
        <v>7.5300000000000006E-2</v>
      </c>
      <c r="O94" s="188">
        <v>1.28</v>
      </c>
      <c r="P94" s="188">
        <v>0.91900000000000004</v>
      </c>
      <c r="Q94" s="188">
        <v>2.0199999999999999E-2</v>
      </c>
      <c r="R94" s="188">
        <v>2.44</v>
      </c>
      <c r="S94" s="188">
        <v>7.5</v>
      </c>
      <c r="T94" s="188">
        <v>70</v>
      </c>
      <c r="U94" s="188">
        <v>37.4</v>
      </c>
      <c r="V94" s="188">
        <v>8.6</v>
      </c>
      <c r="W94" s="188">
        <v>8.56</v>
      </c>
      <c r="X94" s="188">
        <v>31.7</v>
      </c>
      <c r="Y94" s="188">
        <v>31</v>
      </c>
      <c r="Z94" s="188">
        <v>1.6</v>
      </c>
      <c r="AA94" s="189"/>
      <c r="AB94" s="189"/>
      <c r="AC94" s="188" t="s">
        <v>566</v>
      </c>
      <c r="AD94" s="188" t="s">
        <v>566</v>
      </c>
    </row>
    <row r="95" spans="1:30" s="20" customFormat="1" x14ac:dyDescent="0.3">
      <c r="A95" s="87" t="s">
        <v>1109</v>
      </c>
      <c r="B95" s="87" t="s">
        <v>1109</v>
      </c>
      <c r="C95" s="194">
        <v>157466</v>
      </c>
      <c r="D95" s="194">
        <v>6576237</v>
      </c>
      <c r="E95" s="45">
        <v>2022</v>
      </c>
      <c r="F95" s="187">
        <v>44910</v>
      </c>
      <c r="G95" s="188">
        <v>3.46E-3</v>
      </c>
      <c r="H95" s="188">
        <v>9.9599999999999994E-2</v>
      </c>
      <c r="I95" s="188">
        <v>1.44</v>
      </c>
      <c r="J95" s="188">
        <v>0.84099999999999997</v>
      </c>
      <c r="K95" s="188">
        <v>1.44E-2</v>
      </c>
      <c r="L95" s="188">
        <v>3.86</v>
      </c>
      <c r="M95" s="188">
        <v>2.0999999999999999E-3</v>
      </c>
      <c r="N95" s="188">
        <v>0.109</v>
      </c>
      <c r="O95" s="188">
        <v>2.4700000000000002</v>
      </c>
      <c r="P95" s="188">
        <v>1.32</v>
      </c>
      <c r="Q95" s="188">
        <v>1.09E-2</v>
      </c>
      <c r="R95" s="188">
        <v>6.16</v>
      </c>
      <c r="S95" s="188">
        <v>7.3</v>
      </c>
      <c r="T95" s="188">
        <v>72</v>
      </c>
      <c r="U95" s="188">
        <v>39.700000000000003</v>
      </c>
      <c r="V95" s="188">
        <v>7.3</v>
      </c>
      <c r="W95" s="188">
        <v>6.97</v>
      </c>
      <c r="X95" s="188">
        <v>32.1</v>
      </c>
      <c r="Y95" s="188">
        <v>32.6</v>
      </c>
      <c r="Z95" s="188">
        <v>0.63</v>
      </c>
      <c r="AA95" s="189"/>
      <c r="AB95" s="189"/>
      <c r="AC95" s="188" t="s">
        <v>566</v>
      </c>
      <c r="AD95" s="188" t="s">
        <v>566</v>
      </c>
    </row>
    <row r="96" spans="1:30" s="20" customFormat="1" x14ac:dyDescent="0.3">
      <c r="A96" s="87" t="s">
        <v>1109</v>
      </c>
      <c r="B96" s="87" t="s">
        <v>1109</v>
      </c>
      <c r="C96" s="194">
        <v>157466</v>
      </c>
      <c r="D96" s="194">
        <v>6576237</v>
      </c>
      <c r="E96" s="45">
        <v>2022</v>
      </c>
      <c r="F96" s="187">
        <v>44819</v>
      </c>
      <c r="G96" s="188">
        <v>-2E-3</v>
      </c>
      <c r="H96" s="188">
        <v>9.06E-2</v>
      </c>
      <c r="I96" s="188">
        <v>1.39</v>
      </c>
      <c r="J96" s="188">
        <v>0.77100000000000002</v>
      </c>
      <c r="K96" s="188">
        <v>0.27400000000000002</v>
      </c>
      <c r="L96" s="188">
        <v>1.96</v>
      </c>
      <c r="M96" s="188">
        <v>-2E-3</v>
      </c>
      <c r="N96" s="188">
        <v>5.91E-2</v>
      </c>
      <c r="O96" s="188">
        <v>1.3</v>
      </c>
      <c r="P96" s="188">
        <v>0.92800000000000005</v>
      </c>
      <c r="Q96" s="188">
        <v>-0.01</v>
      </c>
      <c r="R96" s="188">
        <v>0.82599999999999996</v>
      </c>
      <c r="S96" s="188">
        <v>7.6</v>
      </c>
      <c r="T96" s="188">
        <v>72</v>
      </c>
      <c r="U96" s="188">
        <v>37.6</v>
      </c>
      <c r="V96" s="188">
        <v>3.6</v>
      </c>
      <c r="W96" s="188">
        <v>4.8899999999999997</v>
      </c>
      <c r="X96" s="188">
        <v>30</v>
      </c>
      <c r="Y96" s="188">
        <v>30</v>
      </c>
      <c r="Z96" s="188">
        <v>3.2</v>
      </c>
      <c r="AA96" s="189"/>
      <c r="AB96" s="189"/>
      <c r="AC96" s="188" t="s">
        <v>566</v>
      </c>
      <c r="AD96" s="188" t="s">
        <v>566</v>
      </c>
    </row>
    <row r="97" spans="1:30" s="20" customFormat="1" x14ac:dyDescent="0.3">
      <c r="A97" s="87" t="s">
        <v>2002</v>
      </c>
      <c r="B97" s="193" t="s">
        <v>1116</v>
      </c>
      <c r="C97" s="194">
        <v>159604</v>
      </c>
      <c r="D97" s="194">
        <v>6572020</v>
      </c>
      <c r="E97" s="45">
        <v>2022</v>
      </c>
      <c r="F97" s="187">
        <v>44880</v>
      </c>
      <c r="G97" s="188">
        <v>-2E-3</v>
      </c>
      <c r="H97" s="188">
        <v>0.04</v>
      </c>
      <c r="I97" s="188">
        <v>0.28999999999999998</v>
      </c>
      <c r="J97" s="188">
        <v>0.29299999999999998</v>
      </c>
      <c r="K97" s="188">
        <v>9.2100000000000001E-2</v>
      </c>
      <c r="L97" s="188">
        <v>0.78500000000000003</v>
      </c>
      <c r="M97" s="188">
        <v>-2E-3</v>
      </c>
      <c r="N97" s="188">
        <v>3.3599999999999998E-2</v>
      </c>
      <c r="O97" s="188">
        <v>0.312</v>
      </c>
      <c r="P97" s="188">
        <v>0.28100000000000003</v>
      </c>
      <c r="Q97" s="188">
        <v>2.6499999999999999E-2</v>
      </c>
      <c r="R97" s="188" t="s">
        <v>587</v>
      </c>
      <c r="S97" s="188">
        <v>7.9</v>
      </c>
      <c r="T97" s="188">
        <v>110</v>
      </c>
      <c r="U97" s="188">
        <v>49.4</v>
      </c>
      <c r="V97" s="188">
        <v>8.76</v>
      </c>
      <c r="W97" s="188">
        <v>8.4</v>
      </c>
      <c r="X97" s="188">
        <v>44.5</v>
      </c>
      <c r="Y97" s="188">
        <v>43.5</v>
      </c>
      <c r="Z97" s="188">
        <v>5.3</v>
      </c>
      <c r="AA97" s="189"/>
      <c r="AB97" s="189"/>
      <c r="AC97" s="188" t="s">
        <v>566</v>
      </c>
      <c r="AD97" s="188" t="s">
        <v>566</v>
      </c>
    </row>
    <row r="98" spans="1:30" s="20" customFormat="1" x14ac:dyDescent="0.3">
      <c r="A98" s="87" t="s">
        <v>2002</v>
      </c>
      <c r="B98" s="193" t="s">
        <v>1116</v>
      </c>
      <c r="C98" s="194">
        <v>159604</v>
      </c>
      <c r="D98" s="194">
        <v>6572020</v>
      </c>
      <c r="E98" s="45">
        <v>2022</v>
      </c>
      <c r="F98" s="187">
        <v>44576</v>
      </c>
      <c r="G98" s="188">
        <v>-2E-3</v>
      </c>
      <c r="H98" s="188">
        <v>0.04</v>
      </c>
      <c r="I98" s="188">
        <v>0.43099999999999999</v>
      </c>
      <c r="J98" s="188">
        <v>0.42199999999999999</v>
      </c>
      <c r="K98" s="188">
        <v>3.0700000000000002E-2</v>
      </c>
      <c r="L98" s="188">
        <v>2.0299999999999998</v>
      </c>
      <c r="M98" s="188">
        <v>-2E-3</v>
      </c>
      <c r="N98" s="188">
        <v>2.6499999999999999E-2</v>
      </c>
      <c r="O98" s="188">
        <v>0.41199999999999998</v>
      </c>
      <c r="P98" s="188">
        <v>0.21199999999999999</v>
      </c>
      <c r="Q98" s="188">
        <v>-0.01</v>
      </c>
      <c r="R98" s="188">
        <v>2.2999999999999998</v>
      </c>
      <c r="S98" s="188">
        <v>8.3000000000000007</v>
      </c>
      <c r="T98" s="188">
        <v>140</v>
      </c>
      <c r="U98" s="188">
        <v>47.3</v>
      </c>
      <c r="V98" s="188">
        <v>8.89</v>
      </c>
      <c r="W98" s="188">
        <v>8.1999999999999993</v>
      </c>
      <c r="X98" s="188">
        <v>44.9</v>
      </c>
      <c r="Y98" s="188">
        <v>44.9</v>
      </c>
      <c r="Z98" s="188">
        <v>4.5999999999999996</v>
      </c>
      <c r="AA98" s="189"/>
      <c r="AB98" s="189"/>
      <c r="AC98" s="188" t="s">
        <v>566</v>
      </c>
      <c r="AD98" s="188" t="s">
        <v>566</v>
      </c>
    </row>
    <row r="99" spans="1:30" s="20" customFormat="1" x14ac:dyDescent="0.3">
      <c r="A99" s="87" t="s">
        <v>2002</v>
      </c>
      <c r="B99" s="193" t="s">
        <v>1116</v>
      </c>
      <c r="C99" s="194">
        <v>159604</v>
      </c>
      <c r="D99" s="194">
        <v>6572020</v>
      </c>
      <c r="E99" s="45">
        <v>2022</v>
      </c>
      <c r="F99" s="187">
        <v>44635</v>
      </c>
      <c r="G99" s="188">
        <v>-2E-3</v>
      </c>
      <c r="H99" s="188">
        <v>0.17199999999999999</v>
      </c>
      <c r="I99" s="188">
        <v>0.66400000000000003</v>
      </c>
      <c r="J99" s="188">
        <v>0.5</v>
      </c>
      <c r="K99" s="188">
        <v>4.99E-2</v>
      </c>
      <c r="L99" s="188">
        <v>1.41</v>
      </c>
      <c r="M99" s="188">
        <v>-2E-3</v>
      </c>
      <c r="N99" s="188">
        <v>4.1000000000000002E-2</v>
      </c>
      <c r="O99" s="188">
        <v>0.69199999999999995</v>
      </c>
      <c r="P99" s="188">
        <v>0.40899999999999997</v>
      </c>
      <c r="Q99" s="188">
        <v>2.98E-2</v>
      </c>
      <c r="R99" s="188">
        <v>1.1499999999999999</v>
      </c>
      <c r="S99" s="188">
        <v>8.6999999999999993</v>
      </c>
      <c r="T99" s="188">
        <v>85</v>
      </c>
      <c r="U99" s="188">
        <v>39</v>
      </c>
      <c r="V99" s="188">
        <v>6.44</v>
      </c>
      <c r="W99" s="188">
        <v>5.89</v>
      </c>
      <c r="X99" s="188">
        <v>36.9</v>
      </c>
      <c r="Y99" s="188">
        <v>36.799999999999997</v>
      </c>
      <c r="Z99" s="188">
        <v>1.8</v>
      </c>
      <c r="AA99" s="189"/>
      <c r="AB99" s="189"/>
      <c r="AC99" s="188" t="s">
        <v>566</v>
      </c>
      <c r="AD99" s="188" t="s">
        <v>566</v>
      </c>
    </row>
    <row r="100" spans="1:30" s="20" customFormat="1" x14ac:dyDescent="0.3">
      <c r="A100" s="87" t="s">
        <v>2002</v>
      </c>
      <c r="B100" s="193" t="s">
        <v>1116</v>
      </c>
      <c r="C100" s="194">
        <v>159604</v>
      </c>
      <c r="D100" s="194">
        <v>6572020</v>
      </c>
      <c r="E100" s="45">
        <v>2022</v>
      </c>
      <c r="F100" s="187">
        <v>44666</v>
      </c>
      <c r="G100" s="188">
        <v>3.0100000000000001E-3</v>
      </c>
      <c r="H100" s="188">
        <v>5.3100000000000001E-2</v>
      </c>
      <c r="I100" s="188">
        <v>0.64900000000000002</v>
      </c>
      <c r="J100" s="188">
        <v>0.68</v>
      </c>
      <c r="K100" s="188">
        <v>5.8000000000000003E-2</v>
      </c>
      <c r="L100" s="188">
        <v>1.46</v>
      </c>
      <c r="M100" s="188">
        <v>-2E-3</v>
      </c>
      <c r="N100" s="188">
        <v>3.04E-2</v>
      </c>
      <c r="O100" s="188">
        <v>0.45600000000000002</v>
      </c>
      <c r="P100" s="188">
        <v>0.45</v>
      </c>
      <c r="Q100" s="188">
        <v>-0.01</v>
      </c>
      <c r="R100" s="188">
        <v>1.02</v>
      </c>
      <c r="S100" s="188">
        <v>6.8</v>
      </c>
      <c r="T100" s="188">
        <v>110</v>
      </c>
      <c r="U100" s="188">
        <v>33.299999999999997</v>
      </c>
      <c r="V100" s="188">
        <v>7.85</v>
      </c>
      <c r="W100" s="188">
        <v>7.3</v>
      </c>
      <c r="X100" s="188">
        <v>40.5</v>
      </c>
      <c r="Y100" s="188">
        <v>39.1</v>
      </c>
      <c r="Z100" s="188">
        <v>4.8</v>
      </c>
      <c r="AA100" s="189"/>
      <c r="AB100" s="189"/>
      <c r="AC100" s="188" t="s">
        <v>566</v>
      </c>
      <c r="AD100" s="188" t="s">
        <v>566</v>
      </c>
    </row>
    <row r="101" spans="1:30" s="20" customFormat="1" x14ac:dyDescent="0.3">
      <c r="A101" s="87" t="s">
        <v>2002</v>
      </c>
      <c r="B101" s="193" t="s">
        <v>1116</v>
      </c>
      <c r="C101" s="194">
        <v>159604</v>
      </c>
      <c r="D101" s="194">
        <v>6572020</v>
      </c>
      <c r="E101" s="45">
        <v>2022</v>
      </c>
      <c r="F101" s="187">
        <v>44696</v>
      </c>
      <c r="G101" s="188">
        <v>8.3300000000000006E-3</v>
      </c>
      <c r="H101" s="188">
        <v>3.9699999999999999E-2</v>
      </c>
      <c r="I101" s="188">
        <v>0.65900000000000003</v>
      </c>
      <c r="J101" s="188">
        <v>0.60799999999999998</v>
      </c>
      <c r="K101" s="188">
        <v>0.112</v>
      </c>
      <c r="L101" s="188">
        <v>1.17</v>
      </c>
      <c r="M101" s="188">
        <v>-2E-3</v>
      </c>
      <c r="N101" s="188">
        <v>4.3700000000000003E-2</v>
      </c>
      <c r="O101" s="188">
        <v>0.48</v>
      </c>
      <c r="P101" s="188">
        <v>0.54800000000000004</v>
      </c>
      <c r="Q101" s="188">
        <v>-0.01</v>
      </c>
      <c r="R101" s="188">
        <v>0.29899999999999999</v>
      </c>
      <c r="S101" s="188">
        <v>8.1</v>
      </c>
      <c r="T101" s="188">
        <v>110</v>
      </c>
      <c r="U101" s="188">
        <v>50.4</v>
      </c>
      <c r="V101" s="188">
        <v>7.84</v>
      </c>
      <c r="W101" s="188">
        <v>7.61</v>
      </c>
      <c r="X101" s="188">
        <v>39.6</v>
      </c>
      <c r="Y101" s="188">
        <v>39.5</v>
      </c>
      <c r="Z101" s="188">
        <v>4.5</v>
      </c>
      <c r="AA101" s="189"/>
      <c r="AB101" s="189"/>
      <c r="AC101" s="188" t="s">
        <v>566</v>
      </c>
      <c r="AD101" s="188" t="s">
        <v>566</v>
      </c>
    </row>
    <row r="102" spans="1:30" s="20" customFormat="1" x14ac:dyDescent="0.3">
      <c r="A102" s="87" t="s">
        <v>2002</v>
      </c>
      <c r="B102" s="193" t="s">
        <v>1116</v>
      </c>
      <c r="C102" s="194">
        <v>159604</v>
      </c>
      <c r="D102" s="194">
        <v>6572020</v>
      </c>
      <c r="E102" s="45">
        <v>2022</v>
      </c>
      <c r="F102" s="187">
        <v>44727</v>
      </c>
      <c r="G102" s="188">
        <v>-2E-3</v>
      </c>
      <c r="H102" s="188">
        <v>9.6799999999999997E-2</v>
      </c>
      <c r="I102" s="188">
        <v>0.67700000000000005</v>
      </c>
      <c r="J102" s="188">
        <v>0.66</v>
      </c>
      <c r="K102" s="188">
        <v>0.19500000000000001</v>
      </c>
      <c r="L102" s="188">
        <v>1.1299999999999999</v>
      </c>
      <c r="M102" s="188">
        <v>-2E-3</v>
      </c>
      <c r="N102" s="188">
        <v>3.8699999999999998E-2</v>
      </c>
      <c r="O102" s="188">
        <v>0.49399999999999999</v>
      </c>
      <c r="P102" s="188">
        <v>0.629</v>
      </c>
      <c r="Q102" s="188">
        <v>4.3400000000000001E-2</v>
      </c>
      <c r="R102" s="188" t="s">
        <v>587</v>
      </c>
      <c r="S102" s="188">
        <v>8.1999999999999993</v>
      </c>
      <c r="T102" s="188">
        <v>110</v>
      </c>
      <c r="U102" s="188">
        <v>49.1</v>
      </c>
      <c r="V102" s="188">
        <v>8.49</v>
      </c>
      <c r="W102" s="188">
        <v>8.01</v>
      </c>
      <c r="X102" s="188">
        <v>38.799999999999997</v>
      </c>
      <c r="Y102" s="188">
        <v>39.4</v>
      </c>
      <c r="Z102" s="188">
        <v>6.2</v>
      </c>
      <c r="AA102" s="189"/>
      <c r="AB102" s="189"/>
      <c r="AC102" s="188" t="s">
        <v>566</v>
      </c>
      <c r="AD102" s="188" t="s">
        <v>566</v>
      </c>
    </row>
    <row r="103" spans="1:30" s="20" customFormat="1" x14ac:dyDescent="0.3">
      <c r="A103" s="87" t="s">
        <v>2002</v>
      </c>
      <c r="B103" s="193" t="s">
        <v>1116</v>
      </c>
      <c r="C103" s="194">
        <v>159604</v>
      </c>
      <c r="D103" s="194">
        <v>6572020</v>
      </c>
      <c r="E103" s="45">
        <v>2022</v>
      </c>
      <c r="F103" s="187">
        <v>44757</v>
      </c>
      <c r="G103" s="188">
        <v>-2E-3</v>
      </c>
      <c r="H103" s="188">
        <v>3.8800000000000001E-2</v>
      </c>
      <c r="I103" s="188">
        <v>0.45800000000000002</v>
      </c>
      <c r="J103" s="188">
        <v>0.52500000000000002</v>
      </c>
      <c r="K103" s="188">
        <v>7.8E-2</v>
      </c>
      <c r="L103" s="188">
        <v>0.64300000000000002</v>
      </c>
      <c r="M103" s="188">
        <v>-2E-3</v>
      </c>
      <c r="N103" s="188">
        <v>-0.01</v>
      </c>
      <c r="O103" s="188">
        <v>0.54800000000000004</v>
      </c>
      <c r="P103" s="188">
        <v>0.47</v>
      </c>
      <c r="Q103" s="188">
        <v>-0.01</v>
      </c>
      <c r="R103" s="188">
        <v>0.21299999999999999</v>
      </c>
      <c r="S103" s="188">
        <v>8.1999999999999993</v>
      </c>
      <c r="T103" s="188">
        <v>96</v>
      </c>
      <c r="U103" s="188">
        <v>49</v>
      </c>
      <c r="V103" s="188">
        <v>8.52</v>
      </c>
      <c r="W103" s="188">
        <v>7.94</v>
      </c>
      <c r="X103" s="188">
        <v>41.3</v>
      </c>
      <c r="Y103" s="188">
        <v>40.9</v>
      </c>
      <c r="Z103" s="188">
        <v>4.5999999999999996</v>
      </c>
      <c r="AA103" s="189"/>
      <c r="AB103" s="189"/>
      <c r="AC103" s="188" t="s">
        <v>566</v>
      </c>
      <c r="AD103" s="188" t="s">
        <v>566</v>
      </c>
    </row>
    <row r="104" spans="1:30" s="20" customFormat="1" x14ac:dyDescent="0.3">
      <c r="A104" s="87" t="s">
        <v>2002</v>
      </c>
      <c r="B104" s="193" t="s">
        <v>1116</v>
      </c>
      <c r="C104" s="194">
        <v>159604</v>
      </c>
      <c r="D104" s="194">
        <v>6572020</v>
      </c>
      <c r="E104" s="45">
        <v>2022</v>
      </c>
      <c r="F104" s="187">
        <v>44788</v>
      </c>
      <c r="G104" s="188">
        <v>-2E-3</v>
      </c>
      <c r="H104" s="188">
        <v>2.3900000000000001E-2</v>
      </c>
      <c r="I104" s="188">
        <v>0.44</v>
      </c>
      <c r="J104" s="188">
        <v>0.32900000000000001</v>
      </c>
      <c r="K104" s="188">
        <v>4.0399999999999998E-2</v>
      </c>
      <c r="L104" s="188">
        <v>0.38900000000000001</v>
      </c>
      <c r="M104" s="188">
        <v>-2E-3</v>
      </c>
      <c r="N104" s="188">
        <v>-0.01</v>
      </c>
      <c r="O104" s="188">
        <v>0.42599999999999999</v>
      </c>
      <c r="P104" s="188">
        <v>0.245</v>
      </c>
      <c r="Q104" s="188">
        <v>-0.01</v>
      </c>
      <c r="R104" s="188" t="s">
        <v>587</v>
      </c>
      <c r="S104" s="188">
        <v>8.6999999999999993</v>
      </c>
      <c r="T104" s="188">
        <v>110</v>
      </c>
      <c r="U104" s="188">
        <v>51</v>
      </c>
      <c r="V104" s="188">
        <v>9.52</v>
      </c>
      <c r="W104" s="188">
        <v>9.3000000000000007</v>
      </c>
      <c r="X104" s="188">
        <v>41.5</v>
      </c>
      <c r="Y104" s="188">
        <v>41.8</v>
      </c>
      <c r="Z104" s="188">
        <v>7.4</v>
      </c>
      <c r="AA104" s="189"/>
      <c r="AB104" s="189"/>
      <c r="AC104" s="188" t="s">
        <v>566</v>
      </c>
      <c r="AD104" s="188" t="s">
        <v>566</v>
      </c>
    </row>
    <row r="105" spans="1:30" s="20" customFormat="1" x14ac:dyDescent="0.3">
      <c r="A105" s="87" t="s">
        <v>2002</v>
      </c>
      <c r="B105" s="193" t="s">
        <v>1116</v>
      </c>
      <c r="C105" s="194">
        <v>159604</v>
      </c>
      <c r="D105" s="194">
        <v>6572020</v>
      </c>
      <c r="E105" s="45">
        <v>2022</v>
      </c>
      <c r="F105" s="187">
        <v>44849</v>
      </c>
      <c r="G105" s="188">
        <v>3.8800000000000002E-3</v>
      </c>
      <c r="H105" s="188">
        <v>2.35E-2</v>
      </c>
      <c r="I105" s="188">
        <v>0.36499999999999999</v>
      </c>
      <c r="J105" s="188">
        <v>0.35799999999999998</v>
      </c>
      <c r="K105" s="188">
        <v>0.123</v>
      </c>
      <c r="L105" s="188">
        <v>0.71199999999999997</v>
      </c>
      <c r="M105" s="188">
        <v>-2E-3</v>
      </c>
      <c r="N105" s="188">
        <v>2.5399999999999999E-2</v>
      </c>
      <c r="O105" s="188">
        <v>0.32400000000000001</v>
      </c>
      <c r="P105" s="188">
        <v>0.23200000000000001</v>
      </c>
      <c r="Q105" s="188">
        <v>-0.01</v>
      </c>
      <c r="R105" s="188">
        <v>0.26600000000000001</v>
      </c>
      <c r="S105" s="188">
        <v>8.3000000000000007</v>
      </c>
      <c r="T105" s="188">
        <v>110</v>
      </c>
      <c r="U105" s="188">
        <v>50.8</v>
      </c>
      <c r="V105" s="188">
        <v>11.4</v>
      </c>
      <c r="W105" s="188">
        <v>9.66</v>
      </c>
      <c r="X105" s="188">
        <v>42.3</v>
      </c>
      <c r="Y105" s="188">
        <v>44</v>
      </c>
      <c r="Z105" s="188">
        <v>6.6</v>
      </c>
      <c r="AA105" s="189"/>
      <c r="AB105" s="189"/>
      <c r="AC105" s="188" t="s">
        <v>566</v>
      </c>
      <c r="AD105" s="188" t="s">
        <v>566</v>
      </c>
    </row>
    <row r="106" spans="1:30" s="20" customFormat="1" x14ac:dyDescent="0.3">
      <c r="A106" s="87" t="s">
        <v>2002</v>
      </c>
      <c r="B106" s="193" t="s">
        <v>1116</v>
      </c>
      <c r="C106" s="194">
        <v>159604</v>
      </c>
      <c r="D106" s="194">
        <v>6572020</v>
      </c>
      <c r="E106" s="45">
        <v>2022</v>
      </c>
      <c r="F106" s="187">
        <v>44910</v>
      </c>
      <c r="G106" s="188">
        <v>2.1099999999999999E-3</v>
      </c>
      <c r="H106" s="188">
        <v>5.2999999999999999E-2</v>
      </c>
      <c r="I106" s="188">
        <v>1.01</v>
      </c>
      <c r="J106" s="188">
        <v>0.503</v>
      </c>
      <c r="K106" s="188">
        <v>0.14299999999999999</v>
      </c>
      <c r="L106" s="188">
        <v>1.3</v>
      </c>
      <c r="M106" s="188">
        <v>2.14E-3</v>
      </c>
      <c r="N106" s="188">
        <v>5.91E-2</v>
      </c>
      <c r="O106" s="188">
        <v>0.97899999999999998</v>
      </c>
      <c r="P106" s="188">
        <v>0.44</v>
      </c>
      <c r="Q106" s="188">
        <v>2.01E-2</v>
      </c>
      <c r="R106" s="188">
        <v>1.45</v>
      </c>
      <c r="S106" s="188">
        <v>7.6</v>
      </c>
      <c r="T106" s="188">
        <v>87</v>
      </c>
      <c r="U106" s="188">
        <v>46</v>
      </c>
      <c r="V106" s="188">
        <v>6.45</v>
      </c>
      <c r="W106" s="188">
        <v>6.62</v>
      </c>
      <c r="X106" s="188">
        <v>39.5</v>
      </c>
      <c r="Y106" s="188">
        <v>39.799999999999997</v>
      </c>
      <c r="Z106" s="188">
        <v>1.9</v>
      </c>
      <c r="AA106" s="189"/>
      <c r="AB106" s="189"/>
      <c r="AC106" s="188" t="s">
        <v>566</v>
      </c>
      <c r="AD106" s="188" t="s">
        <v>566</v>
      </c>
    </row>
    <row r="107" spans="1:30" s="20" customFormat="1" x14ac:dyDescent="0.3">
      <c r="A107" s="87" t="s">
        <v>2002</v>
      </c>
      <c r="B107" s="193" t="s">
        <v>1116</v>
      </c>
      <c r="C107" s="194">
        <v>159604</v>
      </c>
      <c r="D107" s="194">
        <v>6572020</v>
      </c>
      <c r="E107" s="45">
        <v>2022</v>
      </c>
      <c r="F107" s="187">
        <v>44819</v>
      </c>
      <c r="G107" s="188">
        <v>-2E-3</v>
      </c>
      <c r="H107" s="188">
        <v>3.2899999999999999E-2</v>
      </c>
      <c r="I107" s="188">
        <v>0.49199999999999999</v>
      </c>
      <c r="J107" s="188">
        <v>0.54600000000000004</v>
      </c>
      <c r="K107" s="188">
        <v>0.14599999999999999</v>
      </c>
      <c r="L107" s="188">
        <v>1.33</v>
      </c>
      <c r="M107" s="188">
        <v>-2E-3</v>
      </c>
      <c r="N107" s="188">
        <v>2.69E-2</v>
      </c>
      <c r="O107" s="188">
        <v>0.41399999999999998</v>
      </c>
      <c r="P107" s="188">
        <v>0.38500000000000001</v>
      </c>
      <c r="Q107" s="188">
        <v>-0.01</v>
      </c>
      <c r="R107" s="188">
        <v>0.29899999999999999</v>
      </c>
      <c r="S107" s="188">
        <v>8.6</v>
      </c>
      <c r="T107" s="188">
        <v>110</v>
      </c>
      <c r="U107" s="188">
        <v>50.5</v>
      </c>
      <c r="V107" s="188">
        <v>9.5299999999999994</v>
      </c>
      <c r="W107" s="188">
        <v>8.86</v>
      </c>
      <c r="X107" s="188">
        <v>42.5</v>
      </c>
      <c r="Y107" s="188">
        <v>42.5</v>
      </c>
      <c r="Z107" s="188">
        <v>7.3</v>
      </c>
      <c r="AA107" s="189"/>
      <c r="AB107" s="189"/>
      <c r="AC107" s="188" t="s">
        <v>566</v>
      </c>
      <c r="AD107" s="188" t="s">
        <v>566</v>
      </c>
    </row>
    <row r="108" spans="1:30" s="20" customFormat="1" x14ac:dyDescent="0.3">
      <c r="A108" s="87" t="s">
        <v>2002</v>
      </c>
      <c r="B108" s="193" t="s">
        <v>1116</v>
      </c>
      <c r="C108" s="194">
        <v>159604</v>
      </c>
      <c r="D108" s="194">
        <v>6572020</v>
      </c>
      <c r="E108" s="45">
        <v>2022</v>
      </c>
      <c r="F108" s="187">
        <v>44607</v>
      </c>
      <c r="G108" s="188">
        <v>3.81E-3</v>
      </c>
      <c r="H108" s="188">
        <v>9.0499999999999997E-2</v>
      </c>
      <c r="I108" s="188">
        <v>0.91400000000000003</v>
      </c>
      <c r="J108" s="188">
        <v>0.36499999999999999</v>
      </c>
      <c r="K108" s="188">
        <v>8.1699999999999995E-2</v>
      </c>
      <c r="L108" s="188">
        <v>2.4900000000000002</v>
      </c>
      <c r="M108" s="188">
        <v>2.15E-3</v>
      </c>
      <c r="N108" s="188">
        <v>3.6799999999999999E-2</v>
      </c>
      <c r="O108" s="188">
        <v>1.2</v>
      </c>
      <c r="P108" s="188">
        <v>0.42</v>
      </c>
      <c r="Q108" s="188">
        <v>-0.01</v>
      </c>
      <c r="R108" s="188">
        <v>1.1499999999999999</v>
      </c>
      <c r="S108" s="188">
        <v>8.4</v>
      </c>
      <c r="T108" s="188">
        <v>110</v>
      </c>
      <c r="U108" s="188">
        <v>47.5</v>
      </c>
      <c r="V108" s="188">
        <v>7.98</v>
      </c>
      <c r="W108" s="188">
        <v>7.71</v>
      </c>
      <c r="X108" s="188">
        <v>42.1</v>
      </c>
      <c r="Y108" s="188">
        <v>41.7</v>
      </c>
      <c r="Z108" s="188">
        <v>2.9</v>
      </c>
      <c r="AA108" s="189"/>
      <c r="AB108" s="189"/>
      <c r="AC108" s="188" t="s">
        <v>566</v>
      </c>
      <c r="AD108" s="188" t="s">
        <v>566</v>
      </c>
    </row>
    <row r="109" spans="1:30" s="20" customFormat="1" x14ac:dyDescent="0.3">
      <c r="A109" s="87" t="s">
        <v>1123</v>
      </c>
      <c r="B109" s="87" t="s">
        <v>1123</v>
      </c>
      <c r="C109" s="194">
        <v>158949</v>
      </c>
      <c r="D109" s="194">
        <v>6576324</v>
      </c>
      <c r="E109" s="45">
        <v>2022</v>
      </c>
      <c r="F109" s="187">
        <v>44696</v>
      </c>
      <c r="G109" s="188">
        <v>2.2300000000000002E-3</v>
      </c>
      <c r="H109" s="188">
        <v>0.13700000000000001</v>
      </c>
      <c r="I109" s="188">
        <v>1.79</v>
      </c>
      <c r="J109" s="188">
        <v>0.82299999999999995</v>
      </c>
      <c r="K109" s="188">
        <v>4.1500000000000002E-2</v>
      </c>
      <c r="L109" s="188">
        <v>2.37</v>
      </c>
      <c r="M109" s="188">
        <v>3.3999999999999998E-3</v>
      </c>
      <c r="N109" s="188">
        <v>0.11</v>
      </c>
      <c r="O109" s="188">
        <v>1.91</v>
      </c>
      <c r="P109" s="188">
        <v>0.76700000000000002</v>
      </c>
      <c r="Q109" s="188">
        <v>-0.01</v>
      </c>
      <c r="R109" s="188">
        <v>1.61</v>
      </c>
      <c r="S109" s="188">
        <v>8</v>
      </c>
      <c r="T109" s="188">
        <v>68</v>
      </c>
      <c r="U109" s="188">
        <v>37.9</v>
      </c>
      <c r="V109" s="188">
        <v>7.61</v>
      </c>
      <c r="W109" s="188">
        <v>7.86</v>
      </c>
      <c r="X109" s="188">
        <v>27.4</v>
      </c>
      <c r="Y109" s="188">
        <v>27.4</v>
      </c>
      <c r="Z109" s="188">
        <v>2.4</v>
      </c>
      <c r="AA109" s="189"/>
      <c r="AB109" s="189"/>
      <c r="AC109" s="188" t="s">
        <v>566</v>
      </c>
      <c r="AD109" s="188" t="s">
        <v>566</v>
      </c>
    </row>
    <row r="110" spans="1:30" s="20" customFormat="1" x14ac:dyDescent="0.3">
      <c r="A110" s="87" t="s">
        <v>1123</v>
      </c>
      <c r="B110" s="87" t="s">
        <v>1123</v>
      </c>
      <c r="C110" s="194">
        <v>158949</v>
      </c>
      <c r="D110" s="194">
        <v>6576324</v>
      </c>
      <c r="E110" s="45">
        <v>2022</v>
      </c>
      <c r="F110" s="187">
        <v>44788</v>
      </c>
      <c r="G110" s="188">
        <v>-2E-3</v>
      </c>
      <c r="H110" s="188">
        <v>8.6999999999999994E-2</v>
      </c>
      <c r="I110" s="188">
        <v>1.95</v>
      </c>
      <c r="J110" s="188">
        <v>0.86599999999999999</v>
      </c>
      <c r="K110" s="188">
        <v>1.6E-2</v>
      </c>
      <c r="L110" s="188">
        <v>0.60799999999999998</v>
      </c>
      <c r="M110" s="188">
        <v>-2E-3</v>
      </c>
      <c r="N110" s="188">
        <v>3.1E-2</v>
      </c>
      <c r="O110" s="188">
        <v>1.74</v>
      </c>
      <c r="P110" s="188">
        <v>0.63500000000000001</v>
      </c>
      <c r="Q110" s="188">
        <v>-0.01</v>
      </c>
      <c r="R110" s="188">
        <v>0.627</v>
      </c>
      <c r="S110" s="188">
        <v>8.3000000000000007</v>
      </c>
      <c r="T110" s="188">
        <v>69</v>
      </c>
      <c r="U110" s="188">
        <v>39.1</v>
      </c>
      <c r="V110" s="188">
        <v>8.24</v>
      </c>
      <c r="W110" s="188">
        <v>8</v>
      </c>
      <c r="X110" s="188">
        <v>30.5</v>
      </c>
      <c r="Y110" s="188">
        <v>30.7</v>
      </c>
      <c r="Z110" s="188">
        <v>0.85</v>
      </c>
      <c r="AA110" s="189"/>
      <c r="AB110" s="189"/>
      <c r="AC110" s="188" t="s">
        <v>566</v>
      </c>
      <c r="AD110" s="188" t="s">
        <v>566</v>
      </c>
    </row>
    <row r="111" spans="1:30" s="20" customFormat="1" x14ac:dyDescent="0.3">
      <c r="A111" s="87" t="s">
        <v>1123</v>
      </c>
      <c r="B111" s="87" t="s">
        <v>1123</v>
      </c>
      <c r="C111" s="194">
        <v>158949</v>
      </c>
      <c r="D111" s="194">
        <v>6576324</v>
      </c>
      <c r="E111" s="45">
        <v>2022</v>
      </c>
      <c r="F111" s="187">
        <v>44607</v>
      </c>
      <c r="G111" s="188">
        <v>5.9500000000000004E-3</v>
      </c>
      <c r="H111" s="188">
        <v>0.14899999999999999</v>
      </c>
      <c r="I111" s="188">
        <v>1.82</v>
      </c>
      <c r="J111" s="188">
        <v>0.72899999999999998</v>
      </c>
      <c r="K111" s="188">
        <v>8.0699999999999994E-2</v>
      </c>
      <c r="L111" s="188">
        <v>3.7</v>
      </c>
      <c r="M111" s="188">
        <v>3.9199999999999999E-3</v>
      </c>
      <c r="N111" s="188">
        <v>0.127</v>
      </c>
      <c r="O111" s="188">
        <v>1.94</v>
      </c>
      <c r="P111" s="188">
        <v>0.81599999999999995</v>
      </c>
      <c r="Q111" s="188">
        <v>1.2500000000000001E-2</v>
      </c>
      <c r="R111" s="188">
        <v>3.74</v>
      </c>
      <c r="S111" s="188">
        <v>7.4</v>
      </c>
      <c r="T111" s="188">
        <v>66</v>
      </c>
      <c r="U111" s="188">
        <v>35.1</v>
      </c>
      <c r="V111" s="188">
        <v>8.89</v>
      </c>
      <c r="W111" s="188">
        <v>8.76</v>
      </c>
      <c r="X111" s="188">
        <v>27.7</v>
      </c>
      <c r="Y111" s="188">
        <v>27.9</v>
      </c>
      <c r="Z111" s="188">
        <v>1.7</v>
      </c>
      <c r="AA111" s="189"/>
      <c r="AB111" s="189"/>
      <c r="AC111" s="188" t="s">
        <v>566</v>
      </c>
      <c r="AD111" s="188" t="s">
        <v>566</v>
      </c>
    </row>
    <row r="112" spans="1:30" s="20" customFormat="1" x14ac:dyDescent="0.3">
      <c r="A112" s="87" t="s">
        <v>1123</v>
      </c>
      <c r="B112" s="87" t="s">
        <v>1123</v>
      </c>
      <c r="C112" s="194">
        <v>158949</v>
      </c>
      <c r="D112" s="194">
        <v>6576324</v>
      </c>
      <c r="E112" s="45">
        <v>2022</v>
      </c>
      <c r="F112" s="187">
        <v>44880</v>
      </c>
      <c r="G112" s="188">
        <v>2.8600000000000001E-3</v>
      </c>
      <c r="H112" s="188">
        <v>9.2799999999999994E-2</v>
      </c>
      <c r="I112" s="188">
        <v>1.67</v>
      </c>
      <c r="J112" s="188">
        <v>0.78800000000000003</v>
      </c>
      <c r="K112" s="188">
        <v>8.1000000000000003E-2</v>
      </c>
      <c r="L112" s="188">
        <v>2.02</v>
      </c>
      <c r="M112" s="188">
        <v>2.3400000000000001E-3</v>
      </c>
      <c r="N112" s="188">
        <v>8.48E-2</v>
      </c>
      <c r="O112" s="188">
        <v>1.85</v>
      </c>
      <c r="P112" s="188">
        <v>0.80100000000000005</v>
      </c>
      <c r="Q112" s="188">
        <v>1.6799999999999999E-2</v>
      </c>
      <c r="R112" s="188">
        <v>1.47</v>
      </c>
      <c r="S112" s="188">
        <v>7.6</v>
      </c>
      <c r="T112" s="188">
        <v>68</v>
      </c>
      <c r="U112" s="188">
        <v>37.799999999999997</v>
      </c>
      <c r="V112" s="188">
        <v>7.8</v>
      </c>
      <c r="W112" s="188">
        <v>7.77</v>
      </c>
      <c r="X112" s="188">
        <v>31.5</v>
      </c>
      <c r="Y112" s="188">
        <v>31.4</v>
      </c>
      <c r="Z112" s="188">
        <v>1.2</v>
      </c>
      <c r="AA112" s="189"/>
      <c r="AB112" s="189"/>
      <c r="AC112" s="188" t="s">
        <v>566</v>
      </c>
      <c r="AD112" s="188" t="s">
        <v>566</v>
      </c>
    </row>
    <row r="113" spans="1:30" s="20" customFormat="1" x14ac:dyDescent="0.3">
      <c r="A113" s="87" t="s">
        <v>2001</v>
      </c>
      <c r="B113" s="193" t="s">
        <v>1279</v>
      </c>
      <c r="C113" s="186">
        <v>158727</v>
      </c>
      <c r="D113" s="186">
        <v>6578210</v>
      </c>
      <c r="E113" s="45">
        <v>2022</v>
      </c>
      <c r="F113" s="187">
        <v>44910</v>
      </c>
      <c r="G113" s="188">
        <v>1.04E-2</v>
      </c>
      <c r="H113" s="188">
        <v>9.1300000000000006E-2</v>
      </c>
      <c r="I113" s="188">
        <v>1.55</v>
      </c>
      <c r="J113" s="188">
        <v>1.57</v>
      </c>
      <c r="K113" s="188">
        <v>5.8700000000000002E-2</v>
      </c>
      <c r="L113" s="188">
        <v>2.57</v>
      </c>
      <c r="M113" s="188">
        <v>1.23E-2</v>
      </c>
      <c r="N113" s="188">
        <v>0.10199999999999999</v>
      </c>
      <c r="O113" s="188">
        <v>1.5</v>
      </c>
      <c r="P113" s="188">
        <v>1.76</v>
      </c>
      <c r="Q113" s="188">
        <v>4.4299999999999999E-2</v>
      </c>
      <c r="R113" s="188">
        <v>2.99</v>
      </c>
      <c r="S113" s="188">
        <v>7.3</v>
      </c>
      <c r="T113" s="188">
        <v>79</v>
      </c>
      <c r="U113" s="188">
        <v>511</v>
      </c>
      <c r="V113" s="188">
        <v>6.04</v>
      </c>
      <c r="W113" s="188">
        <v>6.07</v>
      </c>
      <c r="X113" s="188">
        <v>57.1</v>
      </c>
      <c r="Y113" s="188">
        <v>56</v>
      </c>
      <c r="Z113" s="188">
        <v>1.6</v>
      </c>
      <c r="AA113" s="189"/>
      <c r="AB113" s="189"/>
      <c r="AC113" s="188" t="s">
        <v>566</v>
      </c>
      <c r="AD113" s="188" t="s">
        <v>566</v>
      </c>
    </row>
    <row r="114" spans="1:30" s="20" customFormat="1" x14ac:dyDescent="0.3">
      <c r="A114" s="87" t="s">
        <v>2001</v>
      </c>
      <c r="B114" s="193" t="s">
        <v>1279</v>
      </c>
      <c r="C114" s="186">
        <v>158727</v>
      </c>
      <c r="D114" s="186">
        <v>6578210</v>
      </c>
      <c r="E114" s="45">
        <v>2022</v>
      </c>
      <c r="F114" s="187">
        <v>44635</v>
      </c>
      <c r="G114" s="188">
        <v>9.7599999999999996E-3</v>
      </c>
      <c r="H114" s="188">
        <v>0.128</v>
      </c>
      <c r="I114" s="188">
        <v>2.0099999999999998</v>
      </c>
      <c r="J114" s="188">
        <v>2.2599999999999998</v>
      </c>
      <c r="K114" s="188">
        <v>0.113</v>
      </c>
      <c r="L114" s="188">
        <v>2.38</v>
      </c>
      <c r="M114" s="188">
        <v>5.2399999999999999E-3</v>
      </c>
      <c r="N114" s="188">
        <v>9.5899999999999999E-2</v>
      </c>
      <c r="O114" s="188">
        <v>1.94</v>
      </c>
      <c r="P114" s="188">
        <v>2.06</v>
      </c>
      <c r="Q114" s="188">
        <v>7.2400000000000006E-2</v>
      </c>
      <c r="R114" s="188">
        <v>2.13</v>
      </c>
      <c r="S114" s="188">
        <v>7.7</v>
      </c>
      <c r="T114" s="188">
        <v>64</v>
      </c>
      <c r="U114" s="188">
        <v>240</v>
      </c>
      <c r="V114" s="188">
        <v>7.12</v>
      </c>
      <c r="W114" s="188">
        <v>7.24</v>
      </c>
      <c r="X114" s="188">
        <v>35.5</v>
      </c>
      <c r="Y114" s="188">
        <v>34.799999999999997</v>
      </c>
      <c r="Z114" s="188">
        <v>2</v>
      </c>
      <c r="AA114" s="189"/>
      <c r="AB114" s="189"/>
      <c r="AC114" s="188" t="s">
        <v>566</v>
      </c>
      <c r="AD114" s="188" t="s">
        <v>566</v>
      </c>
    </row>
    <row r="115" spans="1:30" s="20" customFormat="1" x14ac:dyDescent="0.3">
      <c r="A115" s="87" t="s">
        <v>2001</v>
      </c>
      <c r="B115" s="193" t="s">
        <v>1279</v>
      </c>
      <c r="C115" s="186">
        <v>158727</v>
      </c>
      <c r="D115" s="186">
        <v>6578210</v>
      </c>
      <c r="E115" s="45">
        <v>2022</v>
      </c>
      <c r="F115" s="187">
        <v>44576</v>
      </c>
      <c r="G115" s="188">
        <v>2.5899999999999999E-3</v>
      </c>
      <c r="H115" s="188">
        <v>9.9400000000000002E-2</v>
      </c>
      <c r="I115" s="188">
        <v>1.73</v>
      </c>
      <c r="J115" s="188">
        <v>2.0099999999999998</v>
      </c>
      <c r="K115" s="188">
        <v>0.20399999999999999</v>
      </c>
      <c r="L115" s="188">
        <v>1.87</v>
      </c>
      <c r="M115" s="188">
        <v>2.9499999999999999E-3</v>
      </c>
      <c r="N115" s="188">
        <v>7.6300000000000007E-2</v>
      </c>
      <c r="O115" s="188">
        <v>1.72</v>
      </c>
      <c r="P115" s="188">
        <v>1.77</v>
      </c>
      <c r="Q115" s="188">
        <v>1.7500000000000002E-2</v>
      </c>
      <c r="R115" s="188">
        <v>1.58</v>
      </c>
      <c r="S115" s="188">
        <v>7.7</v>
      </c>
      <c r="T115" s="188">
        <v>63</v>
      </c>
      <c r="U115" s="188">
        <v>234</v>
      </c>
      <c r="V115" s="188">
        <v>7.14</v>
      </c>
      <c r="W115" s="188">
        <v>6.59</v>
      </c>
      <c r="X115" s="188">
        <v>33.9</v>
      </c>
      <c r="Y115" s="188">
        <v>32.9</v>
      </c>
      <c r="Z115" s="188">
        <v>1.3</v>
      </c>
      <c r="AA115" s="189"/>
      <c r="AB115" s="189"/>
      <c r="AC115" s="188" t="s">
        <v>566</v>
      </c>
      <c r="AD115" s="188" t="s">
        <v>566</v>
      </c>
    </row>
    <row r="116" spans="1:30" s="20" customFormat="1" x14ac:dyDescent="0.3">
      <c r="A116" s="87" t="s">
        <v>2001</v>
      </c>
      <c r="B116" s="193" t="s">
        <v>1279</v>
      </c>
      <c r="C116" s="186">
        <v>158727</v>
      </c>
      <c r="D116" s="186">
        <v>6578210</v>
      </c>
      <c r="E116" s="45">
        <v>2022</v>
      </c>
      <c r="F116" s="187">
        <v>44607</v>
      </c>
      <c r="G116" s="188">
        <v>7.4599999999999996E-3</v>
      </c>
      <c r="H116" s="188">
        <v>0.108</v>
      </c>
      <c r="I116" s="188">
        <v>1.91</v>
      </c>
      <c r="J116" s="188">
        <v>1.77</v>
      </c>
      <c r="K116" s="188">
        <v>0.23</v>
      </c>
      <c r="L116" s="188">
        <v>1.79</v>
      </c>
      <c r="M116" s="188">
        <v>5.2399999999999999E-3</v>
      </c>
      <c r="N116" s="188">
        <v>0.10199999999999999</v>
      </c>
      <c r="O116" s="188">
        <v>2.17</v>
      </c>
      <c r="P116" s="188">
        <v>1.23</v>
      </c>
      <c r="Q116" s="188">
        <v>1.9199999999999998E-2</v>
      </c>
      <c r="R116" s="188">
        <v>1.7</v>
      </c>
      <c r="S116" s="188">
        <v>7.6</v>
      </c>
      <c r="T116" s="188">
        <v>59</v>
      </c>
      <c r="U116" s="188">
        <v>199</v>
      </c>
      <c r="V116" s="188">
        <v>7.06</v>
      </c>
      <c r="W116" s="188">
        <v>7.05</v>
      </c>
      <c r="X116" s="188">
        <v>29.4</v>
      </c>
      <c r="Y116" s="188">
        <v>31</v>
      </c>
      <c r="Z116" s="188">
        <v>2.4</v>
      </c>
      <c r="AA116" s="189"/>
      <c r="AB116" s="189"/>
      <c r="AC116" s="188" t="s">
        <v>566</v>
      </c>
      <c r="AD116" s="188" t="s">
        <v>566</v>
      </c>
    </row>
    <row r="117" spans="1:30" s="20" customFormat="1" x14ac:dyDescent="0.3">
      <c r="A117" s="87" t="s">
        <v>2001</v>
      </c>
      <c r="B117" s="193" t="s">
        <v>1279</v>
      </c>
      <c r="C117" s="186">
        <v>158727</v>
      </c>
      <c r="D117" s="186">
        <v>6578210</v>
      </c>
      <c r="E117" s="45">
        <v>2022</v>
      </c>
      <c r="F117" s="187">
        <v>44666</v>
      </c>
      <c r="G117" s="188">
        <v>5.3400000000000001E-3</v>
      </c>
      <c r="H117" s="188">
        <v>0.14099999999999999</v>
      </c>
      <c r="I117" s="188">
        <v>2.17</v>
      </c>
      <c r="J117" s="188">
        <v>1.96</v>
      </c>
      <c r="K117" s="188">
        <v>0.20399999999999999</v>
      </c>
      <c r="L117" s="188">
        <v>1.82</v>
      </c>
      <c r="M117" s="188">
        <v>2.3800000000000002E-3</v>
      </c>
      <c r="N117" s="188">
        <v>9.8799999999999999E-2</v>
      </c>
      <c r="O117" s="188">
        <v>2.04</v>
      </c>
      <c r="P117" s="188">
        <v>2.0099999999999998</v>
      </c>
      <c r="Q117" s="188">
        <v>1.55E-2</v>
      </c>
      <c r="R117" s="188">
        <v>0.54200000000000004</v>
      </c>
      <c r="S117" s="188">
        <v>8.1999999999999993</v>
      </c>
      <c r="T117" s="188">
        <v>70</v>
      </c>
      <c r="U117" s="188">
        <v>167</v>
      </c>
      <c r="V117" s="188">
        <v>7.42</v>
      </c>
      <c r="W117" s="188">
        <v>7.1</v>
      </c>
      <c r="X117" s="188">
        <v>30.2</v>
      </c>
      <c r="Y117" s="188">
        <v>29.7</v>
      </c>
      <c r="Z117" s="188">
        <v>2.8</v>
      </c>
      <c r="AA117" s="189"/>
      <c r="AB117" s="189"/>
      <c r="AC117" s="188" t="s">
        <v>566</v>
      </c>
      <c r="AD117" s="188" t="s">
        <v>566</v>
      </c>
    </row>
    <row r="118" spans="1:30" s="20" customFormat="1" x14ac:dyDescent="0.3">
      <c r="A118" s="87" t="s">
        <v>2001</v>
      </c>
      <c r="B118" s="193" t="s">
        <v>1279</v>
      </c>
      <c r="C118" s="186">
        <v>158727</v>
      </c>
      <c r="D118" s="186">
        <v>6578210</v>
      </c>
      <c r="E118" s="45">
        <v>2022</v>
      </c>
      <c r="F118" s="187">
        <v>44696</v>
      </c>
      <c r="G118" s="188">
        <v>0.10299999999999999</v>
      </c>
      <c r="H118" s="188">
        <v>2.08</v>
      </c>
      <c r="I118" s="188">
        <v>19.100000000000001</v>
      </c>
      <c r="J118" s="188">
        <v>17.899999999999999</v>
      </c>
      <c r="K118" s="188">
        <v>2.4</v>
      </c>
      <c r="L118" s="188">
        <v>22.1</v>
      </c>
      <c r="M118" s="188">
        <v>4.8999999999999998E-3</v>
      </c>
      <c r="N118" s="188">
        <v>0.151</v>
      </c>
      <c r="O118" s="188">
        <v>1.27</v>
      </c>
      <c r="P118" s="188">
        <v>1.69</v>
      </c>
      <c r="Q118" s="188">
        <v>9.2299999999999993E-2</v>
      </c>
      <c r="R118" s="188">
        <v>1.37</v>
      </c>
      <c r="S118" s="188">
        <v>8</v>
      </c>
      <c r="T118" s="188">
        <v>76</v>
      </c>
      <c r="U118" s="188">
        <v>469</v>
      </c>
      <c r="V118" s="188">
        <v>6.37</v>
      </c>
      <c r="W118" s="188">
        <v>6.41</v>
      </c>
      <c r="X118" s="188">
        <v>46.8</v>
      </c>
      <c r="Y118" s="188">
        <v>47.1</v>
      </c>
      <c r="Z118" s="188">
        <v>3</v>
      </c>
      <c r="AA118" s="189"/>
      <c r="AB118" s="189"/>
      <c r="AC118" s="188" t="s">
        <v>557</v>
      </c>
      <c r="AD118" s="188" t="s">
        <v>566</v>
      </c>
    </row>
    <row r="119" spans="1:30" s="20" customFormat="1" x14ac:dyDescent="0.3">
      <c r="A119" s="87" t="s">
        <v>2001</v>
      </c>
      <c r="B119" s="193" t="s">
        <v>1279</v>
      </c>
      <c r="C119" s="186">
        <v>158727</v>
      </c>
      <c r="D119" s="186">
        <v>6578210</v>
      </c>
      <c r="E119" s="45">
        <v>2022</v>
      </c>
      <c r="F119" s="187">
        <v>44727</v>
      </c>
      <c r="G119" s="188">
        <v>8.3400000000000002E-3</v>
      </c>
      <c r="H119" s="188">
        <v>0.121</v>
      </c>
      <c r="I119" s="188">
        <v>2.62</v>
      </c>
      <c r="J119" s="188">
        <v>1.72</v>
      </c>
      <c r="K119" s="188">
        <v>0.255</v>
      </c>
      <c r="L119" s="188">
        <v>4.28</v>
      </c>
      <c r="M119" s="188">
        <v>8.43E-3</v>
      </c>
      <c r="N119" s="188">
        <v>8.7900000000000006E-2</v>
      </c>
      <c r="O119" s="188">
        <v>2.15</v>
      </c>
      <c r="P119" s="188">
        <v>1.99</v>
      </c>
      <c r="Q119" s="188">
        <v>2.9399999999999999E-2</v>
      </c>
      <c r="R119" s="188">
        <v>2.08</v>
      </c>
      <c r="S119" s="188">
        <v>7.7</v>
      </c>
      <c r="T119" s="188">
        <v>69</v>
      </c>
      <c r="U119" s="188">
        <v>291</v>
      </c>
      <c r="V119" s="188">
        <v>6.88</v>
      </c>
      <c r="W119" s="188">
        <v>6.87</v>
      </c>
      <c r="X119" s="188">
        <v>36.5</v>
      </c>
      <c r="Y119" s="188">
        <v>36.6</v>
      </c>
      <c r="Z119" s="188">
        <v>2</v>
      </c>
      <c r="AA119" s="189"/>
      <c r="AB119" s="189"/>
      <c r="AC119" s="188" t="s">
        <v>566</v>
      </c>
      <c r="AD119" s="188" t="s">
        <v>566</v>
      </c>
    </row>
    <row r="120" spans="1:30" s="20" customFormat="1" x14ac:dyDescent="0.3">
      <c r="A120" s="87" t="s">
        <v>2001</v>
      </c>
      <c r="B120" s="193" t="s">
        <v>1279</v>
      </c>
      <c r="C120" s="186">
        <v>158727</v>
      </c>
      <c r="D120" s="186">
        <v>6578210</v>
      </c>
      <c r="E120" s="45">
        <v>2022</v>
      </c>
      <c r="F120" s="187">
        <v>44757</v>
      </c>
      <c r="G120" s="188">
        <v>1.0699999999999999E-2</v>
      </c>
      <c r="H120" s="188">
        <v>0.111</v>
      </c>
      <c r="I120" s="188">
        <v>2.4</v>
      </c>
      <c r="J120" s="188">
        <v>1.49</v>
      </c>
      <c r="K120" s="188">
        <v>0.40300000000000002</v>
      </c>
      <c r="L120" s="188">
        <v>3.88</v>
      </c>
      <c r="M120" s="188">
        <v>1.3299999999999999E-2</v>
      </c>
      <c r="N120" s="188">
        <v>7.2300000000000003E-2</v>
      </c>
      <c r="O120" s="188">
        <v>2.37</v>
      </c>
      <c r="P120" s="188">
        <v>1.45</v>
      </c>
      <c r="Q120" s="188">
        <v>4.6100000000000002E-2</v>
      </c>
      <c r="R120" s="188">
        <v>2.62</v>
      </c>
      <c r="S120" s="188">
        <v>7.9</v>
      </c>
      <c r="T120" s="188">
        <v>74</v>
      </c>
      <c r="U120" s="188">
        <v>567</v>
      </c>
      <c r="V120" s="188">
        <v>6.21</v>
      </c>
      <c r="W120" s="188">
        <v>6.09</v>
      </c>
      <c r="X120" s="188">
        <v>56.4</v>
      </c>
      <c r="Y120" s="188">
        <v>57.8</v>
      </c>
      <c r="Z120" s="188">
        <v>1.8</v>
      </c>
      <c r="AA120" s="189"/>
      <c r="AB120" s="189"/>
      <c r="AC120" s="188" t="s">
        <v>566</v>
      </c>
      <c r="AD120" s="188" t="s">
        <v>566</v>
      </c>
    </row>
    <row r="121" spans="1:30" s="20" customFormat="1" x14ac:dyDescent="0.3">
      <c r="A121" s="87" t="s">
        <v>2001</v>
      </c>
      <c r="B121" s="193" t="s">
        <v>1279</v>
      </c>
      <c r="C121" s="186">
        <v>158727</v>
      </c>
      <c r="D121" s="186">
        <v>6578210</v>
      </c>
      <c r="E121" s="45">
        <v>2022</v>
      </c>
      <c r="F121" s="187">
        <v>44788</v>
      </c>
      <c r="G121" s="188">
        <v>8.3599999999999994E-3</v>
      </c>
      <c r="H121" s="188">
        <v>5.91E-2</v>
      </c>
      <c r="I121" s="188">
        <v>1.72</v>
      </c>
      <c r="J121" s="188">
        <v>1.54</v>
      </c>
      <c r="K121" s="188">
        <v>7.6300000000000007E-2</v>
      </c>
      <c r="L121" s="188">
        <v>2.83</v>
      </c>
      <c r="M121" s="188">
        <v>1.12E-2</v>
      </c>
      <c r="N121" s="188">
        <v>6.9900000000000004E-2</v>
      </c>
      <c r="O121" s="188">
        <v>1.69</v>
      </c>
      <c r="P121" s="188">
        <v>1.53</v>
      </c>
      <c r="Q121" s="188">
        <v>1.04E-2</v>
      </c>
      <c r="R121" s="188">
        <v>2.33</v>
      </c>
      <c r="S121" s="188">
        <v>8</v>
      </c>
      <c r="T121" s="188">
        <v>79.8</v>
      </c>
      <c r="U121" s="188">
        <v>704</v>
      </c>
      <c r="V121" s="188">
        <v>4.97</v>
      </c>
      <c r="W121" s="188">
        <v>4.99</v>
      </c>
      <c r="X121" s="188">
        <v>67.400000000000006</v>
      </c>
      <c r="Y121" s="188">
        <v>69</v>
      </c>
      <c r="Z121" s="188">
        <v>3</v>
      </c>
      <c r="AA121" s="189"/>
      <c r="AB121" s="189"/>
      <c r="AC121" s="188" t="s">
        <v>566</v>
      </c>
      <c r="AD121" s="188" t="s">
        <v>566</v>
      </c>
    </row>
    <row r="122" spans="1:30" s="20" customFormat="1" x14ac:dyDescent="0.3">
      <c r="A122" s="87" t="s">
        <v>2001</v>
      </c>
      <c r="B122" s="193" t="s">
        <v>1279</v>
      </c>
      <c r="C122" s="186">
        <v>158727</v>
      </c>
      <c r="D122" s="186">
        <v>6578210</v>
      </c>
      <c r="E122" s="45">
        <v>2022</v>
      </c>
      <c r="F122" s="187">
        <v>44849</v>
      </c>
      <c r="G122" s="188">
        <v>1.37E-2</v>
      </c>
      <c r="H122" s="188">
        <v>2.7699999999999999E-2</v>
      </c>
      <c r="I122" s="188">
        <v>1.76</v>
      </c>
      <c r="J122" s="188">
        <v>1.5</v>
      </c>
      <c r="K122" s="188">
        <v>2.0799999999999999E-2</v>
      </c>
      <c r="L122" s="188">
        <v>3.2</v>
      </c>
      <c r="M122" s="188">
        <v>1.0800000000000001E-2</v>
      </c>
      <c r="N122" s="188">
        <v>5.2699999999999997E-2</v>
      </c>
      <c r="O122" s="188">
        <v>1.58</v>
      </c>
      <c r="P122" s="188">
        <v>1.47</v>
      </c>
      <c r="Q122" s="188">
        <v>-0.01</v>
      </c>
      <c r="R122" s="188">
        <v>2.5</v>
      </c>
      <c r="S122" s="188">
        <v>7.5</v>
      </c>
      <c r="T122" s="188">
        <v>85</v>
      </c>
      <c r="U122" s="188">
        <v>743</v>
      </c>
      <c r="V122" s="188">
        <v>4.75</v>
      </c>
      <c r="W122" s="188">
        <v>4.84</v>
      </c>
      <c r="X122" s="188">
        <v>72.2</v>
      </c>
      <c r="Y122" s="188">
        <v>71.099999999999994</v>
      </c>
      <c r="Z122" s="188">
        <v>1.4</v>
      </c>
      <c r="AA122" s="189"/>
      <c r="AB122" s="189"/>
      <c r="AC122" s="188" t="s">
        <v>566</v>
      </c>
      <c r="AD122" s="188" t="s">
        <v>566</v>
      </c>
    </row>
    <row r="123" spans="1:30" s="20" customFormat="1" x14ac:dyDescent="0.3">
      <c r="A123" s="87" t="s">
        <v>2001</v>
      </c>
      <c r="B123" s="193" t="s">
        <v>1279</v>
      </c>
      <c r="C123" s="186">
        <v>158727</v>
      </c>
      <c r="D123" s="186">
        <v>6578210</v>
      </c>
      <c r="E123" s="45">
        <v>2022</v>
      </c>
      <c r="F123" s="187">
        <v>44880</v>
      </c>
      <c r="G123" s="188">
        <v>1.11E-2</v>
      </c>
      <c r="H123" s="188">
        <v>0.11</v>
      </c>
      <c r="I123" s="188">
        <v>2.27</v>
      </c>
      <c r="J123" s="188">
        <v>1.73</v>
      </c>
      <c r="K123" s="188">
        <v>0.23300000000000001</v>
      </c>
      <c r="L123" s="188">
        <v>3.47</v>
      </c>
      <c r="M123" s="188">
        <v>6.6299999999999996E-3</v>
      </c>
      <c r="N123" s="188">
        <v>0.09</v>
      </c>
      <c r="O123" s="188">
        <v>1.86</v>
      </c>
      <c r="P123" s="188">
        <v>1.61</v>
      </c>
      <c r="Q123" s="188">
        <v>0.13700000000000001</v>
      </c>
      <c r="R123" s="188">
        <v>2.29</v>
      </c>
      <c r="S123" s="188">
        <v>7.4</v>
      </c>
      <c r="T123" s="188">
        <v>74</v>
      </c>
      <c r="U123" s="188">
        <v>385</v>
      </c>
      <c r="V123" s="188">
        <v>6.69</v>
      </c>
      <c r="W123" s="188">
        <v>6.62</v>
      </c>
      <c r="X123" s="188">
        <v>47.9</v>
      </c>
      <c r="Y123" s="188">
        <v>51.6</v>
      </c>
      <c r="Z123" s="188">
        <v>1.2</v>
      </c>
      <c r="AA123" s="189"/>
      <c r="AB123" s="189"/>
      <c r="AC123" s="188" t="s">
        <v>566</v>
      </c>
      <c r="AD123" s="188" t="s">
        <v>566</v>
      </c>
    </row>
    <row r="124" spans="1:30" s="20" customFormat="1" x14ac:dyDescent="0.3">
      <c r="A124" s="87" t="s">
        <v>2001</v>
      </c>
      <c r="B124" s="193" t="s">
        <v>1279</v>
      </c>
      <c r="C124" s="186">
        <v>158727</v>
      </c>
      <c r="D124" s="186">
        <v>6578210</v>
      </c>
      <c r="E124" s="45">
        <v>2022</v>
      </c>
      <c r="F124" s="187">
        <v>44819</v>
      </c>
      <c r="G124" s="188">
        <v>4.8199999999999996E-3</v>
      </c>
      <c r="H124" s="188">
        <v>7.2999999999999995E-2</v>
      </c>
      <c r="I124" s="188">
        <v>2.23</v>
      </c>
      <c r="J124" s="188">
        <v>1.73</v>
      </c>
      <c r="K124" s="188">
        <v>0.17299999999999999</v>
      </c>
      <c r="L124" s="188">
        <v>4.54</v>
      </c>
      <c r="M124" s="188">
        <v>1.06E-2</v>
      </c>
      <c r="N124" s="188">
        <v>6.7400000000000002E-2</v>
      </c>
      <c r="O124" s="188">
        <v>2.17</v>
      </c>
      <c r="P124" s="188">
        <v>1.35</v>
      </c>
      <c r="Q124" s="188">
        <v>2.4899999999999999E-2</v>
      </c>
      <c r="R124" s="188">
        <v>3.96</v>
      </c>
      <c r="S124" s="188">
        <v>7.5</v>
      </c>
      <c r="T124" s="188">
        <v>83</v>
      </c>
      <c r="U124" s="188">
        <v>615</v>
      </c>
      <c r="V124" s="188">
        <v>5.53</v>
      </c>
      <c r="W124" s="188">
        <v>5.36</v>
      </c>
      <c r="X124" s="188">
        <v>64.8</v>
      </c>
      <c r="Y124" s="188">
        <v>64.400000000000006</v>
      </c>
      <c r="Z124" s="188">
        <v>2.2999999999999998</v>
      </c>
      <c r="AA124" s="189"/>
      <c r="AB124" s="189"/>
      <c r="AC124" s="188">
        <v>6.7900000000000002E-2</v>
      </c>
      <c r="AD124" s="188" t="s">
        <v>566</v>
      </c>
    </row>
    <row r="125" spans="1:30" s="20" customFormat="1" x14ac:dyDescent="0.3">
      <c r="A125" s="87" t="s">
        <v>2008</v>
      </c>
      <c r="B125" s="193" t="s">
        <v>2008</v>
      </c>
      <c r="C125" s="194"/>
      <c r="D125" s="194"/>
      <c r="E125" s="45">
        <v>2022</v>
      </c>
      <c r="F125" s="187">
        <v>44696</v>
      </c>
      <c r="G125" s="188">
        <v>6.96E-3</v>
      </c>
      <c r="H125" s="188">
        <v>0.17799999999999999</v>
      </c>
      <c r="I125" s="188">
        <v>1.67</v>
      </c>
      <c r="J125" s="188">
        <v>2.12</v>
      </c>
      <c r="K125" s="188">
        <v>0.65300000000000002</v>
      </c>
      <c r="L125" s="188">
        <v>2.12</v>
      </c>
      <c r="M125" s="188">
        <v>-2E-3</v>
      </c>
      <c r="N125" s="188">
        <v>7.0099999999999996E-2</v>
      </c>
      <c r="O125" s="188">
        <v>1.73</v>
      </c>
      <c r="P125" s="188">
        <v>1.72</v>
      </c>
      <c r="Q125" s="188">
        <v>7.6200000000000004E-2</v>
      </c>
      <c r="R125" s="188">
        <v>0.441</v>
      </c>
      <c r="S125" s="188">
        <v>8.5</v>
      </c>
      <c r="T125" s="188">
        <v>95</v>
      </c>
      <c r="U125" s="188">
        <v>34.200000000000003</v>
      </c>
      <c r="V125" s="188">
        <v>11</v>
      </c>
      <c r="W125" s="188">
        <v>8.98</v>
      </c>
      <c r="X125" s="188">
        <v>28.8</v>
      </c>
      <c r="Y125" s="188">
        <v>28.8</v>
      </c>
      <c r="Z125" s="188">
        <v>11</v>
      </c>
      <c r="AA125" s="189"/>
      <c r="AB125" s="189"/>
      <c r="AC125" s="188" t="s">
        <v>566</v>
      </c>
      <c r="AD125" s="188" t="s">
        <v>566</v>
      </c>
    </row>
    <row r="126" spans="1:30" s="20" customFormat="1" x14ac:dyDescent="0.3">
      <c r="A126" s="87" t="s">
        <v>2008</v>
      </c>
      <c r="B126" s="193" t="s">
        <v>2008</v>
      </c>
      <c r="C126" s="194"/>
      <c r="D126" s="194"/>
      <c r="E126" s="45">
        <v>2022</v>
      </c>
      <c r="F126" s="187">
        <v>44576</v>
      </c>
      <c r="G126" s="188">
        <v>2.2599999999999999E-3</v>
      </c>
      <c r="H126" s="188">
        <v>0.128</v>
      </c>
      <c r="I126" s="188">
        <v>1.54</v>
      </c>
      <c r="J126" s="188">
        <v>2.27</v>
      </c>
      <c r="K126" s="188">
        <v>9.4E-2</v>
      </c>
      <c r="L126" s="188">
        <v>3.53</v>
      </c>
      <c r="M126" s="188">
        <v>-2E-3</v>
      </c>
      <c r="N126" s="188">
        <v>0.104</v>
      </c>
      <c r="O126" s="188">
        <v>1.28</v>
      </c>
      <c r="P126" s="188">
        <v>2.31</v>
      </c>
      <c r="Q126" s="188">
        <v>-0.01</v>
      </c>
      <c r="R126" s="188">
        <v>2.74</v>
      </c>
      <c r="S126" s="188">
        <v>7.4</v>
      </c>
      <c r="T126" s="188">
        <v>110</v>
      </c>
      <c r="U126" s="188">
        <v>35.200000000000003</v>
      </c>
      <c r="V126" s="188">
        <v>8.9499999999999993</v>
      </c>
      <c r="W126" s="188">
        <v>8.42</v>
      </c>
      <c r="X126" s="188">
        <v>32.799999999999997</v>
      </c>
      <c r="Y126" s="188">
        <v>32.700000000000003</v>
      </c>
      <c r="Z126" s="188">
        <v>2.2999999999999998</v>
      </c>
      <c r="AA126" s="189"/>
      <c r="AB126" s="189"/>
      <c r="AC126" s="188" t="s">
        <v>566</v>
      </c>
      <c r="AD126" s="188" t="s">
        <v>566</v>
      </c>
    </row>
    <row r="127" spans="1:30" s="20" customFormat="1" x14ac:dyDescent="0.3">
      <c r="A127" s="87" t="s">
        <v>2008</v>
      </c>
      <c r="B127" s="193" t="s">
        <v>2008</v>
      </c>
      <c r="C127" s="194"/>
      <c r="D127" s="194"/>
      <c r="E127" s="45">
        <v>2022</v>
      </c>
      <c r="F127" s="187">
        <v>44635</v>
      </c>
      <c r="G127" s="188">
        <v>-2E-3</v>
      </c>
      <c r="H127" s="188">
        <v>0.113</v>
      </c>
      <c r="I127" s="188">
        <v>1.6</v>
      </c>
      <c r="J127" s="188">
        <v>1.87</v>
      </c>
      <c r="K127" s="188">
        <v>0.11799999999999999</v>
      </c>
      <c r="L127" s="188">
        <v>1.82</v>
      </c>
      <c r="M127" s="188">
        <v>-2E-3</v>
      </c>
      <c r="N127" s="188">
        <v>8.8599999999999998E-2</v>
      </c>
      <c r="O127" s="188">
        <v>1.46</v>
      </c>
      <c r="P127" s="188">
        <v>1.51</v>
      </c>
      <c r="Q127" s="188">
        <v>2.8899999999999999E-2</v>
      </c>
      <c r="R127" s="188">
        <v>0.59599999999999997</v>
      </c>
      <c r="S127" s="188">
        <v>8.8000000000000007</v>
      </c>
      <c r="T127" s="188">
        <v>85</v>
      </c>
      <c r="U127" s="188">
        <v>33</v>
      </c>
      <c r="V127" s="188">
        <v>8.44</v>
      </c>
      <c r="W127" s="188">
        <v>7.62</v>
      </c>
      <c r="X127" s="188">
        <v>28.7</v>
      </c>
      <c r="Y127" s="188">
        <v>27.9</v>
      </c>
      <c r="Z127" s="188">
        <v>6.6</v>
      </c>
      <c r="AA127" s="189"/>
      <c r="AB127" s="189"/>
      <c r="AC127" s="188" t="s">
        <v>566</v>
      </c>
      <c r="AD127" s="188" t="s">
        <v>566</v>
      </c>
    </row>
    <row r="128" spans="1:30" s="20" customFormat="1" x14ac:dyDescent="0.3">
      <c r="A128" s="87" t="s">
        <v>2008</v>
      </c>
      <c r="B128" s="193" t="s">
        <v>2008</v>
      </c>
      <c r="C128" s="194"/>
      <c r="D128" s="194"/>
      <c r="E128" s="45">
        <v>2022</v>
      </c>
      <c r="F128" s="187">
        <v>44666</v>
      </c>
      <c r="G128" s="188">
        <v>6.1900000000000002E-3</v>
      </c>
      <c r="H128" s="188">
        <v>0.13600000000000001</v>
      </c>
      <c r="I128" s="188">
        <v>1.44</v>
      </c>
      <c r="J128" s="188">
        <v>2.23</v>
      </c>
      <c r="K128" s="188">
        <v>0.443</v>
      </c>
      <c r="L128" s="188">
        <v>1.91</v>
      </c>
      <c r="M128" s="188">
        <v>2.3400000000000001E-3</v>
      </c>
      <c r="N128" s="188">
        <v>8.4400000000000003E-2</v>
      </c>
      <c r="O128" s="188">
        <v>1.27</v>
      </c>
      <c r="P128" s="188">
        <v>1.61</v>
      </c>
      <c r="Q128" s="188">
        <v>7.5499999999999998E-2</v>
      </c>
      <c r="R128" s="188">
        <v>0.83499999999999996</v>
      </c>
      <c r="S128" s="188">
        <v>6.7</v>
      </c>
      <c r="T128" s="188">
        <v>100</v>
      </c>
      <c r="U128" s="188">
        <v>34.4</v>
      </c>
      <c r="V128" s="188">
        <v>9.26</v>
      </c>
      <c r="W128" s="188">
        <v>8</v>
      </c>
      <c r="X128" s="188">
        <v>31.2</v>
      </c>
      <c r="Y128" s="188">
        <v>30.1</v>
      </c>
      <c r="Z128" s="188">
        <v>7.1</v>
      </c>
      <c r="AA128" s="189"/>
      <c r="AB128" s="189"/>
      <c r="AC128" s="188" t="s">
        <v>566</v>
      </c>
      <c r="AD128" s="188" t="s">
        <v>566</v>
      </c>
    </row>
    <row r="129" spans="1:30" s="20" customFormat="1" x14ac:dyDescent="0.3">
      <c r="A129" s="87" t="s">
        <v>2008</v>
      </c>
      <c r="B129" s="193" t="s">
        <v>2008</v>
      </c>
      <c r="C129" s="194"/>
      <c r="D129" s="194"/>
      <c r="E129" s="45">
        <v>2022</v>
      </c>
      <c r="F129" s="187">
        <v>44727</v>
      </c>
      <c r="G129" s="188">
        <v>1.1299999999999999E-2</v>
      </c>
      <c r="H129" s="188">
        <v>0.33900000000000002</v>
      </c>
      <c r="I129" s="188">
        <v>2.23</v>
      </c>
      <c r="J129" s="188">
        <v>2.21</v>
      </c>
      <c r="K129" s="188">
        <v>0.63500000000000001</v>
      </c>
      <c r="L129" s="188">
        <v>2.87</v>
      </c>
      <c r="M129" s="188">
        <v>-2E-3</v>
      </c>
      <c r="N129" s="188">
        <v>9.3100000000000002E-2</v>
      </c>
      <c r="O129" s="188">
        <v>1.81</v>
      </c>
      <c r="P129" s="188">
        <v>1.86</v>
      </c>
      <c r="Q129" s="188">
        <v>6.8099999999999994E-2</v>
      </c>
      <c r="R129" s="188">
        <v>0.27800000000000002</v>
      </c>
      <c r="S129" s="188">
        <v>7.9</v>
      </c>
      <c r="T129" s="188">
        <v>95</v>
      </c>
      <c r="U129" s="188">
        <v>32.1</v>
      </c>
      <c r="V129" s="188">
        <v>11</v>
      </c>
      <c r="W129" s="188">
        <v>9.48</v>
      </c>
      <c r="X129" s="188">
        <v>29.7</v>
      </c>
      <c r="Y129" s="188">
        <v>27.9</v>
      </c>
      <c r="Z129" s="188">
        <v>8.1999999999999993</v>
      </c>
      <c r="AA129" s="189"/>
      <c r="AB129" s="189"/>
      <c r="AC129" s="188" t="s">
        <v>566</v>
      </c>
      <c r="AD129" s="188" t="s">
        <v>566</v>
      </c>
    </row>
    <row r="130" spans="1:30" s="20" customFormat="1" x14ac:dyDescent="0.3">
      <c r="A130" s="87" t="s">
        <v>2008</v>
      </c>
      <c r="B130" s="193" t="s">
        <v>2008</v>
      </c>
      <c r="C130" s="194"/>
      <c r="D130" s="194"/>
      <c r="E130" s="45">
        <v>2022</v>
      </c>
      <c r="F130" s="187">
        <v>44757</v>
      </c>
      <c r="G130" s="188">
        <v>-2E-3</v>
      </c>
      <c r="H130" s="188">
        <v>0.252</v>
      </c>
      <c r="I130" s="188">
        <v>1.65</v>
      </c>
      <c r="J130" s="188">
        <v>1.48</v>
      </c>
      <c r="K130" s="188">
        <v>0.25700000000000001</v>
      </c>
      <c r="L130" s="188">
        <v>2.2000000000000002</v>
      </c>
      <c r="M130" s="188">
        <v>-2E-3</v>
      </c>
      <c r="N130" s="188">
        <v>4.5100000000000001E-2</v>
      </c>
      <c r="O130" s="188">
        <v>1.34</v>
      </c>
      <c r="P130" s="188">
        <v>1.1299999999999999</v>
      </c>
      <c r="Q130" s="188">
        <v>4.8300000000000003E-2</v>
      </c>
      <c r="R130" s="188">
        <v>0.50900000000000001</v>
      </c>
      <c r="S130" s="188">
        <v>9.5</v>
      </c>
      <c r="T130" s="188">
        <v>84</v>
      </c>
      <c r="U130" s="188">
        <v>28.6</v>
      </c>
      <c r="V130" s="188">
        <v>15.3</v>
      </c>
      <c r="W130" s="188">
        <v>10.1</v>
      </c>
      <c r="X130" s="188">
        <v>28.7</v>
      </c>
      <c r="Y130" s="188">
        <v>28.2</v>
      </c>
      <c r="Z130" s="188">
        <v>36</v>
      </c>
      <c r="AA130" s="189"/>
      <c r="AB130" s="189"/>
      <c r="AC130" s="188" t="s">
        <v>566</v>
      </c>
      <c r="AD130" s="188" t="s">
        <v>566</v>
      </c>
    </row>
    <row r="131" spans="1:30" s="20" customFormat="1" x14ac:dyDescent="0.3">
      <c r="A131" s="87" t="s">
        <v>2008</v>
      </c>
      <c r="B131" s="193" t="s">
        <v>2008</v>
      </c>
      <c r="C131" s="194"/>
      <c r="D131" s="194"/>
      <c r="E131" s="45">
        <v>2022</v>
      </c>
      <c r="F131" s="187">
        <v>44788</v>
      </c>
      <c r="G131" s="188">
        <v>-2E-3</v>
      </c>
      <c r="H131" s="188">
        <v>7.5999999999999998E-2</v>
      </c>
      <c r="I131" s="188">
        <v>0.98199999999999998</v>
      </c>
      <c r="J131" s="188">
        <v>0.99399999999999999</v>
      </c>
      <c r="K131" s="188">
        <v>8.6400000000000005E-2</v>
      </c>
      <c r="L131" s="188">
        <v>1.01</v>
      </c>
      <c r="M131" s="188">
        <v>-2E-3</v>
      </c>
      <c r="N131" s="188">
        <v>2.2599999999999999E-2</v>
      </c>
      <c r="O131" s="188">
        <v>0.66700000000000004</v>
      </c>
      <c r="P131" s="188">
        <v>0.71599999999999997</v>
      </c>
      <c r="Q131" s="188">
        <v>-0.01</v>
      </c>
      <c r="R131" s="188">
        <v>0.22700000000000001</v>
      </c>
      <c r="S131" s="188">
        <v>9.3000000000000007</v>
      </c>
      <c r="T131" s="188">
        <v>89</v>
      </c>
      <c r="U131" s="188">
        <v>29.8</v>
      </c>
      <c r="V131" s="188">
        <v>13.3</v>
      </c>
      <c r="W131" s="188">
        <v>9.24</v>
      </c>
      <c r="X131" s="188">
        <v>29.4</v>
      </c>
      <c r="Y131" s="188">
        <v>28.9</v>
      </c>
      <c r="Z131" s="188">
        <v>55</v>
      </c>
      <c r="AA131" s="189"/>
      <c r="AB131" s="189"/>
      <c r="AC131" s="188" t="s">
        <v>566</v>
      </c>
      <c r="AD131" s="188" t="s">
        <v>566</v>
      </c>
    </row>
    <row r="132" spans="1:30" s="20" customFormat="1" x14ac:dyDescent="0.3">
      <c r="A132" s="87" t="s">
        <v>2008</v>
      </c>
      <c r="B132" s="193" t="s">
        <v>2008</v>
      </c>
      <c r="C132" s="194"/>
      <c r="D132" s="194"/>
      <c r="E132" s="45">
        <v>2022</v>
      </c>
      <c r="F132" s="187">
        <v>44849</v>
      </c>
      <c r="G132" s="188">
        <v>6.1399999999999996E-3</v>
      </c>
      <c r="H132" s="188">
        <v>7.7899999999999997E-2</v>
      </c>
      <c r="I132" s="188">
        <v>1.01</v>
      </c>
      <c r="J132" s="188">
        <v>0.90400000000000003</v>
      </c>
      <c r="K132" s="188">
        <v>0.16700000000000001</v>
      </c>
      <c r="L132" s="188">
        <v>1.41</v>
      </c>
      <c r="M132" s="188">
        <v>-2E-3</v>
      </c>
      <c r="N132" s="188">
        <v>7.2800000000000004E-2</v>
      </c>
      <c r="O132" s="188">
        <v>0.76900000000000002</v>
      </c>
      <c r="P132" s="188">
        <v>0.85199999999999998</v>
      </c>
      <c r="Q132" s="188">
        <v>-0.01</v>
      </c>
      <c r="R132" s="188">
        <v>0.67400000000000004</v>
      </c>
      <c r="S132" s="188">
        <v>7.7</v>
      </c>
      <c r="T132" s="188">
        <v>95</v>
      </c>
      <c r="U132" s="188">
        <v>30.9</v>
      </c>
      <c r="V132" s="188">
        <v>12.7</v>
      </c>
      <c r="W132" s="188">
        <v>9.99</v>
      </c>
      <c r="X132" s="188">
        <v>30.3</v>
      </c>
      <c r="Y132" s="188">
        <v>29.4</v>
      </c>
      <c r="Z132" s="188">
        <v>5.6</v>
      </c>
      <c r="AA132" s="189"/>
      <c r="AB132" s="189"/>
      <c r="AC132" s="188" t="s">
        <v>566</v>
      </c>
      <c r="AD132" s="188" t="s">
        <v>566</v>
      </c>
    </row>
    <row r="133" spans="1:30" s="20" customFormat="1" x14ac:dyDescent="0.3">
      <c r="A133" s="87" t="s">
        <v>2008</v>
      </c>
      <c r="B133" s="193" t="s">
        <v>2008</v>
      </c>
      <c r="C133" s="194"/>
      <c r="D133" s="194"/>
      <c r="E133" s="45">
        <v>2022</v>
      </c>
      <c r="F133" s="187">
        <v>44880</v>
      </c>
      <c r="G133" s="188">
        <v>5.3299999999999997E-3</v>
      </c>
      <c r="H133" s="188">
        <v>9.4500000000000001E-2</v>
      </c>
      <c r="I133" s="188">
        <v>1.05</v>
      </c>
      <c r="J133" s="188">
        <v>1.44</v>
      </c>
      <c r="K133" s="188">
        <v>0.26100000000000001</v>
      </c>
      <c r="L133" s="188">
        <v>1.67</v>
      </c>
      <c r="M133" s="188">
        <v>-2E-3</v>
      </c>
      <c r="N133" s="188">
        <v>8.8700000000000001E-2</v>
      </c>
      <c r="O133" s="188">
        <v>0.94899999999999995</v>
      </c>
      <c r="P133" s="188">
        <v>1.51</v>
      </c>
      <c r="Q133" s="188">
        <v>1.6199999999999999E-2</v>
      </c>
      <c r="R133" s="188">
        <v>0.69699999999999995</v>
      </c>
      <c r="S133" s="188">
        <v>7.4</v>
      </c>
      <c r="T133" s="188">
        <v>93</v>
      </c>
      <c r="U133" s="188">
        <v>30.9</v>
      </c>
      <c r="V133" s="188">
        <v>10.4</v>
      </c>
      <c r="W133" s="188">
        <v>9.06</v>
      </c>
      <c r="X133" s="188">
        <v>30.5</v>
      </c>
      <c r="Y133" s="188">
        <v>30.8</v>
      </c>
      <c r="Z133" s="188">
        <v>4.5999999999999996</v>
      </c>
      <c r="AA133" s="189"/>
      <c r="AB133" s="189"/>
      <c r="AC133" s="188" t="s">
        <v>566</v>
      </c>
      <c r="AD133" s="188" t="s">
        <v>566</v>
      </c>
    </row>
    <row r="134" spans="1:30" s="20" customFormat="1" x14ac:dyDescent="0.3">
      <c r="A134" s="87" t="s">
        <v>2008</v>
      </c>
      <c r="B134" s="193" t="s">
        <v>2008</v>
      </c>
      <c r="C134" s="194"/>
      <c r="D134" s="194"/>
      <c r="E134" s="45">
        <v>2022</v>
      </c>
      <c r="F134" s="187">
        <v>44910</v>
      </c>
      <c r="G134" s="188">
        <v>4.0499999999999998E-3</v>
      </c>
      <c r="H134" s="188">
        <v>0.114</v>
      </c>
      <c r="I134" s="188">
        <v>1.02</v>
      </c>
      <c r="J134" s="188">
        <v>1.7</v>
      </c>
      <c r="K134" s="188">
        <v>4.5499999999999999E-2</v>
      </c>
      <c r="L134" s="188">
        <v>2.6</v>
      </c>
      <c r="M134" s="188">
        <v>2.33E-3</v>
      </c>
      <c r="N134" s="188">
        <v>0.107</v>
      </c>
      <c r="O134" s="188">
        <v>1.17</v>
      </c>
      <c r="P134" s="188">
        <v>1.78</v>
      </c>
      <c r="Q134" s="188">
        <v>1.54E-2</v>
      </c>
      <c r="R134" s="188">
        <v>2.48</v>
      </c>
      <c r="S134" s="188">
        <v>7.5</v>
      </c>
      <c r="T134" s="188">
        <v>110</v>
      </c>
      <c r="U134" s="188">
        <v>37.299999999999997</v>
      </c>
      <c r="V134" s="188">
        <v>10.7</v>
      </c>
      <c r="W134" s="188">
        <v>10</v>
      </c>
      <c r="X134" s="188">
        <v>34.4</v>
      </c>
      <c r="Y134" s="188">
        <v>34.700000000000003</v>
      </c>
      <c r="Z134" s="188">
        <v>2.2000000000000002</v>
      </c>
      <c r="AA134" s="189"/>
      <c r="AB134" s="189"/>
      <c r="AC134" s="188" t="s">
        <v>566</v>
      </c>
      <c r="AD134" s="188" t="s">
        <v>566</v>
      </c>
    </row>
    <row r="135" spans="1:30" s="20" customFormat="1" x14ac:dyDescent="0.3">
      <c r="A135" s="87" t="s">
        <v>2008</v>
      </c>
      <c r="B135" s="193" t="s">
        <v>2008</v>
      </c>
      <c r="C135" s="194"/>
      <c r="D135" s="194"/>
      <c r="E135" s="45">
        <v>2022</v>
      </c>
      <c r="F135" s="187">
        <v>44819</v>
      </c>
      <c r="G135" s="188">
        <v>-2E-3</v>
      </c>
      <c r="H135" s="188">
        <v>9.74E-2</v>
      </c>
      <c r="I135" s="188">
        <v>1.1299999999999999</v>
      </c>
      <c r="J135" s="188">
        <v>0.75600000000000001</v>
      </c>
      <c r="K135" s="188">
        <v>0.127</v>
      </c>
      <c r="L135" s="188">
        <v>1.5</v>
      </c>
      <c r="M135" s="188">
        <v>-2E-3</v>
      </c>
      <c r="N135" s="188">
        <v>9.3799999999999994E-2</v>
      </c>
      <c r="O135" s="188">
        <v>0.73599999999999999</v>
      </c>
      <c r="P135" s="188">
        <v>0.505</v>
      </c>
      <c r="Q135" s="188">
        <v>-0.01</v>
      </c>
      <c r="R135" s="188">
        <v>0.63800000000000001</v>
      </c>
      <c r="S135" s="188">
        <v>8.5</v>
      </c>
      <c r="T135" s="188">
        <v>93</v>
      </c>
      <c r="U135" s="188">
        <v>30.3</v>
      </c>
      <c r="V135" s="188">
        <v>11.9</v>
      </c>
      <c r="W135" s="188">
        <v>9.3699999999999992</v>
      </c>
      <c r="X135" s="188">
        <v>30.2</v>
      </c>
      <c r="Y135" s="188">
        <v>29.5</v>
      </c>
      <c r="Z135" s="188">
        <v>40</v>
      </c>
      <c r="AA135" s="189"/>
      <c r="AB135" s="189"/>
      <c r="AC135" s="188" t="s">
        <v>566</v>
      </c>
      <c r="AD135" s="188" t="s">
        <v>566</v>
      </c>
    </row>
    <row r="136" spans="1:30" s="20" customFormat="1" x14ac:dyDescent="0.3">
      <c r="A136" s="87" t="s">
        <v>2008</v>
      </c>
      <c r="B136" s="193" t="s">
        <v>2008</v>
      </c>
      <c r="C136" s="194"/>
      <c r="D136" s="194"/>
      <c r="E136" s="45">
        <v>2022</v>
      </c>
      <c r="F136" s="187">
        <v>44607</v>
      </c>
      <c r="G136" s="188">
        <v>2.6900000000000001E-3</v>
      </c>
      <c r="H136" s="188">
        <v>0.16400000000000001</v>
      </c>
      <c r="I136" s="188">
        <v>2.33</v>
      </c>
      <c r="J136" s="188">
        <v>2.23</v>
      </c>
      <c r="K136" s="188">
        <v>7.4999999999999997E-2</v>
      </c>
      <c r="L136" s="188">
        <v>3.59</v>
      </c>
      <c r="M136" s="188">
        <v>-2E-3</v>
      </c>
      <c r="N136" s="188">
        <v>0.113</v>
      </c>
      <c r="O136" s="188">
        <v>1.8</v>
      </c>
      <c r="P136" s="188">
        <v>2.02</v>
      </c>
      <c r="Q136" s="188">
        <v>-0.01</v>
      </c>
      <c r="R136" s="188">
        <v>2.06</v>
      </c>
      <c r="S136" s="188">
        <v>7.6</v>
      </c>
      <c r="T136" s="188">
        <v>97</v>
      </c>
      <c r="U136" s="188">
        <v>35.200000000000003</v>
      </c>
      <c r="V136" s="188">
        <v>9.5</v>
      </c>
      <c r="W136" s="188">
        <v>8.4</v>
      </c>
      <c r="X136" s="188">
        <v>30.3</v>
      </c>
      <c r="Y136" s="188">
        <v>30.5</v>
      </c>
      <c r="Z136" s="188">
        <v>3.4</v>
      </c>
      <c r="AA136" s="189"/>
      <c r="AB136" s="189"/>
      <c r="AC136" s="188" t="s">
        <v>566</v>
      </c>
      <c r="AD136" s="188" t="s">
        <v>566</v>
      </c>
    </row>
    <row r="137" spans="1:30" s="20" customFormat="1" x14ac:dyDescent="0.3">
      <c r="A137" s="87" t="s">
        <v>2009</v>
      </c>
      <c r="B137" s="193" t="s">
        <v>1263</v>
      </c>
      <c r="C137" s="163">
        <v>138359</v>
      </c>
      <c r="D137" s="163">
        <v>6582640</v>
      </c>
      <c r="E137" s="45">
        <v>2022</v>
      </c>
      <c r="F137" s="187">
        <v>44819</v>
      </c>
      <c r="G137" s="188">
        <v>-2E-3</v>
      </c>
      <c r="H137" s="188">
        <v>7.9000000000000001E-2</v>
      </c>
      <c r="I137" s="188">
        <v>1.94</v>
      </c>
      <c r="J137" s="188">
        <v>2.33</v>
      </c>
      <c r="K137" s="188">
        <v>2.4400000000000002E-2</v>
      </c>
      <c r="L137" s="188">
        <v>0.46200000000000002</v>
      </c>
      <c r="M137" s="188">
        <v>-2E-3</v>
      </c>
      <c r="N137" s="188">
        <v>1.72E-2</v>
      </c>
      <c r="O137" s="188">
        <v>1.9</v>
      </c>
      <c r="P137" s="188">
        <v>2.1800000000000002</v>
      </c>
      <c r="Q137" s="188">
        <v>-0.01</v>
      </c>
      <c r="R137" s="188">
        <v>0.39300000000000002</v>
      </c>
      <c r="S137" s="188">
        <v>7.9</v>
      </c>
      <c r="T137" s="188">
        <v>71</v>
      </c>
      <c r="U137" s="188">
        <v>23.3</v>
      </c>
      <c r="V137" s="188">
        <v>8.0299999999999994</v>
      </c>
      <c r="W137" s="188">
        <v>7.74</v>
      </c>
      <c r="X137" s="188">
        <v>25.3</v>
      </c>
      <c r="Y137" s="188">
        <v>25.4</v>
      </c>
      <c r="Z137" s="188">
        <v>1.1000000000000001</v>
      </c>
      <c r="AA137" s="189"/>
      <c r="AB137" s="189"/>
      <c r="AC137" s="188" t="s">
        <v>566</v>
      </c>
      <c r="AD137" s="188" t="s">
        <v>566</v>
      </c>
    </row>
    <row r="138" spans="1:30" s="20" customFormat="1" x14ac:dyDescent="0.3">
      <c r="A138" s="87" t="s">
        <v>2009</v>
      </c>
      <c r="B138" s="193" t="s">
        <v>1263</v>
      </c>
      <c r="C138" s="163">
        <v>138359</v>
      </c>
      <c r="D138" s="163">
        <v>6582640</v>
      </c>
      <c r="E138" s="45">
        <v>2022</v>
      </c>
      <c r="F138" s="187">
        <v>44727</v>
      </c>
      <c r="G138" s="188">
        <v>-2E-3</v>
      </c>
      <c r="H138" s="188">
        <v>0.11700000000000001</v>
      </c>
      <c r="I138" s="188">
        <v>2</v>
      </c>
      <c r="J138" s="188">
        <v>2.46</v>
      </c>
      <c r="K138" s="188">
        <v>0.69</v>
      </c>
      <c r="L138" s="188">
        <v>0.247</v>
      </c>
      <c r="M138" s="188">
        <v>-2E-3</v>
      </c>
      <c r="N138" s="188">
        <v>7.9699999999999993E-2</v>
      </c>
      <c r="O138" s="188">
        <v>1.86</v>
      </c>
      <c r="P138" s="188">
        <v>2.2599999999999998</v>
      </c>
      <c r="Q138" s="188">
        <v>3.2199999999999999E-2</v>
      </c>
      <c r="R138" s="188" t="s">
        <v>587</v>
      </c>
      <c r="S138" s="188">
        <v>8.3000000000000007</v>
      </c>
      <c r="T138" s="188">
        <v>75</v>
      </c>
      <c r="U138" s="188">
        <v>24.3</v>
      </c>
      <c r="V138" s="188">
        <v>8.17</v>
      </c>
      <c r="W138" s="188">
        <v>8.32</v>
      </c>
      <c r="X138" s="188">
        <v>25.4</v>
      </c>
      <c r="Y138" s="188">
        <v>25.2</v>
      </c>
      <c r="Z138" s="188">
        <v>2</v>
      </c>
      <c r="AA138" s="189"/>
      <c r="AB138" s="189"/>
      <c r="AC138" s="188" t="s">
        <v>566</v>
      </c>
      <c r="AD138" s="188" t="s">
        <v>566</v>
      </c>
    </row>
    <row r="139" spans="1:30" s="20" customFormat="1" x14ac:dyDescent="0.3">
      <c r="A139" s="87" t="s">
        <v>2009</v>
      </c>
      <c r="B139" s="193" t="s">
        <v>1263</v>
      </c>
      <c r="C139" s="163">
        <v>138359</v>
      </c>
      <c r="D139" s="163">
        <v>6582640</v>
      </c>
      <c r="E139" s="45">
        <v>2022</v>
      </c>
      <c r="F139" s="187">
        <v>44757</v>
      </c>
      <c r="G139" s="188">
        <v>-2E-3</v>
      </c>
      <c r="H139" s="188">
        <v>9.64E-2</v>
      </c>
      <c r="I139" s="188">
        <v>2.04</v>
      </c>
      <c r="J139" s="188">
        <v>2.37</v>
      </c>
      <c r="K139" s="188">
        <v>4.1500000000000002E-2</v>
      </c>
      <c r="L139" s="188">
        <v>0.314</v>
      </c>
      <c r="M139" s="188">
        <v>-2E-3</v>
      </c>
      <c r="N139" s="188">
        <v>6.4799999999999996E-2</v>
      </c>
      <c r="O139" s="188">
        <v>1.93</v>
      </c>
      <c r="P139" s="188">
        <v>2.39</v>
      </c>
      <c r="Q139" s="188">
        <v>1.0800000000000001E-2</v>
      </c>
      <c r="R139" s="188">
        <v>0.28799999999999998</v>
      </c>
      <c r="S139" s="188">
        <v>8.1</v>
      </c>
      <c r="T139" s="188">
        <v>67</v>
      </c>
      <c r="U139" s="188">
        <v>22.9</v>
      </c>
      <c r="V139" s="188">
        <v>8.4</v>
      </c>
      <c r="W139" s="188">
        <v>8.3800000000000008</v>
      </c>
      <c r="X139" s="188">
        <v>25.2</v>
      </c>
      <c r="Y139" s="188">
        <v>25.7</v>
      </c>
      <c r="Z139" s="188">
        <v>1.3</v>
      </c>
      <c r="AA139" s="189"/>
      <c r="AB139" s="189"/>
      <c r="AC139" s="188" t="s">
        <v>566</v>
      </c>
      <c r="AD139" s="188" t="s">
        <v>566</v>
      </c>
    </row>
    <row r="140" spans="1:30" s="20" customFormat="1" x14ac:dyDescent="0.3">
      <c r="A140" s="87" t="s">
        <v>2009</v>
      </c>
      <c r="B140" s="193" t="s">
        <v>1263</v>
      </c>
      <c r="C140" s="163">
        <v>138359</v>
      </c>
      <c r="D140" s="163">
        <v>6582640</v>
      </c>
      <c r="E140" s="45">
        <v>2022</v>
      </c>
      <c r="F140" s="187">
        <v>44788</v>
      </c>
      <c r="G140" s="188">
        <v>-2E-3</v>
      </c>
      <c r="H140" s="188">
        <v>7.0900000000000005E-2</v>
      </c>
      <c r="I140" s="188">
        <v>2</v>
      </c>
      <c r="J140" s="188">
        <v>2.23</v>
      </c>
      <c r="K140" s="188">
        <v>1.49E-2</v>
      </c>
      <c r="L140" s="188">
        <v>-0.2</v>
      </c>
      <c r="M140" s="188">
        <v>-2E-3</v>
      </c>
      <c r="N140" s="188">
        <v>9.1499999999999998E-2</v>
      </c>
      <c r="O140" s="188">
        <v>1.83</v>
      </c>
      <c r="P140" s="188">
        <v>2.15</v>
      </c>
      <c r="Q140" s="188">
        <v>-0.01</v>
      </c>
      <c r="R140" s="188">
        <v>0.21299999999999999</v>
      </c>
      <c r="S140" s="188">
        <v>8.1</v>
      </c>
      <c r="T140" s="188">
        <v>67.5</v>
      </c>
      <c r="U140" s="188">
        <v>22.8</v>
      </c>
      <c r="V140" s="188">
        <v>7.58</v>
      </c>
      <c r="W140" s="188">
        <v>7.52</v>
      </c>
      <c r="X140" s="188">
        <v>24.8</v>
      </c>
      <c r="Y140" s="188">
        <v>24.3</v>
      </c>
      <c r="Z140" s="188">
        <v>1</v>
      </c>
      <c r="AA140" s="189"/>
      <c r="AB140" s="189"/>
      <c r="AC140" s="188" t="s">
        <v>566</v>
      </c>
      <c r="AD140" s="188" t="s">
        <v>566</v>
      </c>
    </row>
    <row r="141" spans="1:30" s="20" customFormat="1" x14ac:dyDescent="0.3">
      <c r="A141" s="87" t="s">
        <v>2009</v>
      </c>
      <c r="B141" s="193" t="s">
        <v>1263</v>
      </c>
      <c r="C141" s="163">
        <v>138359</v>
      </c>
      <c r="D141" s="163">
        <v>6582640</v>
      </c>
      <c r="E141" s="45">
        <v>2022</v>
      </c>
      <c r="F141" s="187">
        <v>44849</v>
      </c>
      <c r="G141" s="188">
        <v>-2E-3</v>
      </c>
      <c r="H141" s="188">
        <v>6.5699999999999995E-2</v>
      </c>
      <c r="I141" s="188">
        <v>1.97</v>
      </c>
      <c r="J141" s="188">
        <v>2.36</v>
      </c>
      <c r="K141" s="188">
        <v>1.9E-2</v>
      </c>
      <c r="L141" s="188">
        <v>0.25900000000000001</v>
      </c>
      <c r="M141" s="188">
        <v>-2E-3</v>
      </c>
      <c r="N141" s="188">
        <v>6.9800000000000001E-2</v>
      </c>
      <c r="O141" s="188">
        <v>1.79</v>
      </c>
      <c r="P141" s="188">
        <v>2.3199999999999998</v>
      </c>
      <c r="Q141" s="188">
        <v>-0.01</v>
      </c>
      <c r="R141" s="188">
        <v>0.38200000000000001</v>
      </c>
      <c r="S141" s="188">
        <v>8</v>
      </c>
      <c r="T141" s="188">
        <v>70</v>
      </c>
      <c r="U141" s="188">
        <v>24.2</v>
      </c>
      <c r="V141" s="188">
        <v>7.82</v>
      </c>
      <c r="W141" s="188">
        <v>7.81</v>
      </c>
      <c r="X141" s="188">
        <v>26.1</v>
      </c>
      <c r="Y141" s="188">
        <v>25.9</v>
      </c>
      <c r="Z141" s="188">
        <v>1.4</v>
      </c>
      <c r="AA141" s="189"/>
      <c r="AB141" s="189"/>
      <c r="AC141" s="188" t="s">
        <v>566</v>
      </c>
      <c r="AD141" s="188" t="s">
        <v>566</v>
      </c>
    </row>
    <row r="142" spans="1:30" s="20" customFormat="1" x14ac:dyDescent="0.3">
      <c r="A142" s="87" t="s">
        <v>2009</v>
      </c>
      <c r="B142" s="193" t="s">
        <v>1263</v>
      </c>
      <c r="C142" s="163">
        <v>138359</v>
      </c>
      <c r="D142" s="163">
        <v>6582640</v>
      </c>
      <c r="E142" s="45">
        <v>2022</v>
      </c>
      <c r="F142" s="187">
        <v>44910</v>
      </c>
      <c r="G142" s="188">
        <v>-2E-3</v>
      </c>
      <c r="H142" s="188">
        <v>5.9400000000000001E-2</v>
      </c>
      <c r="I142" s="188">
        <v>1.71</v>
      </c>
      <c r="J142" s="188">
        <v>2.11</v>
      </c>
      <c r="K142" s="188">
        <v>1.61E-2</v>
      </c>
      <c r="L142" s="188">
        <v>0.38600000000000001</v>
      </c>
      <c r="M142" s="188">
        <v>-2E-3</v>
      </c>
      <c r="N142" s="188">
        <v>4.8000000000000001E-2</v>
      </c>
      <c r="O142" s="188">
        <v>1.91</v>
      </c>
      <c r="P142" s="188">
        <v>2.35</v>
      </c>
      <c r="Q142" s="188">
        <v>-0.01</v>
      </c>
      <c r="R142" s="188" t="s">
        <v>587</v>
      </c>
      <c r="S142" s="188">
        <v>7.7</v>
      </c>
      <c r="T142" s="188">
        <v>74</v>
      </c>
      <c r="U142" s="188">
        <v>25.6</v>
      </c>
      <c r="V142" s="188">
        <v>8.0399999999999991</v>
      </c>
      <c r="W142" s="188">
        <v>7.81</v>
      </c>
      <c r="X142" s="188">
        <v>27.9</v>
      </c>
      <c r="Y142" s="188">
        <v>31.8</v>
      </c>
      <c r="Z142" s="188">
        <v>1.7</v>
      </c>
      <c r="AA142" s="189"/>
      <c r="AB142" s="189"/>
      <c r="AC142" s="188" t="s">
        <v>566</v>
      </c>
      <c r="AD142" s="188" t="s">
        <v>566</v>
      </c>
    </row>
    <row r="143" spans="1:30" s="20" customFormat="1" x14ac:dyDescent="0.3">
      <c r="A143" s="87" t="s">
        <v>2009</v>
      </c>
      <c r="B143" s="193" t="s">
        <v>1263</v>
      </c>
      <c r="C143" s="163">
        <v>138359</v>
      </c>
      <c r="D143" s="163">
        <v>6582640</v>
      </c>
      <c r="E143" s="45">
        <v>2022</v>
      </c>
      <c r="F143" s="187">
        <v>44666</v>
      </c>
      <c r="G143" s="188">
        <v>-2E-3</v>
      </c>
      <c r="H143" s="188">
        <v>8.3400000000000002E-2</v>
      </c>
      <c r="I143" s="188">
        <v>2.13</v>
      </c>
      <c r="J143" s="188">
        <v>2.44</v>
      </c>
      <c r="K143" s="188">
        <v>7.9299999999999995E-2</v>
      </c>
      <c r="L143" s="188">
        <v>0.6</v>
      </c>
      <c r="M143" s="188">
        <v>-2E-3</v>
      </c>
      <c r="N143" s="188">
        <v>9.2399999999999996E-2</v>
      </c>
      <c r="O143" s="188">
        <v>1.84</v>
      </c>
      <c r="P143" s="188">
        <v>2.33</v>
      </c>
      <c r="Q143" s="188">
        <v>-0.01</v>
      </c>
      <c r="R143" s="188" t="s">
        <v>587</v>
      </c>
      <c r="S143" s="188">
        <v>8.1999999999999993</v>
      </c>
      <c r="T143" s="188">
        <v>79</v>
      </c>
      <c r="U143" s="188">
        <v>24.3</v>
      </c>
      <c r="V143" s="188">
        <v>8.4</v>
      </c>
      <c r="W143" s="188">
        <v>8.15</v>
      </c>
      <c r="X143" s="188">
        <v>25.7</v>
      </c>
      <c r="Y143" s="188">
        <v>26.3</v>
      </c>
      <c r="Z143" s="188">
        <v>2.5</v>
      </c>
      <c r="AA143" s="189"/>
      <c r="AB143" s="189"/>
      <c r="AC143" s="188" t="s">
        <v>566</v>
      </c>
      <c r="AD143" s="188" t="s">
        <v>566</v>
      </c>
    </row>
    <row r="144" spans="1:30" s="20" customFormat="1" x14ac:dyDescent="0.3">
      <c r="A144" s="87" t="s">
        <v>2009</v>
      </c>
      <c r="B144" s="193" t="s">
        <v>1263</v>
      </c>
      <c r="C144" s="163">
        <v>138359</v>
      </c>
      <c r="D144" s="163">
        <v>6582640</v>
      </c>
      <c r="E144" s="45">
        <v>2022</v>
      </c>
      <c r="F144" s="187">
        <v>44696</v>
      </c>
      <c r="G144" s="188">
        <v>-0.02</v>
      </c>
      <c r="H144" s="188">
        <v>1.0900000000000001</v>
      </c>
      <c r="I144" s="188">
        <v>20.9</v>
      </c>
      <c r="J144" s="188">
        <v>26.7</v>
      </c>
      <c r="K144" s="188">
        <v>0.68600000000000005</v>
      </c>
      <c r="L144" s="188">
        <v>15.8</v>
      </c>
      <c r="M144" s="188">
        <v>-2E-3</v>
      </c>
      <c r="N144" s="188">
        <v>8.9800000000000005E-2</v>
      </c>
      <c r="O144" s="188">
        <v>1.92</v>
      </c>
      <c r="P144" s="188">
        <v>2.38</v>
      </c>
      <c r="Q144" s="188">
        <v>1.41E-2</v>
      </c>
      <c r="R144" s="188" t="s">
        <v>587</v>
      </c>
      <c r="S144" s="188">
        <v>8.3000000000000007</v>
      </c>
      <c r="T144" s="188">
        <v>77</v>
      </c>
      <c r="U144" s="188">
        <v>24.8</v>
      </c>
      <c r="V144" s="188">
        <v>8.26</v>
      </c>
      <c r="W144" s="188">
        <v>8.2100000000000009</v>
      </c>
      <c r="X144" s="188">
        <v>25.9</v>
      </c>
      <c r="Y144" s="188">
        <v>24.9</v>
      </c>
      <c r="Z144" s="188">
        <v>1.9</v>
      </c>
      <c r="AA144" s="189"/>
      <c r="AB144" s="189"/>
      <c r="AC144" s="188" t="s">
        <v>557</v>
      </c>
      <c r="AD144" s="188" t="s">
        <v>566</v>
      </c>
    </row>
    <row r="145" spans="1:30" s="20" customFormat="1" x14ac:dyDescent="0.3">
      <c r="A145" s="87" t="s">
        <v>2009</v>
      </c>
      <c r="B145" s="193" t="s">
        <v>1263</v>
      </c>
      <c r="C145" s="163">
        <v>138359</v>
      </c>
      <c r="D145" s="163">
        <v>6582640</v>
      </c>
      <c r="E145" s="45">
        <v>2022</v>
      </c>
      <c r="F145" s="187">
        <v>44880</v>
      </c>
      <c r="G145" s="188">
        <v>3.31E-3</v>
      </c>
      <c r="H145" s="188">
        <v>-0.01</v>
      </c>
      <c r="I145" s="188">
        <v>1.62</v>
      </c>
      <c r="J145" s="188">
        <v>2.33</v>
      </c>
      <c r="K145" s="188">
        <v>2.35E-2</v>
      </c>
      <c r="L145" s="188">
        <v>0.318</v>
      </c>
      <c r="M145" s="188">
        <v>-2E-3</v>
      </c>
      <c r="N145" s="188">
        <v>6.7599999999999993E-2</v>
      </c>
      <c r="O145" s="188">
        <v>1.81</v>
      </c>
      <c r="P145" s="188">
        <v>2.31</v>
      </c>
      <c r="Q145" s="188">
        <v>0.13400000000000001</v>
      </c>
      <c r="R145" s="188">
        <v>0.51300000000000001</v>
      </c>
      <c r="S145" s="188">
        <v>7.6</v>
      </c>
      <c r="T145" s="188">
        <v>70</v>
      </c>
      <c r="U145" s="188">
        <v>23.9</v>
      </c>
      <c r="V145" s="188">
        <v>8.57</v>
      </c>
      <c r="W145" s="188">
        <v>8.5</v>
      </c>
      <c r="X145" s="188">
        <v>27.9</v>
      </c>
      <c r="Y145" s="188">
        <v>27.5</v>
      </c>
      <c r="Z145" s="188">
        <v>0.95</v>
      </c>
      <c r="AA145" s="189"/>
      <c r="AB145" s="189"/>
      <c r="AC145" s="188" t="s">
        <v>566</v>
      </c>
      <c r="AD145" s="188" t="s">
        <v>566</v>
      </c>
    </row>
    <row r="146" spans="1:30" s="20" customFormat="1" x14ac:dyDescent="0.3">
      <c r="A146" s="87" t="s">
        <v>2009</v>
      </c>
      <c r="B146" s="193" t="s">
        <v>1263</v>
      </c>
      <c r="C146" s="163">
        <v>138359</v>
      </c>
      <c r="D146" s="163">
        <v>6582640</v>
      </c>
      <c r="E146" s="45">
        <v>2022</v>
      </c>
      <c r="F146" s="187">
        <v>44635</v>
      </c>
      <c r="G146" s="188">
        <v>4.5300000000000002E-3</v>
      </c>
      <c r="H146" s="188">
        <v>0.14499999999999999</v>
      </c>
      <c r="I146" s="188">
        <v>2.35</v>
      </c>
      <c r="J146" s="188">
        <v>3.16</v>
      </c>
      <c r="K146" s="188">
        <v>4.24E-2</v>
      </c>
      <c r="L146" s="188">
        <v>0.69099999999999995</v>
      </c>
      <c r="M146" s="188">
        <v>-2E-3</v>
      </c>
      <c r="N146" s="188">
        <v>8.1100000000000005E-2</v>
      </c>
      <c r="O146" s="188">
        <v>2.11</v>
      </c>
      <c r="P146" s="188">
        <v>2.52</v>
      </c>
      <c r="Q146" s="188">
        <v>2.2800000000000001E-2</v>
      </c>
      <c r="R146" s="188">
        <v>1.33</v>
      </c>
      <c r="S146" s="188">
        <v>7.9</v>
      </c>
      <c r="T146" s="188">
        <v>70</v>
      </c>
      <c r="U146" s="188">
        <v>25</v>
      </c>
      <c r="V146" s="188">
        <v>8.59</v>
      </c>
      <c r="W146" s="188">
        <v>8.68</v>
      </c>
      <c r="X146" s="188">
        <v>26.9</v>
      </c>
      <c r="Y146" s="188">
        <v>26.9</v>
      </c>
      <c r="Z146" s="188">
        <v>1.6</v>
      </c>
      <c r="AA146" s="189"/>
      <c r="AB146" s="189"/>
      <c r="AC146" s="188" t="s">
        <v>566</v>
      </c>
      <c r="AD146" s="188" t="s">
        <v>566</v>
      </c>
    </row>
    <row r="147" spans="1:30" s="20" customFormat="1" x14ac:dyDescent="0.3">
      <c r="A147" s="87" t="s">
        <v>2009</v>
      </c>
      <c r="B147" s="193" t="s">
        <v>1263</v>
      </c>
      <c r="C147" s="163">
        <v>138359</v>
      </c>
      <c r="D147" s="163">
        <v>6582640</v>
      </c>
      <c r="E147" s="45">
        <v>2022</v>
      </c>
      <c r="F147" s="187">
        <v>44576</v>
      </c>
      <c r="G147" s="188">
        <v>5.9799999999999999E-2</v>
      </c>
      <c r="H147" s="188">
        <v>0.125</v>
      </c>
      <c r="I147" s="188">
        <v>2.44</v>
      </c>
      <c r="J147" s="188">
        <v>17.7</v>
      </c>
      <c r="K147" s="188">
        <v>0.111</v>
      </c>
      <c r="L147" s="188">
        <v>19.3</v>
      </c>
      <c r="M147" s="188">
        <v>-2E-3</v>
      </c>
      <c r="N147" s="188">
        <v>8.1100000000000005E-2</v>
      </c>
      <c r="O147" s="188">
        <v>1.76</v>
      </c>
      <c r="P147" s="188">
        <v>2.42</v>
      </c>
      <c r="Q147" s="188">
        <v>-0.01</v>
      </c>
      <c r="R147" s="188">
        <v>2.14</v>
      </c>
      <c r="S147" s="188">
        <v>7.9</v>
      </c>
      <c r="T147" s="188">
        <v>67.150000000000006</v>
      </c>
      <c r="U147" s="188">
        <v>21.4</v>
      </c>
      <c r="V147" s="188">
        <v>8.31</v>
      </c>
      <c r="W147" s="188">
        <v>8.01</v>
      </c>
      <c r="X147" s="188">
        <v>22.8</v>
      </c>
      <c r="Y147" s="188">
        <v>22.7</v>
      </c>
      <c r="Z147" s="188">
        <v>1.9</v>
      </c>
      <c r="AA147" s="189"/>
      <c r="AB147" s="189"/>
      <c r="AC147" s="188" t="s">
        <v>566</v>
      </c>
      <c r="AD147" s="188" t="s">
        <v>566</v>
      </c>
    </row>
    <row r="148" spans="1:30" s="20" customFormat="1" x14ac:dyDescent="0.3">
      <c r="A148" s="87" t="s">
        <v>2010</v>
      </c>
      <c r="B148" s="193" t="s">
        <v>1262</v>
      </c>
      <c r="C148" s="163">
        <v>147437</v>
      </c>
      <c r="D148" s="163">
        <v>6577200</v>
      </c>
      <c r="E148" s="45">
        <v>2022</v>
      </c>
      <c r="F148" s="187">
        <v>44819</v>
      </c>
      <c r="G148" s="188">
        <v>-2E-3</v>
      </c>
      <c r="H148" s="188">
        <v>7.6300000000000007E-2</v>
      </c>
      <c r="I148" s="188">
        <v>2.12</v>
      </c>
      <c r="J148" s="188">
        <v>2.2400000000000002</v>
      </c>
      <c r="K148" s="188">
        <v>6.5000000000000002E-2</v>
      </c>
      <c r="L148" s="188">
        <v>1.1399999999999999</v>
      </c>
      <c r="M148" s="188">
        <v>-2E-3</v>
      </c>
      <c r="N148" s="188">
        <v>7.7399999999999997E-2</v>
      </c>
      <c r="O148" s="188">
        <v>1.86</v>
      </c>
      <c r="P148" s="188">
        <v>2.38</v>
      </c>
      <c r="Q148" s="188">
        <v>-0.01</v>
      </c>
      <c r="R148" s="188">
        <v>0.67800000000000005</v>
      </c>
      <c r="S148" s="188">
        <v>7.9</v>
      </c>
      <c r="T148" s="188">
        <v>61</v>
      </c>
      <c r="U148" s="188">
        <v>22</v>
      </c>
      <c r="V148" s="188">
        <v>7.6</v>
      </c>
      <c r="W148" s="188">
        <v>7.41</v>
      </c>
      <c r="X148" s="188">
        <v>21.6</v>
      </c>
      <c r="Y148" s="188">
        <v>21.9</v>
      </c>
      <c r="Z148" s="188">
        <v>1.6</v>
      </c>
      <c r="AA148" s="189"/>
      <c r="AB148" s="189"/>
      <c r="AC148" s="188" t="s">
        <v>566</v>
      </c>
      <c r="AD148" s="188" t="s">
        <v>566</v>
      </c>
    </row>
    <row r="149" spans="1:30" s="20" customFormat="1" x14ac:dyDescent="0.3">
      <c r="A149" s="87" t="s">
        <v>2010</v>
      </c>
      <c r="B149" s="193" t="s">
        <v>1262</v>
      </c>
      <c r="C149" s="163">
        <v>147437</v>
      </c>
      <c r="D149" s="163">
        <v>6577200</v>
      </c>
      <c r="E149" s="45">
        <v>2022</v>
      </c>
      <c r="F149" s="187">
        <v>44727</v>
      </c>
      <c r="G149" s="188">
        <v>3.7499999999999999E-3</v>
      </c>
      <c r="H149" s="188">
        <v>0.108</v>
      </c>
      <c r="I149" s="188">
        <v>2.06</v>
      </c>
      <c r="J149" s="188">
        <v>2.39</v>
      </c>
      <c r="K149" s="188">
        <v>0.27300000000000002</v>
      </c>
      <c r="L149" s="188">
        <v>0.55200000000000005</v>
      </c>
      <c r="M149" s="188">
        <v>-2E-3</v>
      </c>
      <c r="N149" s="188">
        <v>8.1900000000000001E-2</v>
      </c>
      <c r="O149" s="188">
        <v>1.87</v>
      </c>
      <c r="P149" s="188">
        <v>2.31</v>
      </c>
      <c r="Q149" s="188">
        <v>6.2799999999999995E-2</v>
      </c>
      <c r="R149" s="188">
        <v>0.25600000000000001</v>
      </c>
      <c r="S149" s="188">
        <v>8.1</v>
      </c>
      <c r="T149" s="188">
        <v>67</v>
      </c>
      <c r="U149" s="188">
        <v>22.4</v>
      </c>
      <c r="V149" s="188">
        <v>7.89</v>
      </c>
      <c r="W149" s="188">
        <v>7.94</v>
      </c>
      <c r="X149" s="188">
        <v>22.4</v>
      </c>
      <c r="Y149" s="188">
        <v>22.4</v>
      </c>
      <c r="Z149" s="188">
        <v>2.1</v>
      </c>
      <c r="AA149" s="189"/>
      <c r="AB149" s="189"/>
      <c r="AC149" s="188" t="s">
        <v>566</v>
      </c>
      <c r="AD149" s="188" t="s">
        <v>566</v>
      </c>
    </row>
    <row r="150" spans="1:30" s="20" customFormat="1" x14ac:dyDescent="0.3">
      <c r="A150" s="87" t="s">
        <v>2010</v>
      </c>
      <c r="B150" s="193" t="s">
        <v>1262</v>
      </c>
      <c r="C150" s="163">
        <v>147437</v>
      </c>
      <c r="D150" s="163">
        <v>6577200</v>
      </c>
      <c r="E150" s="45">
        <v>2022</v>
      </c>
      <c r="F150" s="187">
        <v>44757</v>
      </c>
      <c r="G150" s="188">
        <v>-2E-3</v>
      </c>
      <c r="H150" s="188">
        <v>0.10100000000000001</v>
      </c>
      <c r="I150" s="188">
        <v>2.31</v>
      </c>
      <c r="J150" s="188">
        <v>2.2000000000000002</v>
      </c>
      <c r="K150" s="188">
        <v>6.4799999999999996E-2</v>
      </c>
      <c r="L150" s="188">
        <v>0.93200000000000005</v>
      </c>
      <c r="M150" s="188">
        <v>-2E-3</v>
      </c>
      <c r="N150" s="188">
        <v>4.4299999999999999E-2</v>
      </c>
      <c r="O150" s="188">
        <v>2.0299999999999998</v>
      </c>
      <c r="P150" s="188">
        <v>2.27</v>
      </c>
      <c r="Q150" s="188">
        <v>1.2E-2</v>
      </c>
      <c r="R150" s="188">
        <v>0.48299999999999998</v>
      </c>
      <c r="S150" s="188">
        <v>8</v>
      </c>
      <c r="T150" s="188">
        <v>62</v>
      </c>
      <c r="U150" s="188">
        <v>21.7</v>
      </c>
      <c r="V150" s="188">
        <v>7.98</v>
      </c>
      <c r="W150" s="188">
        <v>7.93</v>
      </c>
      <c r="X150" s="188">
        <v>22.9</v>
      </c>
      <c r="Y150" s="188">
        <v>23.1</v>
      </c>
      <c r="Z150" s="188">
        <v>1.2</v>
      </c>
      <c r="AA150" s="189"/>
      <c r="AB150" s="189"/>
      <c r="AC150" s="188" t="s">
        <v>566</v>
      </c>
      <c r="AD150" s="188" t="s">
        <v>566</v>
      </c>
    </row>
    <row r="151" spans="1:30" s="20" customFormat="1" x14ac:dyDescent="0.3">
      <c r="A151" s="87" t="s">
        <v>2010</v>
      </c>
      <c r="B151" s="193" t="s">
        <v>1262</v>
      </c>
      <c r="C151" s="163">
        <v>147437</v>
      </c>
      <c r="D151" s="163">
        <v>6577200</v>
      </c>
      <c r="E151" s="45">
        <v>2022</v>
      </c>
      <c r="F151" s="187">
        <v>44788</v>
      </c>
      <c r="G151" s="188">
        <v>3.16E-3</v>
      </c>
      <c r="H151" s="188">
        <v>7.7899999999999997E-2</v>
      </c>
      <c r="I151" s="188">
        <v>2.4</v>
      </c>
      <c r="J151" s="188">
        <v>2.16</v>
      </c>
      <c r="K151" s="188">
        <v>4.2500000000000003E-2</v>
      </c>
      <c r="L151" s="188">
        <v>0.71599999999999997</v>
      </c>
      <c r="M151" s="188">
        <v>-2E-3</v>
      </c>
      <c r="N151" s="188">
        <v>8.1500000000000003E-2</v>
      </c>
      <c r="O151" s="188">
        <v>2.5099999999999998</v>
      </c>
      <c r="P151" s="188">
        <v>1.88</v>
      </c>
      <c r="Q151" s="188">
        <v>-0.01</v>
      </c>
      <c r="R151" s="188">
        <v>0.54700000000000004</v>
      </c>
      <c r="S151" s="188">
        <v>7.9</v>
      </c>
      <c r="T151" s="188">
        <v>64.2</v>
      </c>
      <c r="U151" s="188">
        <v>23.9</v>
      </c>
      <c r="V151" s="188">
        <v>7.19</v>
      </c>
      <c r="W151" s="188">
        <v>7.16</v>
      </c>
      <c r="X151" s="188">
        <v>23.4</v>
      </c>
      <c r="Y151" s="188">
        <v>23.2</v>
      </c>
      <c r="Z151" s="188">
        <v>1.5</v>
      </c>
      <c r="AA151" s="189"/>
      <c r="AB151" s="189"/>
      <c r="AC151" s="188" t="s">
        <v>566</v>
      </c>
      <c r="AD151" s="188" t="s">
        <v>566</v>
      </c>
    </row>
    <row r="152" spans="1:30" s="20" customFormat="1" x14ac:dyDescent="0.3">
      <c r="A152" s="87" t="s">
        <v>2010</v>
      </c>
      <c r="B152" s="193" t="s">
        <v>1262</v>
      </c>
      <c r="C152" s="163">
        <v>147437</v>
      </c>
      <c r="D152" s="163">
        <v>6577200</v>
      </c>
      <c r="E152" s="45">
        <v>2022</v>
      </c>
      <c r="F152" s="187">
        <v>44849</v>
      </c>
      <c r="G152" s="188">
        <v>-2E-3</v>
      </c>
      <c r="H152" s="188">
        <v>8.0600000000000005E-2</v>
      </c>
      <c r="I152" s="188">
        <v>2.11</v>
      </c>
      <c r="J152" s="188">
        <v>2.2599999999999998</v>
      </c>
      <c r="K152" s="188">
        <v>1.3299999999999999E-2</v>
      </c>
      <c r="L152" s="188">
        <v>0.438</v>
      </c>
      <c r="M152" s="188">
        <v>-2E-3</v>
      </c>
      <c r="N152" s="188">
        <v>7.3899999999999993E-2</v>
      </c>
      <c r="O152" s="188">
        <v>1.71</v>
      </c>
      <c r="P152" s="188">
        <v>1.9</v>
      </c>
      <c r="Q152" s="188">
        <v>-0.01</v>
      </c>
      <c r="R152" s="188">
        <v>0.502</v>
      </c>
      <c r="S152" s="188">
        <v>7.9</v>
      </c>
      <c r="T152" s="188">
        <v>62</v>
      </c>
      <c r="U152" s="188">
        <v>23.1</v>
      </c>
      <c r="V152" s="188">
        <v>7.59</v>
      </c>
      <c r="W152" s="188">
        <v>7.59</v>
      </c>
      <c r="X152" s="188">
        <v>23.1</v>
      </c>
      <c r="Y152" s="188">
        <v>23.3</v>
      </c>
      <c r="Z152" s="188">
        <v>2</v>
      </c>
      <c r="AA152" s="189"/>
      <c r="AB152" s="189"/>
      <c r="AC152" s="188" t="s">
        <v>566</v>
      </c>
      <c r="AD152" s="188" t="s">
        <v>566</v>
      </c>
    </row>
    <row r="153" spans="1:30" s="20" customFormat="1" x14ac:dyDescent="0.3">
      <c r="A153" s="87" t="s">
        <v>2010</v>
      </c>
      <c r="B153" s="193" t="s">
        <v>1262</v>
      </c>
      <c r="C153" s="163">
        <v>147437</v>
      </c>
      <c r="D153" s="163">
        <v>6577200</v>
      </c>
      <c r="E153" s="45">
        <v>2022</v>
      </c>
      <c r="F153" s="187">
        <v>44910</v>
      </c>
      <c r="G153" s="188">
        <v>3.5000000000000001E-3</v>
      </c>
      <c r="H153" s="188">
        <v>7.4099999999999999E-2</v>
      </c>
      <c r="I153" s="188">
        <v>1.72</v>
      </c>
      <c r="J153" s="188">
        <v>2.1</v>
      </c>
      <c r="K153" s="188">
        <v>1.8499999999999999E-2</v>
      </c>
      <c r="L153" s="188">
        <v>0.40500000000000003</v>
      </c>
      <c r="M153" s="188">
        <v>-2E-3</v>
      </c>
      <c r="N153" s="188">
        <v>6.25E-2</v>
      </c>
      <c r="O153" s="188">
        <v>2.08</v>
      </c>
      <c r="P153" s="188">
        <v>2.2000000000000002</v>
      </c>
      <c r="Q153" s="188">
        <v>-0.01</v>
      </c>
      <c r="R153" s="188">
        <v>0.29099999999999998</v>
      </c>
      <c r="S153" s="188">
        <v>7.7</v>
      </c>
      <c r="T153" s="188">
        <v>65</v>
      </c>
      <c r="U153" s="188">
        <v>23.7</v>
      </c>
      <c r="V153" s="188">
        <v>7.89</v>
      </c>
      <c r="W153" s="188">
        <v>7.92</v>
      </c>
      <c r="X153" s="188">
        <v>24.5</v>
      </c>
      <c r="Y153" s="188">
        <v>24.8</v>
      </c>
      <c r="Z153" s="188">
        <v>1.7</v>
      </c>
      <c r="AA153" s="189"/>
      <c r="AB153" s="189"/>
      <c r="AC153" s="188" t="s">
        <v>566</v>
      </c>
      <c r="AD153" s="188" t="s">
        <v>566</v>
      </c>
    </row>
    <row r="154" spans="1:30" s="20" customFormat="1" x14ac:dyDescent="0.3">
      <c r="A154" s="87" t="s">
        <v>2010</v>
      </c>
      <c r="B154" s="193" t="s">
        <v>1262</v>
      </c>
      <c r="C154" s="163">
        <v>147437</v>
      </c>
      <c r="D154" s="163">
        <v>6577200</v>
      </c>
      <c r="E154" s="45">
        <v>2022</v>
      </c>
      <c r="F154" s="187">
        <v>44635</v>
      </c>
      <c r="G154" s="188">
        <v>-2E-3</v>
      </c>
      <c r="H154" s="188">
        <v>0.14199999999999999</v>
      </c>
      <c r="I154" s="188">
        <v>2.0699999999999998</v>
      </c>
      <c r="J154" s="188">
        <v>2.68</v>
      </c>
      <c r="K154" s="188">
        <v>4.9599999999999998E-2</v>
      </c>
      <c r="L154" s="188">
        <v>0.55200000000000005</v>
      </c>
      <c r="M154" s="188">
        <v>-2E-3</v>
      </c>
      <c r="N154" s="188">
        <v>5.1200000000000002E-2</v>
      </c>
      <c r="O154" s="188">
        <v>1.94</v>
      </c>
      <c r="P154" s="188">
        <v>2.1</v>
      </c>
      <c r="Q154" s="188">
        <v>2.3E-2</v>
      </c>
      <c r="R154" s="188" t="s">
        <v>587</v>
      </c>
      <c r="S154" s="188">
        <v>7.9</v>
      </c>
      <c r="T154" s="188">
        <v>55</v>
      </c>
      <c r="U154" s="188">
        <v>20</v>
      </c>
      <c r="V154" s="188">
        <v>7.69</v>
      </c>
      <c r="W154" s="188">
        <v>8.0399999999999991</v>
      </c>
      <c r="X154" s="188">
        <v>20.3</v>
      </c>
      <c r="Y154" s="188">
        <v>20</v>
      </c>
      <c r="Z154" s="188">
        <v>2.8</v>
      </c>
      <c r="AA154" s="189"/>
      <c r="AB154" s="189"/>
      <c r="AC154" s="188" t="s">
        <v>566</v>
      </c>
      <c r="AD154" s="188" t="s">
        <v>566</v>
      </c>
    </row>
    <row r="155" spans="1:30" s="20" customFormat="1" x14ac:dyDescent="0.3">
      <c r="A155" s="87" t="s">
        <v>2010</v>
      </c>
      <c r="B155" s="193" t="s">
        <v>1262</v>
      </c>
      <c r="C155" s="163">
        <v>147437</v>
      </c>
      <c r="D155" s="163">
        <v>6577200</v>
      </c>
      <c r="E155" s="45">
        <v>2022</v>
      </c>
      <c r="F155" s="187">
        <v>44696</v>
      </c>
      <c r="G155" s="188">
        <v>-0.02</v>
      </c>
      <c r="H155" s="188">
        <v>1.1399999999999999</v>
      </c>
      <c r="I155" s="188">
        <v>23.7</v>
      </c>
      <c r="J155" s="188">
        <v>23.9</v>
      </c>
      <c r="K155" s="188">
        <v>0.82099999999999995</v>
      </c>
      <c r="L155" s="188">
        <v>21.5</v>
      </c>
      <c r="M155" s="188">
        <v>-2E-3</v>
      </c>
      <c r="N155" s="188">
        <v>9.3899999999999997E-2</v>
      </c>
      <c r="O155" s="188">
        <v>1.86</v>
      </c>
      <c r="P155" s="188">
        <v>2.06</v>
      </c>
      <c r="Q155" s="188">
        <v>1.34E-2</v>
      </c>
      <c r="R155" s="188">
        <v>1.24</v>
      </c>
      <c r="S155" s="188">
        <v>8.1</v>
      </c>
      <c r="T155" s="188">
        <v>60</v>
      </c>
      <c r="U155" s="188">
        <v>21.7</v>
      </c>
      <c r="V155" s="188">
        <v>7.78</v>
      </c>
      <c r="W155" s="188">
        <v>7.78</v>
      </c>
      <c r="X155" s="188">
        <v>21.2</v>
      </c>
      <c r="Y155" s="188">
        <v>21.5</v>
      </c>
      <c r="Z155" s="188">
        <v>2</v>
      </c>
      <c r="AA155" s="189"/>
      <c r="AB155" s="189"/>
      <c r="AC155" s="188" t="s">
        <v>557</v>
      </c>
      <c r="AD155" s="188" t="s">
        <v>566</v>
      </c>
    </row>
    <row r="156" spans="1:30" s="20" customFormat="1" x14ac:dyDescent="0.3">
      <c r="A156" s="87" t="s">
        <v>2010</v>
      </c>
      <c r="B156" s="193" t="s">
        <v>1262</v>
      </c>
      <c r="C156" s="163">
        <v>147437</v>
      </c>
      <c r="D156" s="163">
        <v>6577200</v>
      </c>
      <c r="E156" s="45">
        <v>2022</v>
      </c>
      <c r="F156" s="187">
        <v>44880</v>
      </c>
      <c r="G156" s="188">
        <v>-2E-3</v>
      </c>
      <c r="H156" s="188">
        <v>6.7699999999999996E-2</v>
      </c>
      <c r="I156" s="188">
        <v>2.0099999999999998</v>
      </c>
      <c r="J156" s="188">
        <v>2.5</v>
      </c>
      <c r="K156" s="188">
        <v>7.1400000000000005E-2</v>
      </c>
      <c r="L156" s="188">
        <v>0.58199999999999996</v>
      </c>
      <c r="M156" s="188">
        <v>-2E-3</v>
      </c>
      <c r="N156" s="188">
        <v>-0.01</v>
      </c>
      <c r="O156" s="188">
        <v>1.99</v>
      </c>
      <c r="P156" s="188">
        <v>2.13</v>
      </c>
      <c r="Q156" s="188">
        <v>3.5700000000000003E-2</v>
      </c>
      <c r="R156" s="188">
        <v>0.45300000000000001</v>
      </c>
      <c r="S156" s="188">
        <v>7.6</v>
      </c>
      <c r="T156" s="188">
        <v>68</v>
      </c>
      <c r="U156" s="188">
        <v>23.5</v>
      </c>
      <c r="V156" s="188">
        <v>8.33</v>
      </c>
      <c r="W156" s="188">
        <v>8.44</v>
      </c>
      <c r="X156" s="188">
        <v>26.3</v>
      </c>
      <c r="Y156" s="188">
        <v>27</v>
      </c>
      <c r="Z156" s="188">
        <v>1.2</v>
      </c>
      <c r="AA156" s="189"/>
      <c r="AB156" s="189"/>
      <c r="AC156" s="188" t="s">
        <v>566</v>
      </c>
      <c r="AD156" s="188" t="s">
        <v>566</v>
      </c>
    </row>
    <row r="157" spans="1:30" s="20" customFormat="1" x14ac:dyDescent="0.3">
      <c r="A157" s="87" t="s">
        <v>2010</v>
      </c>
      <c r="B157" s="193" t="s">
        <v>1262</v>
      </c>
      <c r="C157" s="163">
        <v>147437</v>
      </c>
      <c r="D157" s="163">
        <v>6577200</v>
      </c>
      <c r="E157" s="45">
        <v>2022</v>
      </c>
      <c r="F157" s="187">
        <v>44666</v>
      </c>
      <c r="G157" s="188">
        <v>-2E-3</v>
      </c>
      <c r="H157" s="188">
        <v>0.127</v>
      </c>
      <c r="I157" s="188">
        <v>2.02</v>
      </c>
      <c r="J157" s="188">
        <v>2.06</v>
      </c>
      <c r="K157" s="188">
        <v>6.7599999999999993E-2</v>
      </c>
      <c r="L157" s="188">
        <v>0.40200000000000002</v>
      </c>
      <c r="M157" s="188">
        <v>-2E-3</v>
      </c>
      <c r="N157" s="188">
        <v>0.106</v>
      </c>
      <c r="O157" s="188">
        <v>1.72</v>
      </c>
      <c r="P157" s="188">
        <v>2.19</v>
      </c>
      <c r="Q157" s="188">
        <v>-0.01</v>
      </c>
      <c r="R157" s="188" t="s">
        <v>587</v>
      </c>
      <c r="S157" s="188">
        <v>8.3000000000000007</v>
      </c>
      <c r="T157" s="188">
        <v>62</v>
      </c>
      <c r="U157" s="188">
        <v>20.100000000000001</v>
      </c>
      <c r="V157" s="188">
        <v>8.69</v>
      </c>
      <c r="W157" s="188">
        <v>7.82</v>
      </c>
      <c r="X157" s="188">
        <v>20.7</v>
      </c>
      <c r="Y157" s="188">
        <v>20.3</v>
      </c>
      <c r="Z157" s="188">
        <v>4.0999999999999996</v>
      </c>
      <c r="AA157" s="189"/>
      <c r="AB157" s="189"/>
      <c r="AC157" s="188" t="s">
        <v>566</v>
      </c>
      <c r="AD157" s="188" t="s">
        <v>566</v>
      </c>
    </row>
    <row r="158" spans="1:30" s="20" customFormat="1" x14ac:dyDescent="0.3">
      <c r="A158" s="87" t="s">
        <v>2010</v>
      </c>
      <c r="B158" s="193" t="s">
        <v>1262</v>
      </c>
      <c r="C158" s="163">
        <v>147437</v>
      </c>
      <c r="D158" s="163">
        <v>6577200</v>
      </c>
      <c r="E158" s="45">
        <v>2022</v>
      </c>
      <c r="F158" s="187">
        <v>44576</v>
      </c>
      <c r="G158" s="188">
        <v>3.0000000000000001E-3</v>
      </c>
      <c r="H158" s="188">
        <v>0.10199999999999999</v>
      </c>
      <c r="I158" s="188">
        <v>2.37</v>
      </c>
      <c r="J158" s="188">
        <v>2.4</v>
      </c>
      <c r="K158" s="188">
        <v>9.3799999999999994E-2</v>
      </c>
      <c r="L158" s="188">
        <v>1.61</v>
      </c>
      <c r="M158" s="188">
        <v>-2E-3</v>
      </c>
      <c r="N158" s="188">
        <v>7.5600000000000001E-2</v>
      </c>
      <c r="O158" s="188">
        <v>1.97</v>
      </c>
      <c r="P158" s="188">
        <v>2.16</v>
      </c>
      <c r="Q158" s="188">
        <v>3.1899999999999998E-2</v>
      </c>
      <c r="R158" s="188">
        <v>0.94</v>
      </c>
      <c r="S158" s="188">
        <v>7.7</v>
      </c>
      <c r="T158" s="188">
        <v>53.71</v>
      </c>
      <c r="U158" s="188">
        <v>19.510000000000002</v>
      </c>
      <c r="V158" s="188">
        <v>7.72</v>
      </c>
      <c r="W158" s="188">
        <v>7.27</v>
      </c>
      <c r="X158" s="188">
        <v>18.7</v>
      </c>
      <c r="Y158" s="188">
        <v>18.7</v>
      </c>
      <c r="Z158" s="188">
        <v>2.6</v>
      </c>
      <c r="AA158" s="189"/>
      <c r="AB158" s="189"/>
      <c r="AC158" s="188" t="s">
        <v>566</v>
      </c>
      <c r="AD158" s="188" t="s">
        <v>566</v>
      </c>
    </row>
    <row r="159" spans="1:30" s="20" customFormat="1" x14ac:dyDescent="0.3">
      <c r="A159" s="87" t="s">
        <v>33</v>
      </c>
      <c r="B159" s="193" t="s">
        <v>550</v>
      </c>
      <c r="C159" s="144">
        <v>156953</v>
      </c>
      <c r="D159" s="144">
        <v>6570050</v>
      </c>
      <c r="E159" s="45">
        <v>2022</v>
      </c>
      <c r="F159" s="187">
        <v>44576</v>
      </c>
      <c r="G159" s="188">
        <v>-2E-3</v>
      </c>
      <c r="H159" s="188">
        <v>8.7900000000000006E-2</v>
      </c>
      <c r="I159" s="188">
        <v>0.67200000000000004</v>
      </c>
      <c r="J159" s="188">
        <v>1.66</v>
      </c>
      <c r="K159" s="188">
        <v>2.47E-2</v>
      </c>
      <c r="L159" s="188">
        <v>1.17</v>
      </c>
      <c r="M159" s="188">
        <v>-2E-3</v>
      </c>
      <c r="N159" s="188">
        <v>5.2200000000000003E-2</v>
      </c>
      <c r="O159" s="188">
        <v>0.64400000000000002</v>
      </c>
      <c r="P159" s="188">
        <v>1.74</v>
      </c>
      <c r="Q159" s="188">
        <v>-0.01</v>
      </c>
      <c r="R159" s="188">
        <v>5.27</v>
      </c>
      <c r="S159" s="188">
        <v>7.4</v>
      </c>
      <c r="T159" s="188">
        <v>82</v>
      </c>
      <c r="U159" s="188">
        <v>35.4</v>
      </c>
      <c r="V159" s="188">
        <v>7.75</v>
      </c>
      <c r="W159" s="188">
        <v>7.69</v>
      </c>
      <c r="X159" s="188">
        <v>35.6</v>
      </c>
      <c r="Y159" s="188">
        <v>35.299999999999997</v>
      </c>
      <c r="Z159" s="188">
        <v>1.7</v>
      </c>
      <c r="AA159" s="189"/>
      <c r="AB159" s="189"/>
      <c r="AC159" s="188" t="s">
        <v>566</v>
      </c>
      <c r="AD159" s="188" t="s">
        <v>566</v>
      </c>
    </row>
    <row r="160" spans="1:30" s="20" customFormat="1" x14ac:dyDescent="0.3">
      <c r="A160" s="87" t="s">
        <v>33</v>
      </c>
      <c r="B160" s="193" t="s">
        <v>550</v>
      </c>
      <c r="C160" s="144">
        <v>156953</v>
      </c>
      <c r="D160" s="144">
        <v>6570050</v>
      </c>
      <c r="E160" s="45">
        <v>2022</v>
      </c>
      <c r="F160" s="187">
        <v>44607</v>
      </c>
      <c r="G160" s="188">
        <v>-2E-3</v>
      </c>
      <c r="H160" s="188">
        <v>8.48E-2</v>
      </c>
      <c r="I160" s="188">
        <v>1.31</v>
      </c>
      <c r="J160" s="188">
        <v>1.82</v>
      </c>
      <c r="K160" s="188">
        <v>0.13200000000000001</v>
      </c>
      <c r="L160" s="188">
        <v>1.37</v>
      </c>
      <c r="M160" s="188">
        <v>-2E-3</v>
      </c>
      <c r="N160" s="188">
        <v>7.3099999999999998E-2</v>
      </c>
      <c r="O160" s="188">
        <v>1.2</v>
      </c>
      <c r="P160" s="188">
        <v>1.92</v>
      </c>
      <c r="Q160" s="188">
        <v>-0.01</v>
      </c>
      <c r="R160" s="188">
        <v>1.27</v>
      </c>
      <c r="S160" s="188">
        <v>7.4</v>
      </c>
      <c r="T160" s="188">
        <v>64</v>
      </c>
      <c r="U160" s="188">
        <v>36.4</v>
      </c>
      <c r="V160" s="188">
        <v>7.99</v>
      </c>
      <c r="W160" s="188">
        <v>7.95</v>
      </c>
      <c r="X160" s="188">
        <v>33.6</v>
      </c>
      <c r="Y160" s="188">
        <v>34.1</v>
      </c>
      <c r="Z160" s="188">
        <v>2.4</v>
      </c>
      <c r="AA160" s="189"/>
      <c r="AB160" s="189"/>
      <c r="AC160" s="188" t="s">
        <v>566</v>
      </c>
      <c r="AD160" s="188" t="s">
        <v>566</v>
      </c>
    </row>
    <row r="161" spans="1:30" s="20" customFormat="1" x14ac:dyDescent="0.3">
      <c r="A161" s="87" t="s">
        <v>33</v>
      </c>
      <c r="B161" s="193" t="s">
        <v>550</v>
      </c>
      <c r="C161" s="144">
        <v>156953</v>
      </c>
      <c r="D161" s="144">
        <v>6570050</v>
      </c>
      <c r="E161" s="45">
        <v>2022</v>
      </c>
      <c r="F161" s="187">
        <v>44635</v>
      </c>
      <c r="G161" s="188">
        <v>3.7000000000000002E-3</v>
      </c>
      <c r="H161" s="188">
        <v>0.12</v>
      </c>
      <c r="I161" s="188">
        <v>1.62</v>
      </c>
      <c r="J161" s="188">
        <v>1.99</v>
      </c>
      <c r="K161" s="188">
        <v>5.1999999999999998E-2</v>
      </c>
      <c r="L161" s="188">
        <v>2.29</v>
      </c>
      <c r="M161" s="188">
        <v>2.5500000000000002E-3</v>
      </c>
      <c r="N161" s="188">
        <v>9.5000000000000001E-2</v>
      </c>
      <c r="O161" s="188">
        <v>1.24</v>
      </c>
      <c r="P161" s="188">
        <v>1.74</v>
      </c>
      <c r="Q161" s="188">
        <v>5.6800000000000003E-2</v>
      </c>
      <c r="R161" s="188">
        <v>2</v>
      </c>
      <c r="S161" s="188">
        <v>7.6</v>
      </c>
      <c r="T161" s="188">
        <v>52</v>
      </c>
      <c r="U161" s="188">
        <v>29</v>
      </c>
      <c r="V161" s="188">
        <v>7.2</v>
      </c>
      <c r="W161" s="188">
        <v>7.37</v>
      </c>
      <c r="X161" s="188">
        <v>26.8</v>
      </c>
      <c r="Y161" s="188">
        <v>26.4</v>
      </c>
      <c r="Z161" s="188">
        <v>1.2</v>
      </c>
      <c r="AA161" s="189"/>
      <c r="AB161" s="189"/>
      <c r="AC161" s="188" t="s">
        <v>566</v>
      </c>
      <c r="AD161" s="188" t="s">
        <v>566</v>
      </c>
    </row>
    <row r="162" spans="1:30" s="20" customFormat="1" x14ac:dyDescent="0.3">
      <c r="A162" s="87" t="s">
        <v>33</v>
      </c>
      <c r="B162" s="193" t="s">
        <v>550</v>
      </c>
      <c r="C162" s="144">
        <v>156953</v>
      </c>
      <c r="D162" s="144">
        <v>6570050</v>
      </c>
      <c r="E162" s="45">
        <v>2022</v>
      </c>
      <c r="F162" s="187">
        <v>44666</v>
      </c>
      <c r="G162" s="188">
        <v>2.48E-3</v>
      </c>
      <c r="H162" s="188">
        <v>9.2700000000000005E-2</v>
      </c>
      <c r="I162" s="188">
        <v>1.29</v>
      </c>
      <c r="J162" s="188">
        <v>2.4700000000000002</v>
      </c>
      <c r="K162" s="188">
        <v>6.08E-2</v>
      </c>
      <c r="L162" s="188">
        <v>1.78</v>
      </c>
      <c r="M162" s="188">
        <v>-2E-3</v>
      </c>
      <c r="N162" s="188">
        <v>6.08E-2</v>
      </c>
      <c r="O162" s="188">
        <v>1.05</v>
      </c>
      <c r="P162" s="188">
        <v>2.23</v>
      </c>
      <c r="Q162" s="188">
        <v>-0.01</v>
      </c>
      <c r="R162" s="188">
        <v>0.93400000000000005</v>
      </c>
      <c r="S162" s="188">
        <v>6.9</v>
      </c>
      <c r="T162" s="188">
        <v>80</v>
      </c>
      <c r="U162" s="188">
        <v>36.4</v>
      </c>
      <c r="V162" s="188">
        <v>7.5</v>
      </c>
      <c r="W162" s="188">
        <v>7.52</v>
      </c>
      <c r="X162" s="188">
        <v>34.200000000000003</v>
      </c>
      <c r="Y162" s="188">
        <v>32.799999999999997</v>
      </c>
      <c r="Z162" s="188">
        <v>3.3</v>
      </c>
      <c r="AA162" s="189"/>
      <c r="AB162" s="189"/>
      <c r="AC162" s="188" t="s">
        <v>566</v>
      </c>
      <c r="AD162" s="188" t="s">
        <v>566</v>
      </c>
    </row>
    <row r="163" spans="1:30" s="20" customFormat="1" x14ac:dyDescent="0.3">
      <c r="A163" s="87" t="s">
        <v>33</v>
      </c>
      <c r="B163" s="193" t="s">
        <v>550</v>
      </c>
      <c r="C163" s="144">
        <v>156953</v>
      </c>
      <c r="D163" s="144">
        <v>6570050</v>
      </c>
      <c r="E163" s="45">
        <v>2022</v>
      </c>
      <c r="F163" s="187">
        <v>44727</v>
      </c>
      <c r="G163" s="188">
        <v>2.2399999999999998E-3</v>
      </c>
      <c r="H163" s="188">
        <v>0.13800000000000001</v>
      </c>
      <c r="I163" s="188">
        <v>1.5</v>
      </c>
      <c r="J163" s="188">
        <v>2.54</v>
      </c>
      <c r="K163" s="188">
        <v>0.18</v>
      </c>
      <c r="L163" s="188">
        <v>1.5</v>
      </c>
      <c r="M163" s="188">
        <v>-2E-3</v>
      </c>
      <c r="N163" s="188">
        <v>5.6599999999999998E-2</v>
      </c>
      <c r="O163" s="188">
        <v>1.3</v>
      </c>
      <c r="P163" s="188">
        <v>2.4300000000000002</v>
      </c>
      <c r="Q163" s="188">
        <v>2.0799999999999999E-2</v>
      </c>
      <c r="R163" s="188" t="s">
        <v>587</v>
      </c>
      <c r="S163" s="188">
        <v>7.9</v>
      </c>
      <c r="T163" s="188">
        <v>75</v>
      </c>
      <c r="U163" s="188">
        <v>34.1</v>
      </c>
      <c r="V163" s="188">
        <v>7.88</v>
      </c>
      <c r="W163" s="188">
        <v>7.78</v>
      </c>
      <c r="X163" s="188">
        <v>32.200000000000003</v>
      </c>
      <c r="Y163" s="188">
        <v>32.299999999999997</v>
      </c>
      <c r="Z163" s="188">
        <v>3.7</v>
      </c>
      <c r="AA163" s="189"/>
      <c r="AB163" s="189"/>
      <c r="AC163" s="188" t="s">
        <v>566</v>
      </c>
      <c r="AD163" s="188" t="s">
        <v>566</v>
      </c>
    </row>
    <row r="164" spans="1:30" s="20" customFormat="1" x14ac:dyDescent="0.3">
      <c r="A164" s="87" t="s">
        <v>33</v>
      </c>
      <c r="B164" s="193" t="s">
        <v>550</v>
      </c>
      <c r="C164" s="144">
        <v>156953</v>
      </c>
      <c r="D164" s="144">
        <v>6570050</v>
      </c>
      <c r="E164" s="45">
        <v>2022</v>
      </c>
      <c r="F164" s="187">
        <v>44757</v>
      </c>
      <c r="G164" s="188">
        <v>-2E-3</v>
      </c>
      <c r="H164" s="188">
        <v>8.9099999999999999E-2</v>
      </c>
      <c r="I164" s="188">
        <v>1.1100000000000001</v>
      </c>
      <c r="J164" s="188">
        <v>2.2599999999999998</v>
      </c>
      <c r="K164" s="188">
        <v>6.7100000000000007E-2</v>
      </c>
      <c r="L164" s="188">
        <v>0.54100000000000004</v>
      </c>
      <c r="M164" s="188">
        <v>-2E-3</v>
      </c>
      <c r="N164" s="188">
        <v>5.9400000000000001E-2</v>
      </c>
      <c r="O164" s="188">
        <v>0.96799999999999997</v>
      </c>
      <c r="P164" s="188">
        <v>2.12</v>
      </c>
      <c r="Q164" s="188">
        <v>1.49E-2</v>
      </c>
      <c r="R164" s="188">
        <v>0.29299999999999998</v>
      </c>
      <c r="S164" s="188">
        <v>8</v>
      </c>
      <c r="T164" s="188">
        <v>70</v>
      </c>
      <c r="U164" s="188">
        <v>36</v>
      </c>
      <c r="V164" s="188">
        <v>7.8</v>
      </c>
      <c r="W164" s="188">
        <v>7.67</v>
      </c>
      <c r="X164" s="188">
        <v>34.6</v>
      </c>
      <c r="Y164" s="188">
        <v>34.6</v>
      </c>
      <c r="Z164" s="188">
        <v>1.7</v>
      </c>
      <c r="AA164" s="189"/>
      <c r="AB164" s="189"/>
      <c r="AC164" s="188" t="s">
        <v>566</v>
      </c>
      <c r="AD164" s="188" t="s">
        <v>566</v>
      </c>
    </row>
    <row r="165" spans="1:30" s="20" customFormat="1" x14ac:dyDescent="0.3">
      <c r="A165" s="87" t="s">
        <v>33</v>
      </c>
      <c r="B165" s="193" t="s">
        <v>550</v>
      </c>
      <c r="C165" s="144">
        <v>156953</v>
      </c>
      <c r="D165" s="144">
        <v>6570050</v>
      </c>
      <c r="E165" s="45">
        <v>2022</v>
      </c>
      <c r="F165" s="187">
        <v>44788</v>
      </c>
      <c r="G165" s="188">
        <v>-2E-3</v>
      </c>
      <c r="H165" s="188">
        <v>5.9499999999999997E-2</v>
      </c>
      <c r="I165" s="188">
        <v>1.03</v>
      </c>
      <c r="J165" s="188">
        <v>2.31</v>
      </c>
      <c r="K165" s="188">
        <v>4.5100000000000001E-2</v>
      </c>
      <c r="L165" s="188">
        <v>0.85699999999999998</v>
      </c>
      <c r="M165" s="188">
        <v>-2E-3</v>
      </c>
      <c r="N165" s="188">
        <v>4.3099999999999999E-2</v>
      </c>
      <c r="O165" s="188">
        <v>0.86099999999999999</v>
      </c>
      <c r="P165" s="188">
        <v>1.97</v>
      </c>
      <c r="Q165" s="188">
        <v>-0.01</v>
      </c>
      <c r="R165" s="188" t="s">
        <v>587</v>
      </c>
      <c r="S165" s="188">
        <v>9</v>
      </c>
      <c r="T165" s="188">
        <v>72</v>
      </c>
      <c r="U165" s="188">
        <v>37.200000000000003</v>
      </c>
      <c r="V165" s="188">
        <v>9.15</v>
      </c>
      <c r="W165" s="188">
        <v>8.77</v>
      </c>
      <c r="X165" s="188">
        <v>32.9</v>
      </c>
      <c r="Y165" s="188">
        <v>34.799999999999997</v>
      </c>
      <c r="Z165" s="188">
        <v>6.1</v>
      </c>
      <c r="AA165" s="189"/>
      <c r="AB165" s="189"/>
      <c r="AC165" s="188" t="s">
        <v>566</v>
      </c>
      <c r="AD165" s="188" t="s">
        <v>566</v>
      </c>
    </row>
    <row r="166" spans="1:30" s="20" customFormat="1" x14ac:dyDescent="0.3">
      <c r="A166" s="87" t="s">
        <v>33</v>
      </c>
      <c r="B166" s="193" t="s">
        <v>550</v>
      </c>
      <c r="C166" s="144">
        <v>156953</v>
      </c>
      <c r="D166" s="144">
        <v>6570050</v>
      </c>
      <c r="E166" s="45">
        <v>2022</v>
      </c>
      <c r="F166" s="187">
        <v>44880</v>
      </c>
      <c r="G166" s="188">
        <v>-2E-3</v>
      </c>
      <c r="H166" s="188">
        <v>4.8099999999999997E-2</v>
      </c>
      <c r="I166" s="188">
        <v>0.66900000000000004</v>
      </c>
      <c r="J166" s="188">
        <v>1.72</v>
      </c>
      <c r="K166" s="188">
        <v>5.6300000000000003E-2</v>
      </c>
      <c r="L166" s="188">
        <v>0.60699999999999998</v>
      </c>
      <c r="M166" s="188">
        <v>-2E-3</v>
      </c>
      <c r="N166" s="188">
        <v>3.0599999999999999E-2</v>
      </c>
      <c r="O166" s="188">
        <v>0.71399999999999997</v>
      </c>
      <c r="P166" s="188">
        <v>1.47</v>
      </c>
      <c r="Q166" s="188">
        <v>-0.01</v>
      </c>
      <c r="R166" s="188" t="s">
        <v>587</v>
      </c>
      <c r="S166" s="188">
        <v>7.7</v>
      </c>
      <c r="T166" s="188">
        <v>72</v>
      </c>
      <c r="U166" s="188">
        <v>37.4</v>
      </c>
      <c r="V166" s="188">
        <v>7.25</v>
      </c>
      <c r="W166" s="188">
        <v>6.76</v>
      </c>
      <c r="X166" s="188">
        <v>36.5</v>
      </c>
      <c r="Y166" s="188">
        <v>37.4</v>
      </c>
      <c r="Z166" s="188">
        <v>1.8</v>
      </c>
      <c r="AA166" s="189"/>
      <c r="AB166" s="189"/>
      <c r="AC166" s="188" t="s">
        <v>566</v>
      </c>
      <c r="AD166" s="188" t="s">
        <v>566</v>
      </c>
    </row>
    <row r="167" spans="1:30" s="20" customFormat="1" x14ac:dyDescent="0.3">
      <c r="A167" s="87" t="s">
        <v>33</v>
      </c>
      <c r="B167" s="193" t="s">
        <v>550</v>
      </c>
      <c r="C167" s="144">
        <v>156953</v>
      </c>
      <c r="D167" s="144">
        <v>6570050</v>
      </c>
      <c r="E167" s="45">
        <v>2022</v>
      </c>
      <c r="F167" s="187">
        <v>44910</v>
      </c>
      <c r="G167" s="188">
        <v>-2E-3</v>
      </c>
      <c r="H167" s="188">
        <v>2.64E-2</v>
      </c>
      <c r="I167" s="188">
        <v>0.55600000000000005</v>
      </c>
      <c r="J167" s="188">
        <v>1.84</v>
      </c>
      <c r="K167" s="188">
        <v>2.9700000000000001E-2</v>
      </c>
      <c r="L167" s="188">
        <v>0.60299999999999998</v>
      </c>
      <c r="M167" s="188">
        <v>-2E-3</v>
      </c>
      <c r="N167" s="188">
        <v>3.8300000000000001E-2</v>
      </c>
      <c r="O167" s="188">
        <v>0.79200000000000004</v>
      </c>
      <c r="P167" s="188">
        <v>2.31</v>
      </c>
      <c r="Q167" s="188">
        <v>-0.01</v>
      </c>
      <c r="R167" s="188">
        <v>0.44500000000000001</v>
      </c>
      <c r="S167" s="188">
        <v>7.5</v>
      </c>
      <c r="T167" s="188">
        <v>71</v>
      </c>
      <c r="U167" s="188">
        <v>40.6</v>
      </c>
      <c r="V167" s="188">
        <v>5.75</v>
      </c>
      <c r="W167" s="188">
        <v>5.65</v>
      </c>
      <c r="X167" s="188">
        <v>37.799999999999997</v>
      </c>
      <c r="Y167" s="188">
        <v>37.1</v>
      </c>
      <c r="Z167" s="188">
        <v>1</v>
      </c>
      <c r="AA167" s="189"/>
      <c r="AB167" s="189"/>
      <c r="AC167" s="188" t="s">
        <v>566</v>
      </c>
      <c r="AD167" s="188" t="s">
        <v>566</v>
      </c>
    </row>
    <row r="168" spans="1:30" s="20" customFormat="1" x14ac:dyDescent="0.3">
      <c r="A168" s="87" t="s">
        <v>33</v>
      </c>
      <c r="B168" s="193" t="s">
        <v>550</v>
      </c>
      <c r="C168" s="144">
        <v>156953</v>
      </c>
      <c r="D168" s="144">
        <v>6570050</v>
      </c>
      <c r="E168" s="45">
        <v>2022</v>
      </c>
      <c r="F168" s="187">
        <v>44819</v>
      </c>
      <c r="G168" s="188">
        <v>2.3400000000000001E-3</v>
      </c>
      <c r="H168" s="188">
        <v>6.8900000000000003E-2</v>
      </c>
      <c r="I168" s="188">
        <v>0.91100000000000003</v>
      </c>
      <c r="J168" s="188">
        <v>1.89</v>
      </c>
      <c r="K168" s="188">
        <v>0.13200000000000001</v>
      </c>
      <c r="L168" s="188">
        <v>0.78100000000000003</v>
      </c>
      <c r="M168" s="188">
        <v>-2E-3</v>
      </c>
      <c r="N168" s="188">
        <v>3.6600000000000001E-2</v>
      </c>
      <c r="O168" s="188">
        <v>0.71299999999999997</v>
      </c>
      <c r="P168" s="188">
        <v>1.69</v>
      </c>
      <c r="Q168" s="188">
        <v>-0.01</v>
      </c>
      <c r="R168" s="188">
        <v>0.248</v>
      </c>
      <c r="S168" s="188">
        <v>8</v>
      </c>
      <c r="T168" s="188">
        <v>78</v>
      </c>
      <c r="U168" s="188">
        <v>37.1</v>
      </c>
      <c r="V168" s="188">
        <v>7.23</v>
      </c>
      <c r="W168" s="188">
        <v>6.93</v>
      </c>
      <c r="X168" s="188">
        <v>35.200000000000003</v>
      </c>
      <c r="Y168" s="188">
        <v>35.299999999999997</v>
      </c>
      <c r="Z168" s="188">
        <v>6.3</v>
      </c>
      <c r="AA168" s="189"/>
      <c r="AB168" s="189"/>
      <c r="AC168" s="188">
        <v>5.4399999999999997E-2</v>
      </c>
      <c r="AD168" s="188" t="s">
        <v>566</v>
      </c>
    </row>
    <row r="169" spans="1:30" s="20" customFormat="1" x14ac:dyDescent="0.3">
      <c r="A169" s="87" t="s">
        <v>33</v>
      </c>
      <c r="B169" s="193" t="s">
        <v>550</v>
      </c>
      <c r="C169" s="144">
        <v>156953</v>
      </c>
      <c r="D169" s="144">
        <v>6570050</v>
      </c>
      <c r="E169" s="45">
        <v>2022</v>
      </c>
      <c r="F169" s="187">
        <v>44696</v>
      </c>
      <c r="G169" s="188">
        <v>2.3E-3</v>
      </c>
      <c r="H169" s="188">
        <v>8.3199999999999996E-2</v>
      </c>
      <c r="I169" s="188">
        <v>1.25</v>
      </c>
      <c r="J169" s="188">
        <v>2.62</v>
      </c>
      <c r="K169" s="188">
        <v>9.2899999999999996E-2</v>
      </c>
      <c r="L169" s="188">
        <v>1.42</v>
      </c>
      <c r="M169" s="188">
        <v>-2E-3</v>
      </c>
      <c r="N169" s="188">
        <v>6.5100000000000005E-2</v>
      </c>
      <c r="O169" s="188">
        <v>1.18</v>
      </c>
      <c r="P169" s="188">
        <v>2.44</v>
      </c>
      <c r="Q169" s="188">
        <v>-0.01</v>
      </c>
      <c r="R169" s="188">
        <v>0.86399999999999999</v>
      </c>
      <c r="S169" s="188">
        <v>7.9</v>
      </c>
      <c r="T169" s="188">
        <v>77</v>
      </c>
      <c r="U169" s="188">
        <v>37.1</v>
      </c>
      <c r="V169" s="188">
        <v>7.42</v>
      </c>
      <c r="W169" s="188">
        <v>7.33</v>
      </c>
      <c r="X169" s="188">
        <v>32.700000000000003</v>
      </c>
      <c r="Y169" s="188">
        <v>32.5</v>
      </c>
      <c r="Z169" s="188">
        <v>3.3</v>
      </c>
      <c r="AA169" s="189"/>
      <c r="AB169" s="189"/>
      <c r="AC169" s="188" t="s">
        <v>566</v>
      </c>
      <c r="AD169" s="188" t="s">
        <v>566</v>
      </c>
    </row>
    <row r="170" spans="1:30" s="20" customFormat="1" x14ac:dyDescent="0.3">
      <c r="A170" s="87" t="s">
        <v>33</v>
      </c>
      <c r="B170" s="193" t="s">
        <v>550</v>
      </c>
      <c r="C170" s="144">
        <v>156953</v>
      </c>
      <c r="D170" s="144">
        <v>6570050</v>
      </c>
      <c r="E170" s="45">
        <v>2022</v>
      </c>
      <c r="F170" s="187">
        <v>44849</v>
      </c>
      <c r="G170" s="188">
        <v>4.3299999999999996E-3</v>
      </c>
      <c r="H170" s="188">
        <v>4.1200000000000001E-2</v>
      </c>
      <c r="I170" s="188">
        <v>0.73399999999999999</v>
      </c>
      <c r="J170" s="188">
        <v>1.7</v>
      </c>
      <c r="K170" s="188">
        <v>7.5300000000000006E-2</v>
      </c>
      <c r="L170" s="188">
        <v>0.73699999999999999</v>
      </c>
      <c r="M170" s="188">
        <v>2.1099999999999999E-3</v>
      </c>
      <c r="N170" s="188">
        <v>3.7600000000000001E-2</v>
      </c>
      <c r="O170" s="188">
        <v>0.63700000000000001</v>
      </c>
      <c r="P170" s="188">
        <v>1.42</v>
      </c>
      <c r="Q170" s="188">
        <v>-0.01</v>
      </c>
      <c r="R170" s="188">
        <v>0.27500000000000002</v>
      </c>
      <c r="S170" s="188">
        <v>8</v>
      </c>
      <c r="T170" s="188">
        <v>78</v>
      </c>
      <c r="U170" s="188">
        <v>36.799999999999997</v>
      </c>
      <c r="V170" s="188">
        <v>6.98</v>
      </c>
      <c r="W170" s="188">
        <v>6.88</v>
      </c>
      <c r="X170" s="188">
        <v>34.6</v>
      </c>
      <c r="Y170" s="188">
        <v>35.700000000000003</v>
      </c>
      <c r="Z170" s="188">
        <v>5.5</v>
      </c>
      <c r="AA170" s="189"/>
      <c r="AB170" s="189"/>
      <c r="AC170" s="188" t="s">
        <v>566</v>
      </c>
      <c r="AD170" s="188" t="s">
        <v>566</v>
      </c>
    </row>
    <row r="171" spans="1:30" s="20" customFormat="1" x14ac:dyDescent="0.3">
      <c r="A171" s="87" t="s">
        <v>34</v>
      </c>
      <c r="B171" s="193" t="s">
        <v>552</v>
      </c>
      <c r="C171" s="144">
        <v>152713</v>
      </c>
      <c r="D171" s="144">
        <v>6582780</v>
      </c>
      <c r="E171" s="45">
        <v>2022</v>
      </c>
      <c r="F171" s="187">
        <v>44576</v>
      </c>
      <c r="G171" s="188">
        <v>1.38E-2</v>
      </c>
      <c r="H171" s="188">
        <v>7.7100000000000002E-2</v>
      </c>
      <c r="I171" s="188">
        <v>1.71</v>
      </c>
      <c r="J171" s="188">
        <v>1.52</v>
      </c>
      <c r="K171" s="188">
        <v>9.0700000000000003E-2</v>
      </c>
      <c r="L171" s="188">
        <v>9.11</v>
      </c>
      <c r="M171" s="188">
        <v>1.4200000000000001E-2</v>
      </c>
      <c r="N171" s="188">
        <v>7.0900000000000005E-2</v>
      </c>
      <c r="O171" s="188">
        <v>1.42</v>
      </c>
      <c r="P171" s="188">
        <v>1.52</v>
      </c>
      <c r="Q171" s="188">
        <v>1.2999999999999999E-2</v>
      </c>
      <c r="R171" s="188">
        <v>8.51</v>
      </c>
      <c r="S171" s="188">
        <v>7.2</v>
      </c>
      <c r="T171" s="188">
        <v>120</v>
      </c>
      <c r="U171" s="188">
        <v>470</v>
      </c>
      <c r="V171" s="188">
        <v>6.38</v>
      </c>
      <c r="W171" s="188">
        <v>6.22</v>
      </c>
      <c r="X171" s="188">
        <v>59.9</v>
      </c>
      <c r="Y171" s="188">
        <v>60.5</v>
      </c>
      <c r="Z171" s="188">
        <v>1.2</v>
      </c>
      <c r="AA171" s="189"/>
      <c r="AB171" s="189"/>
      <c r="AC171" s="188" t="s">
        <v>566</v>
      </c>
      <c r="AD171" s="188" t="s">
        <v>566</v>
      </c>
    </row>
    <row r="172" spans="1:30" s="20" customFormat="1" x14ac:dyDescent="0.3">
      <c r="A172" s="87" t="s">
        <v>34</v>
      </c>
      <c r="B172" s="193" t="s">
        <v>552</v>
      </c>
      <c r="C172" s="144">
        <v>152713</v>
      </c>
      <c r="D172" s="144">
        <v>6582780</v>
      </c>
      <c r="E172" s="45">
        <v>2022</v>
      </c>
      <c r="F172" s="187">
        <v>44607</v>
      </c>
      <c r="G172" s="188">
        <v>1.4500000000000001E-2</v>
      </c>
      <c r="H172" s="188">
        <v>9.8599999999999993E-2</v>
      </c>
      <c r="I172" s="188">
        <v>2.5499999999999998</v>
      </c>
      <c r="J172" s="188">
        <v>1.48</v>
      </c>
      <c r="K172" s="188">
        <v>0.16</v>
      </c>
      <c r="L172" s="188">
        <v>14.4</v>
      </c>
      <c r="M172" s="188">
        <v>1.23E-2</v>
      </c>
      <c r="N172" s="188">
        <v>8.0799999999999997E-2</v>
      </c>
      <c r="O172" s="188">
        <v>2.29</v>
      </c>
      <c r="P172" s="188">
        <v>1.59</v>
      </c>
      <c r="Q172" s="188">
        <v>2.9899999999999999E-2</v>
      </c>
      <c r="R172" s="188">
        <v>13.5</v>
      </c>
      <c r="S172" s="188">
        <v>7.2</v>
      </c>
      <c r="T172" s="188">
        <v>87</v>
      </c>
      <c r="U172" s="188">
        <v>511</v>
      </c>
      <c r="V172" s="188">
        <v>6.1</v>
      </c>
      <c r="W172" s="188">
        <v>6.04</v>
      </c>
      <c r="X172" s="188">
        <v>58.6</v>
      </c>
      <c r="Y172" s="188">
        <v>58.3</v>
      </c>
      <c r="Z172" s="188">
        <v>2.5</v>
      </c>
      <c r="AA172" s="189"/>
      <c r="AB172" s="189"/>
      <c r="AC172" s="188" t="s">
        <v>566</v>
      </c>
      <c r="AD172" s="188" t="s">
        <v>566</v>
      </c>
    </row>
    <row r="173" spans="1:30" s="20" customFormat="1" x14ac:dyDescent="0.3">
      <c r="A173" s="87" t="s">
        <v>34</v>
      </c>
      <c r="B173" s="193" t="s">
        <v>552</v>
      </c>
      <c r="C173" s="144">
        <v>152713</v>
      </c>
      <c r="D173" s="144">
        <v>6582780</v>
      </c>
      <c r="E173" s="45">
        <v>2022</v>
      </c>
      <c r="F173" s="187">
        <v>44666</v>
      </c>
      <c r="G173" s="188">
        <v>1.34E-2</v>
      </c>
      <c r="H173" s="188">
        <v>8.8900000000000007E-2</v>
      </c>
      <c r="I173" s="188">
        <v>1.69</v>
      </c>
      <c r="J173" s="188">
        <v>1.34</v>
      </c>
      <c r="K173" s="188">
        <v>0.11799999999999999</v>
      </c>
      <c r="L173" s="188">
        <v>4.1399999999999997</v>
      </c>
      <c r="M173" s="188">
        <v>3.14E-3</v>
      </c>
      <c r="N173" s="188">
        <v>7.1199999999999999E-2</v>
      </c>
      <c r="O173" s="188">
        <v>1.31</v>
      </c>
      <c r="P173" s="188">
        <v>1.26</v>
      </c>
      <c r="Q173" s="188">
        <v>1.34E-2</v>
      </c>
      <c r="R173" s="188">
        <v>1.56</v>
      </c>
      <c r="S173" s="188">
        <v>8.5</v>
      </c>
      <c r="T173" s="188">
        <v>97</v>
      </c>
      <c r="U173" s="188">
        <v>576</v>
      </c>
      <c r="V173" s="188">
        <v>6.2</v>
      </c>
      <c r="W173" s="188">
        <v>5.56</v>
      </c>
      <c r="X173" s="188">
        <v>61.6</v>
      </c>
      <c r="Y173" s="188">
        <v>61.2</v>
      </c>
      <c r="Z173" s="188">
        <v>2.8</v>
      </c>
      <c r="AA173" s="189"/>
      <c r="AB173" s="189"/>
      <c r="AC173" s="188" t="s">
        <v>566</v>
      </c>
      <c r="AD173" s="188" t="s">
        <v>566</v>
      </c>
    </row>
    <row r="174" spans="1:30" s="20" customFormat="1" x14ac:dyDescent="0.3">
      <c r="A174" s="87" t="s">
        <v>2011</v>
      </c>
      <c r="B174" s="193" t="s">
        <v>552</v>
      </c>
      <c r="C174" s="144">
        <v>152713</v>
      </c>
      <c r="D174" s="144">
        <v>6582780</v>
      </c>
      <c r="E174" s="45">
        <v>2022</v>
      </c>
      <c r="F174" s="187">
        <v>44696</v>
      </c>
      <c r="G174" s="188">
        <v>1.15E-2</v>
      </c>
      <c r="H174" s="188">
        <v>0.14499999999999999</v>
      </c>
      <c r="I174" s="188">
        <v>2.2599999999999998</v>
      </c>
      <c r="J174" s="188">
        <v>1.35</v>
      </c>
      <c r="K174" s="188">
        <v>0.501</v>
      </c>
      <c r="L174" s="188">
        <v>2.72</v>
      </c>
      <c r="M174" s="188">
        <v>3.7799999999999999E-3</v>
      </c>
      <c r="N174" s="188">
        <v>9.9400000000000002E-2</v>
      </c>
      <c r="O174" s="188">
        <v>1.58</v>
      </c>
      <c r="P174" s="188">
        <v>1.3</v>
      </c>
      <c r="Q174" s="188">
        <v>0.192</v>
      </c>
      <c r="R174" s="188">
        <v>0.86699999999999999</v>
      </c>
      <c r="S174" s="188">
        <v>8.6</v>
      </c>
      <c r="T174" s="188">
        <v>94</v>
      </c>
      <c r="U174" s="188">
        <v>581</v>
      </c>
      <c r="V174" s="188">
        <v>7.15</v>
      </c>
      <c r="W174" s="188">
        <v>6.12</v>
      </c>
      <c r="X174" s="188">
        <v>57.5</v>
      </c>
      <c r="Y174" s="188">
        <v>55.7</v>
      </c>
      <c r="Z174" s="188">
        <v>3.2</v>
      </c>
      <c r="AA174" s="189"/>
      <c r="AB174" s="189"/>
      <c r="AC174" s="188" t="s">
        <v>566</v>
      </c>
      <c r="AD174" s="188" t="s">
        <v>566</v>
      </c>
    </row>
    <row r="175" spans="1:30" s="20" customFormat="1" x14ac:dyDescent="0.3">
      <c r="A175" s="87" t="s">
        <v>34</v>
      </c>
      <c r="B175" s="193" t="s">
        <v>552</v>
      </c>
      <c r="C175" s="144">
        <v>152713</v>
      </c>
      <c r="D175" s="144">
        <v>6582780</v>
      </c>
      <c r="E175" s="45">
        <v>2022</v>
      </c>
      <c r="F175" s="187">
        <v>44727</v>
      </c>
      <c r="G175" s="188">
        <v>6.3400000000000001E-3</v>
      </c>
      <c r="H175" s="188">
        <v>0.113</v>
      </c>
      <c r="I175" s="188">
        <v>1.87</v>
      </c>
      <c r="J175" s="188">
        <v>1.26</v>
      </c>
      <c r="K175" s="188">
        <v>0.95699999999999996</v>
      </c>
      <c r="L175" s="188">
        <v>2.0099999999999998</v>
      </c>
      <c r="M175" s="188">
        <v>-2E-3</v>
      </c>
      <c r="N175" s="188">
        <v>7.9899999999999999E-2</v>
      </c>
      <c r="O175" s="188">
        <v>1.83</v>
      </c>
      <c r="P175" s="188">
        <v>1.49</v>
      </c>
      <c r="Q175" s="188">
        <v>7.2300000000000003E-2</v>
      </c>
      <c r="R175" s="188">
        <v>0.94299999999999995</v>
      </c>
      <c r="S175" s="188">
        <v>8.5</v>
      </c>
      <c r="T175" s="188">
        <v>93</v>
      </c>
      <c r="U175" s="188">
        <v>536</v>
      </c>
      <c r="V175" s="188">
        <v>7.78</v>
      </c>
      <c r="W175" s="188">
        <v>7.3</v>
      </c>
      <c r="X175" s="188">
        <v>55.9</v>
      </c>
      <c r="Y175" s="188">
        <v>55.2</v>
      </c>
      <c r="Z175" s="188">
        <v>1.7</v>
      </c>
      <c r="AA175" s="189"/>
      <c r="AB175" s="189"/>
      <c r="AC175" s="188" t="s">
        <v>566</v>
      </c>
      <c r="AD175" s="188" t="s">
        <v>566</v>
      </c>
    </row>
    <row r="176" spans="1:30" s="20" customFormat="1" x14ac:dyDescent="0.3">
      <c r="A176" s="87" t="s">
        <v>34</v>
      </c>
      <c r="B176" s="193" t="s">
        <v>552</v>
      </c>
      <c r="C176" s="144">
        <v>152713</v>
      </c>
      <c r="D176" s="144">
        <v>6582780</v>
      </c>
      <c r="E176" s="45">
        <v>2022</v>
      </c>
      <c r="F176" s="187">
        <v>44757</v>
      </c>
      <c r="G176" s="188">
        <v>3.8899999999999998E-3</v>
      </c>
      <c r="H176" s="188">
        <v>8.6599999999999996E-2</v>
      </c>
      <c r="I176" s="188">
        <v>1.83</v>
      </c>
      <c r="J176" s="188">
        <v>1.35</v>
      </c>
      <c r="K176" s="188">
        <v>0.20599999999999999</v>
      </c>
      <c r="L176" s="188">
        <v>1.77</v>
      </c>
      <c r="M176" s="188">
        <v>8.5000000000000006E-3</v>
      </c>
      <c r="N176" s="188">
        <v>8.0199999999999994E-2</v>
      </c>
      <c r="O176" s="188">
        <v>1.92</v>
      </c>
      <c r="P176" s="188">
        <v>1.56</v>
      </c>
      <c r="Q176" s="188">
        <v>6.7199999999999996E-2</v>
      </c>
      <c r="R176" s="188">
        <v>1.55</v>
      </c>
      <c r="S176" s="188">
        <v>8.1</v>
      </c>
      <c r="T176" s="188">
        <v>87</v>
      </c>
      <c r="U176" s="188">
        <v>529</v>
      </c>
      <c r="V176" s="188">
        <v>7.01</v>
      </c>
      <c r="W176" s="188">
        <v>6.93</v>
      </c>
      <c r="X176" s="188">
        <v>60.1</v>
      </c>
      <c r="Y176" s="188">
        <v>59.2</v>
      </c>
      <c r="Z176" s="188">
        <v>0.73</v>
      </c>
      <c r="AA176" s="189"/>
      <c r="AB176" s="189"/>
      <c r="AC176" s="188" t="s">
        <v>566</v>
      </c>
      <c r="AD176" s="188" t="s">
        <v>566</v>
      </c>
    </row>
    <row r="177" spans="1:30" s="20" customFormat="1" x14ac:dyDescent="0.3">
      <c r="A177" s="87" t="s">
        <v>34</v>
      </c>
      <c r="B177" s="193" t="s">
        <v>552</v>
      </c>
      <c r="C177" s="144">
        <v>152713</v>
      </c>
      <c r="D177" s="144">
        <v>6582780</v>
      </c>
      <c r="E177" s="45">
        <v>2022</v>
      </c>
      <c r="F177" s="187">
        <v>44788</v>
      </c>
      <c r="G177" s="188">
        <v>4.3600000000000002E-3</v>
      </c>
      <c r="H177" s="188">
        <v>9.4299999999999995E-2</v>
      </c>
      <c r="I177" s="188">
        <v>1.86</v>
      </c>
      <c r="J177" s="188">
        <v>1.35</v>
      </c>
      <c r="K177" s="188">
        <v>7.5399999999999995E-2</v>
      </c>
      <c r="L177" s="188">
        <v>1.49</v>
      </c>
      <c r="M177" s="188">
        <v>2.8600000000000001E-3</v>
      </c>
      <c r="N177" s="188">
        <v>7.4800000000000005E-2</v>
      </c>
      <c r="O177" s="188">
        <v>1.99</v>
      </c>
      <c r="P177" s="188">
        <v>1.51</v>
      </c>
      <c r="Q177" s="188">
        <v>2.0899999999999998E-2</v>
      </c>
      <c r="R177" s="188">
        <v>1.2</v>
      </c>
      <c r="S177" s="188">
        <v>8.5</v>
      </c>
      <c r="T177" s="188">
        <v>93</v>
      </c>
      <c r="U177" s="188">
        <v>568</v>
      </c>
      <c r="V177" s="188">
        <v>6.1</v>
      </c>
      <c r="W177" s="188">
        <v>5.75</v>
      </c>
      <c r="X177" s="188">
        <v>62.5</v>
      </c>
      <c r="Y177" s="188">
        <v>62.6</v>
      </c>
      <c r="Z177" s="188">
        <v>1.7</v>
      </c>
      <c r="AA177" s="189"/>
      <c r="AB177" s="189"/>
      <c r="AC177" s="188" t="s">
        <v>566</v>
      </c>
      <c r="AD177" s="188" t="s">
        <v>566</v>
      </c>
    </row>
    <row r="178" spans="1:30" s="20" customFormat="1" x14ac:dyDescent="0.3">
      <c r="A178" s="87" t="s">
        <v>34</v>
      </c>
      <c r="B178" s="193" t="s">
        <v>552</v>
      </c>
      <c r="C178" s="144">
        <v>152713</v>
      </c>
      <c r="D178" s="144">
        <v>6582780</v>
      </c>
      <c r="E178" s="45">
        <v>2022</v>
      </c>
      <c r="F178" s="187">
        <v>44849</v>
      </c>
      <c r="G178" s="188">
        <v>7.5399999999999998E-3</v>
      </c>
      <c r="H178" s="188">
        <v>6.0199999999999997E-2</v>
      </c>
      <c r="I178" s="188">
        <v>0.88</v>
      </c>
      <c r="J178" s="188">
        <v>1.21</v>
      </c>
      <c r="K178" s="188">
        <v>3.1800000000000002E-2</v>
      </c>
      <c r="L178" s="188">
        <v>2.13</v>
      </c>
      <c r="M178" s="188">
        <v>6.7299999999999999E-3</v>
      </c>
      <c r="N178" s="188">
        <v>8.4699999999999998E-2</v>
      </c>
      <c r="O178" s="188">
        <v>0.99</v>
      </c>
      <c r="P178" s="188">
        <v>1.46</v>
      </c>
      <c r="Q178" s="188">
        <v>1.7399999999999999E-2</v>
      </c>
      <c r="R178" s="188">
        <v>2.64</v>
      </c>
      <c r="S178" s="188">
        <v>7.8</v>
      </c>
      <c r="T178" s="188">
        <v>94</v>
      </c>
      <c r="U178" s="188">
        <v>632</v>
      </c>
      <c r="V178" s="188">
        <v>5.94</v>
      </c>
      <c r="W178" s="188">
        <v>5.53</v>
      </c>
      <c r="X178" s="188">
        <v>66.8</v>
      </c>
      <c r="Y178" s="188">
        <v>67</v>
      </c>
      <c r="Z178" s="188">
        <v>1.7</v>
      </c>
      <c r="AA178" s="189"/>
      <c r="AB178" s="189"/>
      <c r="AC178" s="188" t="s">
        <v>566</v>
      </c>
      <c r="AD178" s="188" t="s">
        <v>566</v>
      </c>
    </row>
    <row r="179" spans="1:30" s="20" customFormat="1" x14ac:dyDescent="0.3">
      <c r="A179" s="87" t="s">
        <v>34</v>
      </c>
      <c r="B179" s="193" t="s">
        <v>552</v>
      </c>
      <c r="C179" s="144">
        <v>152713</v>
      </c>
      <c r="D179" s="144">
        <v>6582780</v>
      </c>
      <c r="E179" s="45">
        <v>2022</v>
      </c>
      <c r="F179" s="187">
        <v>44910</v>
      </c>
      <c r="G179" s="188">
        <v>1.9E-2</v>
      </c>
      <c r="H179" s="188">
        <v>0.111</v>
      </c>
      <c r="I179" s="188">
        <v>7.99</v>
      </c>
      <c r="J179" s="188">
        <v>1.36</v>
      </c>
      <c r="K179" s="188">
        <v>0.109</v>
      </c>
      <c r="L179" s="188">
        <v>25</v>
      </c>
      <c r="M179" s="188">
        <v>0.02</v>
      </c>
      <c r="N179" s="188">
        <v>0.113</v>
      </c>
      <c r="O179" s="188">
        <v>7.92</v>
      </c>
      <c r="P179" s="188">
        <v>1.5</v>
      </c>
      <c r="Q179" s="188">
        <v>4.6800000000000001E-2</v>
      </c>
      <c r="R179" s="188">
        <v>25.6</v>
      </c>
      <c r="S179" s="188">
        <v>7.4</v>
      </c>
      <c r="T179" s="188">
        <v>81</v>
      </c>
      <c r="U179" s="188">
        <v>485</v>
      </c>
      <c r="V179" s="188">
        <v>5.41</v>
      </c>
      <c r="W179" s="188">
        <v>4.8899999999999997</v>
      </c>
      <c r="X179" s="188">
        <v>54.9</v>
      </c>
      <c r="Y179" s="188">
        <v>57.1</v>
      </c>
      <c r="Z179" s="188">
        <v>2.2000000000000002</v>
      </c>
      <c r="AA179" s="189"/>
      <c r="AB179" s="189"/>
      <c r="AC179" s="188" t="s">
        <v>566</v>
      </c>
      <c r="AD179" s="188" t="s">
        <v>566</v>
      </c>
    </row>
    <row r="180" spans="1:30" s="20" customFormat="1" x14ac:dyDescent="0.3">
      <c r="A180" s="87" t="s">
        <v>34</v>
      </c>
      <c r="B180" s="193" t="s">
        <v>552</v>
      </c>
      <c r="C180" s="144">
        <v>152713</v>
      </c>
      <c r="D180" s="144">
        <v>6582780</v>
      </c>
      <c r="E180" s="45">
        <v>2022</v>
      </c>
      <c r="F180" s="187">
        <v>44819</v>
      </c>
      <c r="G180" s="188">
        <v>5.6100000000000004E-3</v>
      </c>
      <c r="H180" s="188">
        <v>9.3899999999999997E-2</v>
      </c>
      <c r="I180" s="188">
        <v>1.84</v>
      </c>
      <c r="J180" s="188">
        <v>1.43</v>
      </c>
      <c r="K180" s="188">
        <v>0.153</v>
      </c>
      <c r="L180" s="188">
        <v>3.36</v>
      </c>
      <c r="M180" s="188">
        <v>5.3699999999999998E-3</v>
      </c>
      <c r="N180" s="188">
        <v>9.1999999999999998E-2</v>
      </c>
      <c r="O180" s="188">
        <v>1.4</v>
      </c>
      <c r="P180" s="188">
        <v>1.36</v>
      </c>
      <c r="Q180" s="188">
        <v>2.35E-2</v>
      </c>
      <c r="R180" s="188">
        <v>2.65</v>
      </c>
      <c r="S180" s="188">
        <v>7.8</v>
      </c>
      <c r="T180" s="188">
        <v>90</v>
      </c>
      <c r="U180" s="188">
        <v>574</v>
      </c>
      <c r="V180" s="188">
        <v>6.38</v>
      </c>
      <c r="W180" s="188">
        <v>6.14</v>
      </c>
      <c r="X180" s="188">
        <v>64.099999999999994</v>
      </c>
      <c r="Y180" s="188">
        <v>64.5</v>
      </c>
      <c r="Z180" s="188">
        <v>2.6</v>
      </c>
      <c r="AA180" s="189"/>
      <c r="AB180" s="189"/>
      <c r="AC180" s="188" t="s">
        <v>566</v>
      </c>
      <c r="AD180" s="188" t="s">
        <v>566</v>
      </c>
    </row>
    <row r="181" spans="1:30" s="20" customFormat="1" x14ac:dyDescent="0.3">
      <c r="A181" s="87" t="s">
        <v>34</v>
      </c>
      <c r="B181" s="193" t="s">
        <v>552</v>
      </c>
      <c r="C181" s="144">
        <v>152713</v>
      </c>
      <c r="D181" s="144">
        <v>6582780</v>
      </c>
      <c r="E181" s="45">
        <v>2022</v>
      </c>
      <c r="F181" s="187">
        <v>44880</v>
      </c>
      <c r="G181" s="188">
        <v>9.8399999999999998E-3</v>
      </c>
      <c r="H181" s="188">
        <v>0.158</v>
      </c>
      <c r="I181" s="188">
        <v>1.44</v>
      </c>
      <c r="J181" s="188">
        <v>1.58</v>
      </c>
      <c r="K181" s="188">
        <v>0.14099999999999999</v>
      </c>
      <c r="L181" s="188">
        <v>4.5199999999999996</v>
      </c>
      <c r="M181" s="188">
        <v>7.0000000000000001E-3</v>
      </c>
      <c r="N181" s="188">
        <v>0.13300000000000001</v>
      </c>
      <c r="O181" s="188">
        <v>1.1299999999999999</v>
      </c>
      <c r="P181" s="188">
        <v>1.49</v>
      </c>
      <c r="Q181" s="188">
        <v>0.21199999999999999</v>
      </c>
      <c r="R181" s="188">
        <v>3.56</v>
      </c>
      <c r="S181" s="188">
        <v>7.5</v>
      </c>
      <c r="T181" s="188">
        <v>93</v>
      </c>
      <c r="U181" s="188">
        <v>619</v>
      </c>
      <c r="V181" s="188">
        <v>6.12</v>
      </c>
      <c r="W181" s="188">
        <v>6.09</v>
      </c>
      <c r="X181" s="188">
        <v>79</v>
      </c>
      <c r="Y181" s="188">
        <v>74.7</v>
      </c>
      <c r="Z181" s="188">
        <v>1.7</v>
      </c>
      <c r="AA181" s="189"/>
      <c r="AB181" s="189"/>
      <c r="AC181" s="188" t="s">
        <v>566</v>
      </c>
      <c r="AD181" s="188" t="s">
        <v>566</v>
      </c>
    </row>
    <row r="182" spans="1:30" s="20" customFormat="1" x14ac:dyDescent="0.3">
      <c r="A182" s="87" t="s">
        <v>2012</v>
      </c>
      <c r="B182" s="193" t="s">
        <v>1993</v>
      </c>
      <c r="C182" s="144">
        <v>146245</v>
      </c>
      <c r="D182" s="144">
        <v>6583660</v>
      </c>
      <c r="E182" s="45">
        <v>2022</v>
      </c>
      <c r="F182" s="187">
        <v>44666</v>
      </c>
      <c r="G182" s="188">
        <v>1.5599999999999999E-2</v>
      </c>
      <c r="H182" s="188">
        <v>0.25800000000000001</v>
      </c>
      <c r="I182" s="188">
        <v>4.1399999999999997</v>
      </c>
      <c r="J182" s="188">
        <v>2.9</v>
      </c>
      <c r="K182" s="188">
        <v>0.35699999999999998</v>
      </c>
      <c r="L182" s="188">
        <v>10.4</v>
      </c>
      <c r="M182" s="188">
        <v>1.0999999999999999E-2</v>
      </c>
      <c r="N182" s="188">
        <v>0.125</v>
      </c>
      <c r="O182" s="188">
        <v>2.99</v>
      </c>
      <c r="P182" s="188">
        <v>2.59</v>
      </c>
      <c r="Q182" s="188">
        <v>8.1299999999999997E-2</v>
      </c>
      <c r="R182" s="188">
        <v>9.9700000000000006</v>
      </c>
      <c r="S182" s="188">
        <v>6.8</v>
      </c>
      <c r="T182" s="188">
        <v>230</v>
      </c>
      <c r="U182" s="188">
        <v>74.099999999999994</v>
      </c>
      <c r="V182" s="188">
        <v>7.82</v>
      </c>
      <c r="W182" s="188">
        <v>7.38</v>
      </c>
      <c r="X182" s="188">
        <v>80.5</v>
      </c>
      <c r="Y182" s="188">
        <v>76</v>
      </c>
      <c r="Z182" s="188">
        <v>11</v>
      </c>
      <c r="AA182" s="189"/>
      <c r="AB182" s="189"/>
      <c r="AC182" s="188" t="s">
        <v>566</v>
      </c>
      <c r="AD182" s="188" t="s">
        <v>566</v>
      </c>
    </row>
    <row r="183" spans="1:30" s="20" customFormat="1" x14ac:dyDescent="0.3">
      <c r="A183" s="87" t="s">
        <v>35</v>
      </c>
      <c r="B183" s="193" t="s">
        <v>1993</v>
      </c>
      <c r="C183" s="144">
        <v>146245</v>
      </c>
      <c r="D183" s="144">
        <v>6583660</v>
      </c>
      <c r="E183" s="45">
        <v>2022</v>
      </c>
      <c r="F183" s="187">
        <v>44607</v>
      </c>
      <c r="G183" s="188">
        <v>6.3399999999999998E-2</v>
      </c>
      <c r="H183" s="188">
        <v>5.65</v>
      </c>
      <c r="I183" s="188">
        <v>11.3</v>
      </c>
      <c r="J183" s="188">
        <v>5.95</v>
      </c>
      <c r="K183" s="188">
        <v>6.03</v>
      </c>
      <c r="L183" s="188">
        <v>51.2</v>
      </c>
      <c r="M183" s="188">
        <v>8.7799999999999996E-3</v>
      </c>
      <c r="N183" s="188">
        <v>0.13500000000000001</v>
      </c>
      <c r="O183" s="188">
        <v>2.4</v>
      </c>
      <c r="P183" s="188">
        <v>1.66</v>
      </c>
      <c r="Q183" s="188">
        <v>6.7199999999999996E-2</v>
      </c>
      <c r="R183" s="188">
        <v>6.55</v>
      </c>
      <c r="S183" s="188">
        <v>7.9</v>
      </c>
      <c r="T183" s="188">
        <v>170</v>
      </c>
      <c r="U183" s="188">
        <v>96.2</v>
      </c>
      <c r="V183" s="188">
        <v>8.4</v>
      </c>
      <c r="W183" s="188">
        <v>5.49</v>
      </c>
      <c r="X183" s="188">
        <v>66.900000000000006</v>
      </c>
      <c r="Y183" s="188">
        <v>66.8</v>
      </c>
      <c r="Z183" s="188">
        <v>77</v>
      </c>
      <c r="AA183" s="189"/>
      <c r="AB183" s="189"/>
      <c r="AC183" s="188" t="s">
        <v>566</v>
      </c>
      <c r="AD183" s="188" t="s">
        <v>566</v>
      </c>
    </row>
    <row r="184" spans="1:30" s="20" customFormat="1" x14ac:dyDescent="0.3">
      <c r="A184" s="87" t="s">
        <v>35</v>
      </c>
      <c r="B184" s="193" t="s">
        <v>1993</v>
      </c>
      <c r="C184" s="144">
        <v>146245</v>
      </c>
      <c r="D184" s="144">
        <v>6583660</v>
      </c>
      <c r="E184" s="45">
        <v>2022</v>
      </c>
      <c r="F184" s="187">
        <v>44635</v>
      </c>
      <c r="G184" s="188">
        <v>8.2799999999999992E-3</v>
      </c>
      <c r="H184" s="188">
        <v>0.32</v>
      </c>
      <c r="I184" s="188">
        <v>3.49</v>
      </c>
      <c r="J184" s="188">
        <v>3.06</v>
      </c>
      <c r="K184" s="188">
        <v>0.52600000000000002</v>
      </c>
      <c r="L184" s="188">
        <v>11.9</v>
      </c>
      <c r="M184" s="188">
        <v>3.8400000000000001E-3</v>
      </c>
      <c r="N184" s="188">
        <v>0.115</v>
      </c>
      <c r="O184" s="188">
        <v>2.88</v>
      </c>
      <c r="P184" s="188">
        <v>2.83</v>
      </c>
      <c r="Q184" s="188">
        <v>8.7400000000000005E-2</v>
      </c>
      <c r="R184" s="188">
        <v>7.79</v>
      </c>
      <c r="S184" s="188">
        <v>8.1</v>
      </c>
      <c r="T184" s="188">
        <v>209</v>
      </c>
      <c r="U184" s="188">
        <v>74</v>
      </c>
      <c r="V184" s="188">
        <v>6.86</v>
      </c>
      <c r="W184" s="188">
        <v>6.62</v>
      </c>
      <c r="X184" s="188">
        <v>79.599999999999994</v>
      </c>
      <c r="Y184" s="188">
        <v>78.5</v>
      </c>
      <c r="Z184" s="188">
        <v>20</v>
      </c>
      <c r="AA184" s="189"/>
      <c r="AB184" s="189"/>
      <c r="AC184" s="188" t="s">
        <v>566</v>
      </c>
      <c r="AD184" s="188" t="s">
        <v>566</v>
      </c>
    </row>
    <row r="185" spans="1:30" s="20" customFormat="1" x14ac:dyDescent="0.3">
      <c r="A185" s="87" t="s">
        <v>35</v>
      </c>
      <c r="B185" s="193" t="s">
        <v>1993</v>
      </c>
      <c r="C185" s="144">
        <v>146245</v>
      </c>
      <c r="D185" s="144">
        <v>6583660</v>
      </c>
      <c r="E185" s="45">
        <v>2022</v>
      </c>
      <c r="F185" s="187">
        <v>44696</v>
      </c>
      <c r="G185" s="188">
        <v>1.9900000000000001E-2</v>
      </c>
      <c r="H185" s="188">
        <v>0.91100000000000003</v>
      </c>
      <c r="I185" s="188">
        <v>5</v>
      </c>
      <c r="J185" s="188">
        <v>3.03</v>
      </c>
      <c r="K185" s="188">
        <v>1.21</v>
      </c>
      <c r="L185" s="188">
        <v>13.2</v>
      </c>
      <c r="M185" s="188">
        <v>4.1099999999999999E-3</v>
      </c>
      <c r="N185" s="188">
        <v>0.11600000000000001</v>
      </c>
      <c r="O185" s="188">
        <v>2.35</v>
      </c>
      <c r="P185" s="188">
        <v>2.39</v>
      </c>
      <c r="Q185" s="188">
        <v>0.184</v>
      </c>
      <c r="R185" s="188">
        <v>3.13</v>
      </c>
      <c r="S185" s="188">
        <v>7.9</v>
      </c>
      <c r="T185" s="188">
        <v>180</v>
      </c>
      <c r="U185" s="188">
        <v>59.8</v>
      </c>
      <c r="V185" s="188">
        <v>7.06</v>
      </c>
      <c r="W185" s="188">
        <v>6.84</v>
      </c>
      <c r="X185" s="188">
        <v>57.1</v>
      </c>
      <c r="Y185" s="188">
        <v>58.3</v>
      </c>
      <c r="Z185" s="188">
        <v>26</v>
      </c>
      <c r="AA185" s="189"/>
      <c r="AB185" s="189"/>
      <c r="AC185" s="188" t="s">
        <v>566</v>
      </c>
      <c r="AD185" s="188" t="s">
        <v>566</v>
      </c>
    </row>
    <row r="186" spans="1:30" s="20" customFormat="1" x14ac:dyDescent="0.3">
      <c r="A186" s="87" t="s">
        <v>35</v>
      </c>
      <c r="B186" s="193" t="s">
        <v>1993</v>
      </c>
      <c r="C186" s="144">
        <v>146245</v>
      </c>
      <c r="D186" s="144">
        <v>6583660</v>
      </c>
      <c r="E186" s="45">
        <v>2022</v>
      </c>
      <c r="F186" s="187">
        <v>44727</v>
      </c>
      <c r="G186" s="188">
        <v>1.47E-2</v>
      </c>
      <c r="H186" s="188">
        <v>0.63400000000000001</v>
      </c>
      <c r="I186" s="188">
        <v>3.64</v>
      </c>
      <c r="J186" s="188">
        <v>2.85</v>
      </c>
      <c r="K186" s="188">
        <v>1.0900000000000001</v>
      </c>
      <c r="L186" s="188">
        <v>15.2</v>
      </c>
      <c r="M186" s="188">
        <v>-2E-3</v>
      </c>
      <c r="N186" s="188">
        <v>7.8399999999999997E-2</v>
      </c>
      <c r="O186" s="188">
        <v>2.2599999999999998</v>
      </c>
      <c r="P186" s="188">
        <v>2.6</v>
      </c>
      <c r="Q186" s="188">
        <v>0.11700000000000001</v>
      </c>
      <c r="R186" s="188">
        <v>2.67</v>
      </c>
      <c r="S186" s="188">
        <v>7.7</v>
      </c>
      <c r="T186" s="188">
        <v>230</v>
      </c>
      <c r="U186" s="188">
        <v>67.7</v>
      </c>
      <c r="V186" s="188">
        <v>7.33</v>
      </c>
      <c r="W186" s="188">
        <v>7.11</v>
      </c>
      <c r="X186" s="188">
        <v>72.599999999999994</v>
      </c>
      <c r="Y186" s="188">
        <v>73.900000000000006</v>
      </c>
      <c r="Z186" s="188">
        <v>9.5</v>
      </c>
      <c r="AA186" s="189"/>
      <c r="AB186" s="189"/>
      <c r="AC186" s="188" t="s">
        <v>566</v>
      </c>
      <c r="AD186" s="188" t="s">
        <v>566</v>
      </c>
    </row>
    <row r="187" spans="1:30" s="20" customFormat="1" x14ac:dyDescent="0.3">
      <c r="A187" s="87" t="s">
        <v>35</v>
      </c>
      <c r="B187" s="193" t="s">
        <v>1993</v>
      </c>
      <c r="C187" s="144">
        <v>146245</v>
      </c>
      <c r="D187" s="144">
        <v>6583660</v>
      </c>
      <c r="E187" s="45">
        <v>2022</v>
      </c>
      <c r="F187" s="187">
        <v>44757</v>
      </c>
      <c r="G187" s="188">
        <v>1.2699999999999999E-2</v>
      </c>
      <c r="H187" s="188">
        <v>0.33500000000000002</v>
      </c>
      <c r="I187" s="188">
        <v>3.36</v>
      </c>
      <c r="J187" s="188">
        <v>1.62</v>
      </c>
      <c r="K187" s="188">
        <v>0.72299999999999998</v>
      </c>
      <c r="L187" s="188">
        <v>15.8</v>
      </c>
      <c r="M187" s="188">
        <v>3.5699999999999998E-3</v>
      </c>
      <c r="N187" s="188">
        <v>0.155</v>
      </c>
      <c r="O187" s="188">
        <v>2.84</v>
      </c>
      <c r="P187" s="188">
        <v>1.57</v>
      </c>
      <c r="Q187" s="188">
        <v>8.9800000000000005E-2</v>
      </c>
      <c r="R187" s="188">
        <v>6.04</v>
      </c>
      <c r="S187" s="188">
        <v>7.6</v>
      </c>
      <c r="T187" s="188">
        <v>110</v>
      </c>
      <c r="U187" s="188">
        <v>35.1</v>
      </c>
      <c r="V187" s="188">
        <v>7.61</v>
      </c>
      <c r="W187" s="188">
        <v>6.56</v>
      </c>
      <c r="X187" s="188">
        <v>38</v>
      </c>
      <c r="Y187" s="188">
        <v>36.6</v>
      </c>
      <c r="Z187" s="188">
        <v>18</v>
      </c>
      <c r="AA187" s="189"/>
      <c r="AB187" s="189"/>
      <c r="AC187" s="188" t="s">
        <v>566</v>
      </c>
      <c r="AD187" s="188" t="s">
        <v>566</v>
      </c>
    </row>
    <row r="188" spans="1:30" s="20" customFormat="1" x14ac:dyDescent="0.3">
      <c r="A188" s="87" t="s">
        <v>35</v>
      </c>
      <c r="B188" s="193" t="s">
        <v>1993</v>
      </c>
      <c r="C188" s="144">
        <v>146245</v>
      </c>
      <c r="D188" s="144">
        <v>6583660</v>
      </c>
      <c r="E188" s="45">
        <v>2022</v>
      </c>
      <c r="F188" s="187">
        <v>44788</v>
      </c>
      <c r="G188" s="188">
        <v>5.1900000000000002E-3</v>
      </c>
      <c r="H188" s="188">
        <v>0.215</v>
      </c>
      <c r="I188" s="188">
        <v>2.98</v>
      </c>
      <c r="J188" s="188">
        <v>3</v>
      </c>
      <c r="K188" s="188">
        <v>0.28899999999999998</v>
      </c>
      <c r="L188" s="188">
        <v>5.9</v>
      </c>
      <c r="M188" s="188">
        <v>-2E-3</v>
      </c>
      <c r="N188" s="188">
        <v>0.128</v>
      </c>
      <c r="O188" s="188">
        <v>2.5299999999999998</v>
      </c>
      <c r="P188" s="188">
        <v>2.86</v>
      </c>
      <c r="Q188" s="188">
        <v>6.0699999999999997E-2</v>
      </c>
      <c r="R188" s="188">
        <v>3.79</v>
      </c>
      <c r="S188" s="188">
        <v>7.8</v>
      </c>
      <c r="T188" s="188">
        <v>200</v>
      </c>
      <c r="U188" s="188">
        <v>66.599999999999994</v>
      </c>
      <c r="V188" s="188">
        <v>9.0399999999999991</v>
      </c>
      <c r="W188" s="188">
        <v>8.23</v>
      </c>
      <c r="X188" s="188">
        <v>69.7</v>
      </c>
      <c r="Y188" s="188">
        <v>70.599999999999994</v>
      </c>
      <c r="Z188" s="188">
        <v>21</v>
      </c>
      <c r="AA188" s="189"/>
      <c r="AB188" s="189"/>
      <c r="AC188" s="188" t="s">
        <v>566</v>
      </c>
      <c r="AD188" s="188" t="s">
        <v>566</v>
      </c>
    </row>
    <row r="189" spans="1:30" s="20" customFormat="1" x14ac:dyDescent="0.3">
      <c r="A189" s="87" t="s">
        <v>35</v>
      </c>
      <c r="B189" s="193" t="s">
        <v>1993</v>
      </c>
      <c r="C189" s="144">
        <v>146245</v>
      </c>
      <c r="D189" s="144">
        <v>6583660</v>
      </c>
      <c r="E189" s="45">
        <v>2022</v>
      </c>
      <c r="F189" s="187">
        <v>44849</v>
      </c>
      <c r="G189" s="188">
        <v>2.23E-2</v>
      </c>
      <c r="H189" s="188">
        <v>1.02</v>
      </c>
      <c r="I189" s="188">
        <v>7.18</v>
      </c>
      <c r="J189" s="188">
        <v>1.39</v>
      </c>
      <c r="K189" s="188">
        <v>1.36</v>
      </c>
      <c r="L189" s="188">
        <v>30.4</v>
      </c>
      <c r="M189" s="188">
        <v>5.96E-3</v>
      </c>
      <c r="N189" s="188">
        <v>0.32300000000000001</v>
      </c>
      <c r="O189" s="188">
        <v>5.03</v>
      </c>
      <c r="P189" s="188">
        <v>1.04</v>
      </c>
      <c r="Q189" s="188">
        <v>5.3100000000000001E-2</v>
      </c>
      <c r="R189" s="188">
        <v>15.6</v>
      </c>
      <c r="S189" s="188">
        <v>7.4</v>
      </c>
      <c r="T189" s="188">
        <v>59</v>
      </c>
      <c r="U189" s="188">
        <v>17.8</v>
      </c>
      <c r="V189" s="188">
        <v>6.79</v>
      </c>
      <c r="W189" s="188">
        <v>3.94</v>
      </c>
      <c r="X189" s="188">
        <v>19.899999999999999</v>
      </c>
      <c r="Y189" s="188">
        <v>19.600000000000001</v>
      </c>
      <c r="Z189" s="188">
        <v>31</v>
      </c>
      <c r="AA189" s="189"/>
      <c r="AB189" s="189"/>
      <c r="AC189" s="188" t="s">
        <v>566</v>
      </c>
      <c r="AD189" s="188" t="s">
        <v>566</v>
      </c>
    </row>
    <row r="190" spans="1:30" s="20" customFormat="1" x14ac:dyDescent="0.3">
      <c r="A190" s="87" t="s">
        <v>35</v>
      </c>
      <c r="B190" s="193" t="s">
        <v>1993</v>
      </c>
      <c r="C190" s="144">
        <v>146245</v>
      </c>
      <c r="D190" s="144">
        <v>6583660</v>
      </c>
      <c r="E190" s="45">
        <v>2022</v>
      </c>
      <c r="F190" s="187">
        <v>44910</v>
      </c>
      <c r="G190" s="188">
        <v>4.0599999999999997E-2</v>
      </c>
      <c r="H190" s="188">
        <v>0.31</v>
      </c>
      <c r="I190" s="188">
        <v>5.22</v>
      </c>
      <c r="J190" s="188">
        <v>2.02</v>
      </c>
      <c r="K190" s="188">
        <v>0.29799999999999999</v>
      </c>
      <c r="L190" s="188">
        <v>67.400000000000006</v>
      </c>
      <c r="M190" s="188">
        <v>3.7199999999999997E-2</v>
      </c>
      <c r="N190" s="188">
        <v>0.223</v>
      </c>
      <c r="O190" s="188">
        <v>5.01</v>
      </c>
      <c r="P190" s="188">
        <v>2.31</v>
      </c>
      <c r="Q190" s="188">
        <v>6.3899999999999998E-2</v>
      </c>
      <c r="R190" s="188">
        <v>65</v>
      </c>
      <c r="S190" s="188">
        <v>7.7</v>
      </c>
      <c r="T190" s="188">
        <v>160</v>
      </c>
      <c r="U190" s="188">
        <v>163</v>
      </c>
      <c r="V190" s="188">
        <v>15.7</v>
      </c>
      <c r="W190" s="188">
        <v>5.04</v>
      </c>
      <c r="X190" s="188">
        <v>67.2</v>
      </c>
      <c r="Y190" s="188">
        <v>69.3</v>
      </c>
      <c r="Z190" s="188">
        <v>77</v>
      </c>
      <c r="AA190" s="189"/>
      <c r="AB190" s="189"/>
      <c r="AC190" s="188" t="s">
        <v>566</v>
      </c>
      <c r="AD190" s="188" t="s">
        <v>566</v>
      </c>
    </row>
    <row r="191" spans="1:30" s="20" customFormat="1" x14ac:dyDescent="0.3">
      <c r="A191" s="87" t="s">
        <v>35</v>
      </c>
      <c r="B191" s="193" t="s">
        <v>1993</v>
      </c>
      <c r="C191" s="144">
        <v>146245</v>
      </c>
      <c r="D191" s="144">
        <v>6583660</v>
      </c>
      <c r="E191" s="45">
        <v>2022</v>
      </c>
      <c r="F191" s="187">
        <v>44880</v>
      </c>
      <c r="G191" s="188">
        <v>1.37E-2</v>
      </c>
      <c r="H191" s="188">
        <v>0.28599999999999998</v>
      </c>
      <c r="I191" s="188">
        <v>2.92</v>
      </c>
      <c r="J191" s="188">
        <v>2.79</v>
      </c>
      <c r="K191" s="188">
        <v>0.375</v>
      </c>
      <c r="L191" s="188">
        <v>11.5</v>
      </c>
      <c r="M191" s="188">
        <v>7.6600000000000001E-3</v>
      </c>
      <c r="N191" s="188">
        <v>0.11</v>
      </c>
      <c r="O191" s="188">
        <v>2.4900000000000002</v>
      </c>
      <c r="P191" s="188">
        <v>2.31</v>
      </c>
      <c r="Q191" s="188">
        <v>4.1700000000000001E-2</v>
      </c>
      <c r="R191" s="188">
        <v>6.92</v>
      </c>
      <c r="S191" s="188">
        <v>7.7</v>
      </c>
      <c r="T191" s="188">
        <v>210</v>
      </c>
      <c r="U191" s="188">
        <v>64</v>
      </c>
      <c r="V191" s="188">
        <v>7.21</v>
      </c>
      <c r="W191" s="188">
        <v>6.54</v>
      </c>
      <c r="X191" s="188">
        <v>77.5</v>
      </c>
      <c r="Y191" s="188">
        <v>77.8</v>
      </c>
      <c r="Z191" s="188">
        <v>19</v>
      </c>
      <c r="AA191" s="189"/>
      <c r="AB191" s="189"/>
      <c r="AC191" s="188" t="s">
        <v>566</v>
      </c>
      <c r="AD191" s="188" t="s">
        <v>566</v>
      </c>
    </row>
    <row r="192" spans="1:30" s="20" customFormat="1" x14ac:dyDescent="0.3">
      <c r="A192" s="87" t="s">
        <v>35</v>
      </c>
      <c r="B192" s="193" t="s">
        <v>1993</v>
      </c>
      <c r="C192" s="144">
        <v>146245</v>
      </c>
      <c r="D192" s="144">
        <v>6583660</v>
      </c>
      <c r="E192" s="45">
        <v>2022</v>
      </c>
      <c r="F192" s="187">
        <v>44819</v>
      </c>
      <c r="G192" s="188">
        <v>2.0500000000000001E-2</v>
      </c>
      <c r="H192" s="188">
        <v>0.496</v>
      </c>
      <c r="I192" s="188">
        <v>5.29</v>
      </c>
      <c r="J192" s="188">
        <v>1.67</v>
      </c>
      <c r="K192" s="188">
        <v>0.998</v>
      </c>
      <c r="L192" s="188">
        <v>21.2</v>
      </c>
      <c r="M192" s="188">
        <v>4.3600000000000002E-3</v>
      </c>
      <c r="N192" s="188">
        <v>0.16400000000000001</v>
      </c>
      <c r="O192" s="188">
        <v>3.51</v>
      </c>
      <c r="P192" s="188">
        <v>1.38</v>
      </c>
      <c r="Q192" s="188">
        <v>2.1100000000000001E-2</v>
      </c>
      <c r="R192" s="188">
        <v>11.6</v>
      </c>
      <c r="S192" s="188">
        <v>7.5</v>
      </c>
      <c r="T192" s="188">
        <v>91</v>
      </c>
      <c r="U192" s="188">
        <v>30.7</v>
      </c>
      <c r="V192" s="188">
        <v>5.5</v>
      </c>
      <c r="W192" s="188">
        <v>5.37</v>
      </c>
      <c r="X192" s="188">
        <v>31</v>
      </c>
      <c r="Y192" s="188">
        <v>31</v>
      </c>
      <c r="Z192" s="188">
        <v>11</v>
      </c>
      <c r="AA192" s="189"/>
      <c r="AB192" s="189"/>
      <c r="AC192" s="188" t="s">
        <v>566</v>
      </c>
      <c r="AD192" s="188" t="s">
        <v>566</v>
      </c>
    </row>
    <row r="193" spans="1:30" s="20" customFormat="1" x14ac:dyDescent="0.3">
      <c r="A193" s="87" t="s">
        <v>35</v>
      </c>
      <c r="B193" s="193" t="s">
        <v>1993</v>
      </c>
      <c r="C193" s="144">
        <v>146245</v>
      </c>
      <c r="D193" s="144">
        <v>6583660</v>
      </c>
      <c r="E193" s="45">
        <v>2022</v>
      </c>
      <c r="F193" s="187">
        <v>44576</v>
      </c>
      <c r="G193" s="188">
        <v>3.3500000000000002E-2</v>
      </c>
      <c r="H193" s="188">
        <v>1.1100000000000001</v>
      </c>
      <c r="I193" s="188">
        <v>7.87</v>
      </c>
      <c r="J193" s="188">
        <v>2.1800000000000002</v>
      </c>
      <c r="K193" s="188">
        <v>1.59</v>
      </c>
      <c r="L193" s="188">
        <v>63.1</v>
      </c>
      <c r="M193" s="188">
        <v>1.6E-2</v>
      </c>
      <c r="N193" s="188">
        <v>0.17199999999999999</v>
      </c>
      <c r="O193" s="188">
        <v>4.4000000000000004</v>
      </c>
      <c r="P193" s="188">
        <v>1.75</v>
      </c>
      <c r="Q193" s="188">
        <v>3.49E-2</v>
      </c>
      <c r="R193" s="188">
        <v>34.4</v>
      </c>
      <c r="S193" s="188">
        <v>7.8</v>
      </c>
      <c r="T193" s="188">
        <v>120</v>
      </c>
      <c r="U193" s="188">
        <v>99</v>
      </c>
      <c r="V193" s="188">
        <v>4.5599999999999996</v>
      </c>
      <c r="W193" s="188">
        <v>4.08</v>
      </c>
      <c r="X193" s="188">
        <v>47.5</v>
      </c>
      <c r="Y193" s="188">
        <v>46.7</v>
      </c>
      <c r="Z193" s="188">
        <v>39</v>
      </c>
      <c r="AA193" s="189"/>
      <c r="AB193" s="189"/>
      <c r="AC193" s="188" t="s">
        <v>566</v>
      </c>
      <c r="AD193" s="188" t="s">
        <v>566</v>
      </c>
    </row>
    <row r="194" spans="1:30" s="20" customFormat="1" x14ac:dyDescent="0.3">
      <c r="A194" s="87" t="s">
        <v>1989</v>
      </c>
      <c r="B194" s="193" t="s">
        <v>2013</v>
      </c>
      <c r="C194" s="144">
        <v>149668</v>
      </c>
      <c r="D194" s="144">
        <v>6580770</v>
      </c>
      <c r="E194" s="45">
        <v>2022</v>
      </c>
      <c r="F194" s="187">
        <v>44635</v>
      </c>
      <c r="G194" s="188">
        <v>3.5899999999999999E-3</v>
      </c>
      <c r="H194" s="188">
        <v>0.13700000000000001</v>
      </c>
      <c r="I194" s="188">
        <v>2.15</v>
      </c>
      <c r="J194" s="188">
        <v>2.52</v>
      </c>
      <c r="K194" s="188">
        <v>7.9500000000000001E-2</v>
      </c>
      <c r="L194" s="188">
        <v>1.29</v>
      </c>
      <c r="M194" s="188">
        <v>-2E-3</v>
      </c>
      <c r="N194" s="188">
        <v>9.3700000000000006E-2</v>
      </c>
      <c r="O194" s="188">
        <v>2.25</v>
      </c>
      <c r="P194" s="188">
        <v>2.31</v>
      </c>
      <c r="Q194" s="188">
        <v>3.3099999999999997E-2</v>
      </c>
      <c r="R194" s="188">
        <v>0.72</v>
      </c>
      <c r="S194" s="188">
        <v>8</v>
      </c>
      <c r="T194" s="188">
        <v>57.5</v>
      </c>
      <c r="U194" s="188">
        <v>21</v>
      </c>
      <c r="V194" s="188">
        <v>7.68</v>
      </c>
      <c r="W194" s="188">
        <v>7.91</v>
      </c>
      <c r="X194" s="188">
        <v>21.5</v>
      </c>
      <c r="Y194" s="188">
        <v>21.3</v>
      </c>
      <c r="Z194" s="188">
        <v>2.4</v>
      </c>
      <c r="AA194" s="189"/>
      <c r="AB194" s="189"/>
      <c r="AC194" s="188" t="s">
        <v>566</v>
      </c>
      <c r="AD194" s="188" t="s">
        <v>566</v>
      </c>
    </row>
    <row r="195" spans="1:30" s="20" customFormat="1" x14ac:dyDescent="0.3">
      <c r="A195" s="87" t="s">
        <v>1989</v>
      </c>
      <c r="B195" s="193" t="s">
        <v>2013</v>
      </c>
      <c r="C195" s="144">
        <v>149668</v>
      </c>
      <c r="D195" s="144">
        <v>6580770</v>
      </c>
      <c r="E195" s="45">
        <v>2022</v>
      </c>
      <c r="F195" s="187">
        <v>44666</v>
      </c>
      <c r="G195" s="188">
        <v>3.9199999999999999E-3</v>
      </c>
      <c r="H195" s="188">
        <v>0.114</v>
      </c>
      <c r="I195" s="188">
        <v>2.23</v>
      </c>
      <c r="J195" s="188">
        <v>2.06</v>
      </c>
      <c r="K195" s="188">
        <v>0.113</v>
      </c>
      <c r="L195" s="188">
        <v>1.1200000000000001</v>
      </c>
      <c r="M195" s="188">
        <v>2.7899999999999999E-3</v>
      </c>
      <c r="N195" s="188">
        <v>8.6900000000000005E-2</v>
      </c>
      <c r="O195" s="188">
        <v>2.09</v>
      </c>
      <c r="P195" s="188">
        <v>2.15</v>
      </c>
      <c r="Q195" s="188">
        <v>1.9599999999999999E-2</v>
      </c>
      <c r="R195" s="188">
        <v>0.57499999999999996</v>
      </c>
      <c r="S195" s="188">
        <v>8.5</v>
      </c>
      <c r="T195" s="188">
        <v>64</v>
      </c>
      <c r="U195" s="188">
        <v>21.4</v>
      </c>
      <c r="V195" s="188">
        <v>7.72</v>
      </c>
      <c r="W195" s="188">
        <v>7.51</v>
      </c>
      <c r="X195" s="188">
        <v>21.4</v>
      </c>
      <c r="Y195" s="188">
        <v>21.5</v>
      </c>
      <c r="Z195" s="188">
        <v>3.1</v>
      </c>
      <c r="AA195" s="189"/>
      <c r="AB195" s="189"/>
      <c r="AC195" s="188" t="s">
        <v>566</v>
      </c>
      <c r="AD195" s="188" t="s">
        <v>566</v>
      </c>
    </row>
    <row r="196" spans="1:30" s="20" customFormat="1" x14ac:dyDescent="0.3">
      <c r="A196" s="87" t="s">
        <v>1989</v>
      </c>
      <c r="B196" s="193" t="s">
        <v>2013</v>
      </c>
      <c r="C196" s="144">
        <v>149668</v>
      </c>
      <c r="D196" s="144">
        <v>6580770</v>
      </c>
      <c r="E196" s="45">
        <v>2022</v>
      </c>
      <c r="F196" s="187">
        <v>44696</v>
      </c>
      <c r="G196" s="188">
        <v>-2E-3</v>
      </c>
      <c r="H196" s="188">
        <v>0.129</v>
      </c>
      <c r="I196" s="188">
        <v>2.52</v>
      </c>
      <c r="J196" s="188">
        <v>2.14</v>
      </c>
      <c r="K196" s="188">
        <v>0.2</v>
      </c>
      <c r="L196" s="188">
        <v>1.96</v>
      </c>
      <c r="M196" s="188">
        <v>2.0400000000000001E-3</v>
      </c>
      <c r="N196" s="188">
        <v>9.4799999999999995E-2</v>
      </c>
      <c r="O196" s="188">
        <v>2.0299999999999998</v>
      </c>
      <c r="P196" s="188">
        <v>2.31</v>
      </c>
      <c r="Q196" s="188">
        <v>2.5000000000000001E-2</v>
      </c>
      <c r="R196" s="188">
        <v>1.22</v>
      </c>
      <c r="S196" s="188">
        <v>8</v>
      </c>
      <c r="T196" s="188">
        <v>67</v>
      </c>
      <c r="U196" s="188">
        <v>22.7</v>
      </c>
      <c r="V196" s="188">
        <v>7.44</v>
      </c>
      <c r="W196" s="188">
        <v>7.83</v>
      </c>
      <c r="X196" s="188">
        <v>22.7</v>
      </c>
      <c r="Y196" s="188">
        <v>22.1</v>
      </c>
      <c r="Z196" s="188">
        <v>2.8</v>
      </c>
      <c r="AA196" s="189"/>
      <c r="AB196" s="189"/>
      <c r="AC196" s="188" t="s">
        <v>566</v>
      </c>
      <c r="AD196" s="188" t="s">
        <v>566</v>
      </c>
    </row>
    <row r="197" spans="1:30" s="20" customFormat="1" x14ac:dyDescent="0.3">
      <c r="A197" s="87" t="s">
        <v>1989</v>
      </c>
      <c r="B197" s="193" t="s">
        <v>2013</v>
      </c>
      <c r="C197" s="144">
        <v>149668</v>
      </c>
      <c r="D197" s="144">
        <v>6580770</v>
      </c>
      <c r="E197" s="45">
        <v>2022</v>
      </c>
      <c r="F197" s="187">
        <v>44727</v>
      </c>
      <c r="G197" s="188">
        <v>7.5500000000000003E-3</v>
      </c>
      <c r="H197" s="188">
        <v>0.106</v>
      </c>
      <c r="I197" s="188">
        <v>2.42</v>
      </c>
      <c r="J197" s="188">
        <v>2.12</v>
      </c>
      <c r="K197" s="188">
        <v>0.26200000000000001</v>
      </c>
      <c r="L197" s="188">
        <v>1.66</v>
      </c>
      <c r="M197" s="188">
        <v>-2E-3</v>
      </c>
      <c r="N197" s="188">
        <v>9.5500000000000002E-2</v>
      </c>
      <c r="O197" s="188">
        <v>2.37</v>
      </c>
      <c r="P197" s="188">
        <v>2.2400000000000002</v>
      </c>
      <c r="Q197" s="188">
        <v>4.6100000000000002E-2</v>
      </c>
      <c r="R197" s="188">
        <v>1.27</v>
      </c>
      <c r="S197" s="188">
        <v>8</v>
      </c>
      <c r="T197" s="188">
        <v>63</v>
      </c>
      <c r="U197" s="188">
        <v>21.7</v>
      </c>
      <c r="V197" s="188">
        <v>7.74</v>
      </c>
      <c r="W197" s="188">
        <v>7.96</v>
      </c>
      <c r="X197" s="188">
        <v>21</v>
      </c>
      <c r="Y197" s="188">
        <v>20.3</v>
      </c>
      <c r="Z197" s="188">
        <v>2.1</v>
      </c>
      <c r="AA197" s="189"/>
      <c r="AB197" s="189"/>
      <c r="AC197" s="188" t="s">
        <v>566</v>
      </c>
      <c r="AD197" s="188" t="s">
        <v>566</v>
      </c>
    </row>
    <row r="198" spans="1:30" s="20" customFormat="1" x14ac:dyDescent="0.3">
      <c r="A198" s="87" t="s">
        <v>1989</v>
      </c>
      <c r="B198" s="193" t="s">
        <v>2013</v>
      </c>
      <c r="C198" s="144">
        <v>149668</v>
      </c>
      <c r="D198" s="144">
        <v>6580770</v>
      </c>
      <c r="E198" s="45">
        <v>2022</v>
      </c>
      <c r="F198" s="187">
        <v>44757</v>
      </c>
      <c r="G198" s="188">
        <v>-2E-3</v>
      </c>
      <c r="H198" s="188">
        <v>0.107</v>
      </c>
      <c r="I198" s="188">
        <v>2.69</v>
      </c>
      <c r="J198" s="188">
        <v>1.98</v>
      </c>
      <c r="K198" s="188">
        <v>0.14499999999999999</v>
      </c>
      <c r="L198" s="188">
        <v>2.0499999999999998</v>
      </c>
      <c r="M198" s="188">
        <v>4.1900000000000001E-3</v>
      </c>
      <c r="N198" s="188">
        <v>8.3400000000000002E-2</v>
      </c>
      <c r="O198" s="188">
        <v>2.82</v>
      </c>
      <c r="P198" s="188">
        <v>2.17</v>
      </c>
      <c r="Q198" s="188">
        <v>2.98E-2</v>
      </c>
      <c r="R198" s="188">
        <v>1.49</v>
      </c>
      <c r="S198" s="188">
        <v>7.9</v>
      </c>
      <c r="T198" s="188">
        <v>63</v>
      </c>
      <c r="U198" s="188">
        <v>22.1</v>
      </c>
      <c r="V198" s="188">
        <v>8.19</v>
      </c>
      <c r="W198" s="188">
        <v>8.02</v>
      </c>
      <c r="X198" s="188">
        <v>23.1</v>
      </c>
      <c r="Y198" s="188">
        <v>23.4</v>
      </c>
      <c r="Z198" s="188">
        <v>1.3</v>
      </c>
      <c r="AA198" s="189"/>
      <c r="AB198" s="189"/>
      <c r="AC198" s="188" t="s">
        <v>566</v>
      </c>
      <c r="AD198" s="188" t="s">
        <v>566</v>
      </c>
    </row>
    <row r="199" spans="1:30" s="20" customFormat="1" x14ac:dyDescent="0.3">
      <c r="A199" s="87" t="s">
        <v>1989</v>
      </c>
      <c r="B199" s="193" t="s">
        <v>2013</v>
      </c>
      <c r="C199" s="144">
        <v>149668</v>
      </c>
      <c r="D199" s="144">
        <v>6580770</v>
      </c>
      <c r="E199" s="45">
        <v>2022</v>
      </c>
      <c r="F199" s="187">
        <v>44788</v>
      </c>
      <c r="G199" s="188">
        <v>3.49E-3</v>
      </c>
      <c r="H199" s="188">
        <v>9.5200000000000007E-2</v>
      </c>
      <c r="I199" s="188">
        <v>2.82</v>
      </c>
      <c r="J199" s="188">
        <v>2.21</v>
      </c>
      <c r="K199" s="188">
        <v>8.3500000000000005E-2</v>
      </c>
      <c r="L199" s="188">
        <v>1.39</v>
      </c>
      <c r="M199" s="188">
        <v>-2E-3</v>
      </c>
      <c r="N199" s="188">
        <v>8.7400000000000005E-2</v>
      </c>
      <c r="O199" s="188">
        <v>2.54</v>
      </c>
      <c r="P199" s="188">
        <v>1.91</v>
      </c>
      <c r="Q199" s="188">
        <v>3.1199999999999999E-2</v>
      </c>
      <c r="R199" s="188">
        <v>0.92600000000000005</v>
      </c>
      <c r="S199" s="188">
        <v>7.9</v>
      </c>
      <c r="T199" s="188">
        <v>63.2</v>
      </c>
      <c r="U199" s="188">
        <v>24.3</v>
      </c>
      <c r="V199" s="188">
        <v>7.32</v>
      </c>
      <c r="W199" s="188">
        <v>7.05</v>
      </c>
      <c r="X199" s="188">
        <v>23.3</v>
      </c>
      <c r="Y199" s="188">
        <v>23.8</v>
      </c>
      <c r="Z199" s="188">
        <v>1.8</v>
      </c>
      <c r="AA199" s="189"/>
      <c r="AB199" s="189"/>
      <c r="AC199" s="188" t="s">
        <v>566</v>
      </c>
      <c r="AD199" s="188" t="s">
        <v>566</v>
      </c>
    </row>
    <row r="200" spans="1:30" s="20" customFormat="1" x14ac:dyDescent="0.3">
      <c r="A200" s="87" t="s">
        <v>1989</v>
      </c>
      <c r="B200" s="193" t="s">
        <v>2013</v>
      </c>
      <c r="C200" s="144">
        <v>149668</v>
      </c>
      <c r="D200" s="144">
        <v>6580770</v>
      </c>
      <c r="E200" s="45">
        <v>2022</v>
      </c>
      <c r="F200" s="187">
        <v>44849</v>
      </c>
      <c r="G200" s="188">
        <v>-2E-3</v>
      </c>
      <c r="H200" s="188">
        <v>8.5400000000000004E-2</v>
      </c>
      <c r="I200" s="188">
        <v>2.65</v>
      </c>
      <c r="J200" s="188">
        <v>2.0499999999999998</v>
      </c>
      <c r="K200" s="188">
        <v>6.6400000000000001E-2</v>
      </c>
      <c r="L200" s="188">
        <v>1.7</v>
      </c>
      <c r="M200" s="188">
        <v>-2E-3</v>
      </c>
      <c r="N200" s="188">
        <v>7.7399999999999997E-2</v>
      </c>
      <c r="O200" s="188">
        <v>2.84</v>
      </c>
      <c r="P200" s="188">
        <v>2.16</v>
      </c>
      <c r="Q200" s="188">
        <v>2.6700000000000002E-2</v>
      </c>
      <c r="R200" s="188">
        <v>1.63</v>
      </c>
      <c r="S200" s="188">
        <v>7.8</v>
      </c>
      <c r="T200" s="188">
        <v>63</v>
      </c>
      <c r="U200" s="188">
        <v>25.6</v>
      </c>
      <c r="V200" s="188">
        <v>7.27</v>
      </c>
      <c r="W200" s="188">
        <v>7.11</v>
      </c>
      <c r="X200" s="188">
        <v>23.9</v>
      </c>
      <c r="Y200" s="188">
        <v>23.8</v>
      </c>
      <c r="Z200" s="188">
        <v>2.2999999999999998</v>
      </c>
      <c r="AA200" s="189"/>
      <c r="AB200" s="189"/>
      <c r="AC200" s="188" t="s">
        <v>566</v>
      </c>
      <c r="AD200" s="188" t="s">
        <v>566</v>
      </c>
    </row>
    <row r="201" spans="1:30" s="20" customFormat="1" x14ac:dyDescent="0.3">
      <c r="A201" s="87" t="s">
        <v>1989</v>
      </c>
      <c r="B201" s="193" t="s">
        <v>2013</v>
      </c>
      <c r="C201" s="144">
        <v>149668</v>
      </c>
      <c r="D201" s="144">
        <v>6580770</v>
      </c>
      <c r="E201" s="45">
        <v>2022</v>
      </c>
      <c r="F201" s="187">
        <v>44910</v>
      </c>
      <c r="G201" s="188">
        <v>4.81E-3</v>
      </c>
      <c r="H201" s="188">
        <v>8.8800000000000004E-2</v>
      </c>
      <c r="I201" s="188">
        <v>2.06</v>
      </c>
      <c r="J201" s="188">
        <v>2.02</v>
      </c>
      <c r="K201" s="188">
        <v>4.8300000000000003E-2</v>
      </c>
      <c r="L201" s="188">
        <v>1.1599999999999999</v>
      </c>
      <c r="M201" s="188">
        <v>4.7400000000000003E-3</v>
      </c>
      <c r="N201" s="188">
        <v>0.14499999999999999</v>
      </c>
      <c r="O201" s="188">
        <v>3.67</v>
      </c>
      <c r="P201" s="188">
        <v>3.65</v>
      </c>
      <c r="Q201" s="188">
        <v>2.1100000000000001E-2</v>
      </c>
      <c r="R201" s="188">
        <v>2.1</v>
      </c>
      <c r="S201" s="188">
        <v>7.6</v>
      </c>
      <c r="T201" s="188">
        <v>62</v>
      </c>
      <c r="U201" s="188">
        <v>23.5</v>
      </c>
      <c r="V201" s="188">
        <v>7.74</v>
      </c>
      <c r="W201" s="188">
        <v>7.59</v>
      </c>
      <c r="X201" s="188">
        <v>24.1</v>
      </c>
      <c r="Y201" s="188">
        <v>23.9</v>
      </c>
      <c r="Z201" s="188">
        <v>1.7</v>
      </c>
      <c r="AA201" s="189"/>
      <c r="AB201" s="189"/>
      <c r="AC201" s="188" t="s">
        <v>566</v>
      </c>
      <c r="AD201" s="188" t="s">
        <v>566</v>
      </c>
    </row>
    <row r="202" spans="1:30" s="20" customFormat="1" x14ac:dyDescent="0.3">
      <c r="A202" s="87" t="s">
        <v>1989</v>
      </c>
      <c r="B202" s="193" t="s">
        <v>2013</v>
      </c>
      <c r="C202" s="144">
        <v>149668</v>
      </c>
      <c r="D202" s="144">
        <v>6580770</v>
      </c>
      <c r="E202" s="45">
        <v>2022</v>
      </c>
      <c r="F202" s="187">
        <v>44819</v>
      </c>
      <c r="G202" s="188">
        <v>4.1099999999999999E-3</v>
      </c>
      <c r="H202" s="188">
        <v>0.10299999999999999</v>
      </c>
      <c r="I202" s="188">
        <v>2.74</v>
      </c>
      <c r="J202" s="188">
        <v>2.2200000000000002</v>
      </c>
      <c r="K202" s="188">
        <v>0.185</v>
      </c>
      <c r="L202" s="188">
        <v>2.2799999999999998</v>
      </c>
      <c r="M202" s="188">
        <v>-2E-3</v>
      </c>
      <c r="N202" s="188">
        <v>8.2100000000000006E-2</v>
      </c>
      <c r="O202" s="188">
        <v>2.4500000000000002</v>
      </c>
      <c r="P202" s="188">
        <v>2.42</v>
      </c>
      <c r="Q202" s="188">
        <v>2.3599999999999999E-2</v>
      </c>
      <c r="R202" s="188">
        <v>1.91</v>
      </c>
      <c r="S202" s="188">
        <v>7.8</v>
      </c>
      <c r="T202" s="188">
        <v>67</v>
      </c>
      <c r="U202" s="188">
        <v>25.9</v>
      </c>
      <c r="V202" s="188">
        <v>7.64</v>
      </c>
      <c r="W202" s="188">
        <v>7.5</v>
      </c>
      <c r="X202" s="188">
        <v>23.4</v>
      </c>
      <c r="Y202" s="188">
        <v>23.5</v>
      </c>
      <c r="Z202" s="188">
        <v>2.4</v>
      </c>
      <c r="AA202" s="189"/>
      <c r="AB202" s="189"/>
      <c r="AC202" s="188" t="s">
        <v>566</v>
      </c>
      <c r="AD202" s="188" t="s">
        <v>566</v>
      </c>
    </row>
    <row r="203" spans="1:30" s="20" customFormat="1" x14ac:dyDescent="0.3">
      <c r="A203" s="87" t="s">
        <v>1989</v>
      </c>
      <c r="B203" s="193" t="s">
        <v>2013</v>
      </c>
      <c r="C203" s="144">
        <v>149668</v>
      </c>
      <c r="D203" s="144">
        <v>6580770</v>
      </c>
      <c r="E203" s="45">
        <v>2022</v>
      </c>
      <c r="F203" s="187">
        <v>44576</v>
      </c>
      <c r="G203" s="188">
        <v>-2E-3</v>
      </c>
      <c r="H203" s="188">
        <v>9.9699999999999997E-2</v>
      </c>
      <c r="I203" s="188">
        <v>2.14</v>
      </c>
      <c r="J203" s="188">
        <v>2.2799999999999998</v>
      </c>
      <c r="K203" s="188">
        <v>7.4700000000000003E-2</v>
      </c>
      <c r="L203" s="188">
        <v>1.84</v>
      </c>
      <c r="M203" s="188">
        <v>-2E-3</v>
      </c>
      <c r="N203" s="188">
        <v>7.8299999999999995E-2</v>
      </c>
      <c r="O203" s="188">
        <v>1.89</v>
      </c>
      <c r="P203" s="188">
        <v>2.0299999999999998</v>
      </c>
      <c r="Q203" s="188">
        <v>1.4800000000000001E-2</v>
      </c>
      <c r="R203" s="188">
        <v>1.41</v>
      </c>
      <c r="S203" s="188">
        <v>7.8</v>
      </c>
      <c r="T203" s="188">
        <v>58</v>
      </c>
      <c r="U203" s="188">
        <v>20.100000000000001</v>
      </c>
      <c r="V203" s="188">
        <v>7.55</v>
      </c>
      <c r="W203" s="188">
        <v>7.08</v>
      </c>
      <c r="X203" s="188">
        <v>20.3</v>
      </c>
      <c r="Y203" s="188">
        <v>19.899999999999999</v>
      </c>
      <c r="Z203" s="188">
        <v>1.4</v>
      </c>
      <c r="AA203" s="189"/>
      <c r="AB203" s="189"/>
      <c r="AC203" s="188" t="s">
        <v>566</v>
      </c>
      <c r="AD203" s="188" t="s">
        <v>566</v>
      </c>
    </row>
    <row r="204" spans="1:30" s="20" customFormat="1" x14ac:dyDescent="0.3">
      <c r="A204" s="87" t="s">
        <v>1989</v>
      </c>
      <c r="B204" s="193" t="s">
        <v>2013</v>
      </c>
      <c r="C204" s="144">
        <v>149668</v>
      </c>
      <c r="D204" s="144">
        <v>6580770</v>
      </c>
      <c r="E204" s="45">
        <v>2022</v>
      </c>
      <c r="F204" s="187">
        <v>44607</v>
      </c>
      <c r="G204" s="188">
        <v>2.7299999999999998E-3</v>
      </c>
      <c r="H204" s="188">
        <v>0.14099999999999999</v>
      </c>
      <c r="I204" s="188">
        <v>2.57</v>
      </c>
      <c r="J204" s="188">
        <v>2.17</v>
      </c>
      <c r="K204" s="188">
        <v>0.152</v>
      </c>
      <c r="L204" s="188">
        <v>1.47</v>
      </c>
      <c r="M204" s="188">
        <v>2.2799999999999999E-3</v>
      </c>
      <c r="N204" s="188">
        <v>9.3299999999999994E-2</v>
      </c>
      <c r="O204" s="188">
        <v>2.1800000000000002</v>
      </c>
      <c r="P204" s="188">
        <v>1.81</v>
      </c>
      <c r="Q204" s="188">
        <v>-0.01</v>
      </c>
      <c r="R204" s="188">
        <v>1.26</v>
      </c>
      <c r="S204" s="188">
        <v>7.8</v>
      </c>
      <c r="T204" s="188">
        <v>52</v>
      </c>
      <c r="U204" s="188">
        <v>19.899999999999999</v>
      </c>
      <c r="V204" s="188">
        <v>7.66</v>
      </c>
      <c r="W204" s="188">
        <v>7.81</v>
      </c>
      <c r="X204" s="188">
        <v>17.899999999999999</v>
      </c>
      <c r="Y204" s="188">
        <v>18.100000000000001</v>
      </c>
      <c r="Z204" s="188">
        <v>2.2999999999999998</v>
      </c>
      <c r="AA204" s="189"/>
      <c r="AB204" s="189"/>
      <c r="AC204" s="188" t="s">
        <v>566</v>
      </c>
      <c r="AD204" s="188" t="s">
        <v>566</v>
      </c>
    </row>
    <row r="205" spans="1:30" s="20" customFormat="1" x14ac:dyDescent="0.3">
      <c r="A205" s="87" t="s">
        <v>1989</v>
      </c>
      <c r="B205" s="193" t="s">
        <v>2013</v>
      </c>
      <c r="C205" s="144">
        <v>149668</v>
      </c>
      <c r="D205" s="144">
        <v>6580770</v>
      </c>
      <c r="E205" s="45">
        <v>2022</v>
      </c>
      <c r="F205" s="187">
        <v>44880</v>
      </c>
      <c r="G205" s="188">
        <v>5.45E-3</v>
      </c>
      <c r="H205" s="188">
        <v>0.156</v>
      </c>
      <c r="I205" s="188">
        <v>2.57</v>
      </c>
      <c r="J205" s="188">
        <v>2.11</v>
      </c>
      <c r="K205" s="188">
        <v>0.23</v>
      </c>
      <c r="L205" s="188">
        <v>2.92</v>
      </c>
      <c r="M205" s="188">
        <v>3.0500000000000002E-3</v>
      </c>
      <c r="N205" s="188">
        <v>6.4899999999999999E-2</v>
      </c>
      <c r="O205" s="188">
        <v>2.23</v>
      </c>
      <c r="P205" s="188">
        <v>1.87</v>
      </c>
      <c r="Q205" s="188">
        <v>0.13</v>
      </c>
      <c r="R205" s="188">
        <v>1.99</v>
      </c>
      <c r="S205" s="188">
        <v>7.5</v>
      </c>
      <c r="T205" s="188">
        <v>63</v>
      </c>
      <c r="U205" s="188">
        <v>24.1</v>
      </c>
      <c r="V205" s="188">
        <v>7.88</v>
      </c>
      <c r="W205" s="188">
        <v>8.06</v>
      </c>
      <c r="X205" s="188">
        <v>24.8</v>
      </c>
      <c r="Y205" s="188">
        <v>25.5</v>
      </c>
      <c r="Z205" s="188">
        <v>2.2000000000000002</v>
      </c>
      <c r="AA205" s="189"/>
      <c r="AB205" s="189"/>
      <c r="AC205" s="188" t="s">
        <v>566</v>
      </c>
      <c r="AD205" s="188" t="s">
        <v>566</v>
      </c>
    </row>
    <row r="206" spans="1:30" s="20" customFormat="1" x14ac:dyDescent="0.3">
      <c r="A206" s="87" t="s">
        <v>1995</v>
      </c>
      <c r="B206" s="193" t="s">
        <v>38</v>
      </c>
      <c r="C206" s="144">
        <v>145070</v>
      </c>
      <c r="D206" s="144">
        <v>6580210</v>
      </c>
      <c r="E206" s="45">
        <v>2022</v>
      </c>
      <c r="F206" s="187">
        <v>44635</v>
      </c>
      <c r="G206" s="188">
        <v>-2E-3</v>
      </c>
      <c r="H206" s="188">
        <v>7.9200000000000007E-2</v>
      </c>
      <c r="I206" s="188">
        <v>0.52300000000000002</v>
      </c>
      <c r="J206" s="188">
        <v>0.48</v>
      </c>
      <c r="K206" s="188">
        <v>2.81E-2</v>
      </c>
      <c r="L206" s="188">
        <v>0.81499999999999995</v>
      </c>
      <c r="M206" s="188">
        <v>-2E-3</v>
      </c>
      <c r="N206" s="188">
        <v>0.105</v>
      </c>
      <c r="O206" s="188">
        <v>0.54600000000000004</v>
      </c>
      <c r="P206" s="188">
        <v>0.371</v>
      </c>
      <c r="Q206" s="188">
        <v>2.69E-2</v>
      </c>
      <c r="R206" s="188">
        <v>1.65</v>
      </c>
      <c r="S206" s="188">
        <v>7.6</v>
      </c>
      <c r="T206" s="188">
        <v>150</v>
      </c>
      <c r="U206" s="188">
        <v>36</v>
      </c>
      <c r="V206" s="188">
        <v>10.8</v>
      </c>
      <c r="W206" s="188">
        <v>10.8</v>
      </c>
      <c r="X206" s="188">
        <v>43.6</v>
      </c>
      <c r="Y206" s="188">
        <v>43.1</v>
      </c>
      <c r="Z206" s="188">
        <v>1.4</v>
      </c>
      <c r="AA206" s="189"/>
      <c r="AB206" s="189"/>
      <c r="AC206" s="188" t="s">
        <v>566</v>
      </c>
      <c r="AD206" s="188" t="s">
        <v>566</v>
      </c>
    </row>
    <row r="207" spans="1:30" s="20" customFormat="1" x14ac:dyDescent="0.3">
      <c r="A207" s="87" t="s">
        <v>1995</v>
      </c>
      <c r="B207" s="193" t="s">
        <v>38</v>
      </c>
      <c r="C207" s="144">
        <v>145070</v>
      </c>
      <c r="D207" s="144">
        <v>6580210</v>
      </c>
      <c r="E207" s="45">
        <v>2022</v>
      </c>
      <c r="F207" s="187">
        <v>44666</v>
      </c>
      <c r="G207" s="188">
        <v>2.1199999999999999E-3</v>
      </c>
      <c r="H207" s="188">
        <v>6.8199999999999997E-2</v>
      </c>
      <c r="I207" s="188">
        <v>0.57399999999999995</v>
      </c>
      <c r="J207" s="188">
        <v>0.495</v>
      </c>
      <c r="K207" s="188">
        <v>4.8000000000000001E-2</v>
      </c>
      <c r="L207" s="188">
        <v>1.0900000000000001</v>
      </c>
      <c r="M207" s="188">
        <v>-2E-3</v>
      </c>
      <c r="N207" s="188">
        <v>4.99E-2</v>
      </c>
      <c r="O207" s="188">
        <v>0.47</v>
      </c>
      <c r="P207" s="188">
        <v>0.42099999999999999</v>
      </c>
      <c r="Q207" s="188">
        <v>1.35E-2</v>
      </c>
      <c r="R207" s="188">
        <v>1.42</v>
      </c>
      <c r="S207" s="188">
        <v>6.9</v>
      </c>
      <c r="T207" s="188">
        <v>160</v>
      </c>
      <c r="U207" s="188">
        <v>33.9</v>
      </c>
      <c r="V207" s="188">
        <v>10.199999999999999</v>
      </c>
      <c r="W207" s="188">
        <v>10.5</v>
      </c>
      <c r="X207" s="188">
        <v>43.1</v>
      </c>
      <c r="Y207" s="188">
        <v>43.5</v>
      </c>
      <c r="Z207" s="188">
        <v>1.1000000000000001</v>
      </c>
      <c r="AA207" s="189"/>
      <c r="AB207" s="189"/>
      <c r="AC207" s="188" t="s">
        <v>566</v>
      </c>
      <c r="AD207" s="188" t="s">
        <v>566</v>
      </c>
    </row>
    <row r="208" spans="1:30" s="20" customFormat="1" x14ac:dyDescent="0.3">
      <c r="A208" s="87" t="s">
        <v>1995</v>
      </c>
      <c r="B208" s="193" t="s">
        <v>38</v>
      </c>
      <c r="C208" s="144">
        <v>145070</v>
      </c>
      <c r="D208" s="144">
        <v>6580210</v>
      </c>
      <c r="E208" s="45">
        <v>2022</v>
      </c>
      <c r="F208" s="187">
        <v>44727</v>
      </c>
      <c r="G208" s="188">
        <v>3.5999999999999999E-3</v>
      </c>
      <c r="H208" s="188">
        <v>3.7600000000000001E-2</v>
      </c>
      <c r="I208" s="188">
        <v>0.44600000000000001</v>
      </c>
      <c r="J208" s="188">
        <v>0.33900000000000002</v>
      </c>
      <c r="K208" s="188">
        <v>5.4800000000000001E-2</v>
      </c>
      <c r="L208" s="188">
        <v>0.57899999999999996</v>
      </c>
      <c r="M208" s="188">
        <v>-2E-3</v>
      </c>
      <c r="N208" s="188">
        <v>3.3399999999999999E-2</v>
      </c>
      <c r="O208" s="188">
        <v>0.31</v>
      </c>
      <c r="P208" s="188">
        <v>0.35099999999999998</v>
      </c>
      <c r="Q208" s="188">
        <v>-0.01</v>
      </c>
      <c r="R208" s="188" t="s">
        <v>587</v>
      </c>
      <c r="S208" s="188">
        <v>8.1</v>
      </c>
      <c r="T208" s="188">
        <v>160</v>
      </c>
      <c r="U208" s="188">
        <v>33.700000000000003</v>
      </c>
      <c r="V208" s="188">
        <v>10.8</v>
      </c>
      <c r="W208" s="188">
        <v>11.1</v>
      </c>
      <c r="X208" s="188">
        <v>42.3</v>
      </c>
      <c r="Y208" s="188">
        <v>42.1</v>
      </c>
      <c r="Z208" s="188">
        <v>1.1000000000000001</v>
      </c>
      <c r="AA208" s="189"/>
      <c r="AB208" s="189"/>
      <c r="AC208" s="188" t="s">
        <v>566</v>
      </c>
      <c r="AD208" s="188" t="s">
        <v>566</v>
      </c>
    </row>
    <row r="209" spans="1:30" s="20" customFormat="1" x14ac:dyDescent="0.3">
      <c r="A209" s="87" t="s">
        <v>1995</v>
      </c>
      <c r="B209" s="193" t="s">
        <v>38</v>
      </c>
      <c r="C209" s="144">
        <v>145070</v>
      </c>
      <c r="D209" s="144">
        <v>6580210</v>
      </c>
      <c r="E209" s="45">
        <v>2022</v>
      </c>
      <c r="F209" s="187">
        <v>44757</v>
      </c>
      <c r="G209" s="188">
        <v>-2E-3</v>
      </c>
      <c r="H209" s="188">
        <v>4.6699999999999998E-2</v>
      </c>
      <c r="I209" s="188">
        <v>0.46100000000000002</v>
      </c>
      <c r="J209" s="188">
        <v>0.32500000000000001</v>
      </c>
      <c r="K209" s="188">
        <v>3.9100000000000003E-2</v>
      </c>
      <c r="L209" s="188">
        <v>0.27900000000000003</v>
      </c>
      <c r="M209" s="188">
        <v>-2E-3</v>
      </c>
      <c r="N209" s="188">
        <v>3.8399999999999997E-2</v>
      </c>
      <c r="O209" s="188">
        <v>0.41899999999999998</v>
      </c>
      <c r="P209" s="188">
        <v>0.30399999999999999</v>
      </c>
      <c r="Q209" s="188">
        <v>-0.01</v>
      </c>
      <c r="R209" s="188">
        <v>0.21299999999999999</v>
      </c>
      <c r="S209" s="188">
        <v>8</v>
      </c>
      <c r="T209" s="188">
        <v>150</v>
      </c>
      <c r="U209" s="188">
        <v>34.4</v>
      </c>
      <c r="V209" s="188">
        <v>11.5</v>
      </c>
      <c r="W209" s="188">
        <v>11.4</v>
      </c>
      <c r="X209" s="188">
        <v>46.1</v>
      </c>
      <c r="Y209" s="188">
        <v>45.7</v>
      </c>
      <c r="Z209" s="188">
        <v>1.6</v>
      </c>
      <c r="AA209" s="189"/>
      <c r="AB209" s="189"/>
      <c r="AC209" s="188" t="s">
        <v>566</v>
      </c>
      <c r="AD209" s="188" t="s">
        <v>566</v>
      </c>
    </row>
    <row r="210" spans="1:30" s="20" customFormat="1" x14ac:dyDescent="0.3">
      <c r="A210" s="87" t="s">
        <v>1995</v>
      </c>
      <c r="B210" s="193" t="s">
        <v>38</v>
      </c>
      <c r="C210" s="144">
        <v>145070</v>
      </c>
      <c r="D210" s="144">
        <v>6580210</v>
      </c>
      <c r="E210" s="45">
        <v>2022</v>
      </c>
      <c r="F210" s="187">
        <v>44788</v>
      </c>
      <c r="G210" s="188">
        <v>-2E-3</v>
      </c>
      <c r="H210" s="188">
        <v>2.76E-2</v>
      </c>
      <c r="I210" s="188">
        <v>0.27100000000000002</v>
      </c>
      <c r="J210" s="188">
        <v>0.34</v>
      </c>
      <c r="K210" s="188">
        <v>1.7100000000000001E-2</v>
      </c>
      <c r="L210" s="188">
        <v>0.246</v>
      </c>
      <c r="M210" s="188">
        <v>-2E-3</v>
      </c>
      <c r="N210" s="188">
        <v>2.7900000000000001E-2</v>
      </c>
      <c r="O210" s="188">
        <v>0.27200000000000002</v>
      </c>
      <c r="P210" s="188">
        <v>0.33600000000000002</v>
      </c>
      <c r="Q210" s="188">
        <v>-0.01</v>
      </c>
      <c r="R210" s="188">
        <v>0.26400000000000001</v>
      </c>
      <c r="S210" s="188">
        <v>8.1999999999999993</v>
      </c>
      <c r="T210" s="188">
        <v>160</v>
      </c>
      <c r="U210" s="188">
        <v>34.9</v>
      </c>
      <c r="V210" s="188">
        <v>10.6</v>
      </c>
      <c r="W210" s="188">
        <v>10.6</v>
      </c>
      <c r="X210" s="188">
        <v>44.7</v>
      </c>
      <c r="Y210" s="188">
        <v>44.8</v>
      </c>
      <c r="Z210" s="188">
        <v>1.7</v>
      </c>
      <c r="AA210" s="189"/>
      <c r="AB210" s="189"/>
      <c r="AC210" s="188" t="s">
        <v>566</v>
      </c>
      <c r="AD210" s="188" t="s">
        <v>566</v>
      </c>
    </row>
    <row r="211" spans="1:30" s="20" customFormat="1" x14ac:dyDescent="0.3">
      <c r="A211" s="87" t="s">
        <v>1995</v>
      </c>
      <c r="B211" s="193" t="s">
        <v>38</v>
      </c>
      <c r="C211" s="144">
        <v>145070</v>
      </c>
      <c r="D211" s="144">
        <v>6580210</v>
      </c>
      <c r="E211" s="45">
        <v>2022</v>
      </c>
      <c r="F211" s="187">
        <v>44880</v>
      </c>
      <c r="G211" s="188">
        <v>-2E-3</v>
      </c>
      <c r="H211" s="188">
        <v>1.11E-2</v>
      </c>
      <c r="I211" s="188">
        <v>0.39800000000000002</v>
      </c>
      <c r="J211" s="188">
        <v>0.26200000000000001</v>
      </c>
      <c r="K211" s="188">
        <v>2.2800000000000001E-2</v>
      </c>
      <c r="L211" s="188">
        <v>0.41699999999999998</v>
      </c>
      <c r="M211" s="188">
        <v>4.4400000000000004E-3</v>
      </c>
      <c r="N211" s="188">
        <v>2.4199999999999999E-2</v>
      </c>
      <c r="O211" s="188">
        <v>0.50900000000000001</v>
      </c>
      <c r="P211" s="188">
        <v>0.25800000000000001</v>
      </c>
      <c r="Q211" s="188">
        <v>-0.01</v>
      </c>
      <c r="R211" s="188">
        <v>0.20499999999999999</v>
      </c>
      <c r="S211" s="188">
        <v>7.9</v>
      </c>
      <c r="T211" s="188">
        <v>150</v>
      </c>
      <c r="U211" s="188">
        <v>34.1</v>
      </c>
      <c r="V211" s="188">
        <v>11.2</v>
      </c>
      <c r="W211" s="188">
        <v>11.3</v>
      </c>
      <c r="X211" s="188">
        <v>45.8</v>
      </c>
      <c r="Y211" s="188">
        <v>46.5</v>
      </c>
      <c r="Z211" s="188">
        <v>0.45</v>
      </c>
      <c r="AA211" s="189"/>
      <c r="AB211" s="189"/>
      <c r="AC211" s="188" t="s">
        <v>566</v>
      </c>
      <c r="AD211" s="188" t="s">
        <v>566</v>
      </c>
    </row>
    <row r="212" spans="1:30" s="20" customFormat="1" x14ac:dyDescent="0.3">
      <c r="A212" s="87" t="s">
        <v>1995</v>
      </c>
      <c r="B212" s="193" t="s">
        <v>38</v>
      </c>
      <c r="C212" s="144">
        <v>145070</v>
      </c>
      <c r="D212" s="144">
        <v>6580210</v>
      </c>
      <c r="E212" s="45">
        <v>2022</v>
      </c>
      <c r="F212" s="187">
        <v>44910</v>
      </c>
      <c r="G212" s="188">
        <v>6.6400000000000001E-3</v>
      </c>
      <c r="H212" s="188">
        <v>5.1200000000000002E-2</v>
      </c>
      <c r="I212" s="188">
        <v>1.1599999999999999</v>
      </c>
      <c r="J212" s="188">
        <v>0.378</v>
      </c>
      <c r="K212" s="188">
        <v>8.14E-2</v>
      </c>
      <c r="L212" s="188">
        <v>4.55</v>
      </c>
      <c r="M212" s="188">
        <v>7.0699999999999999E-3</v>
      </c>
      <c r="N212" s="188">
        <v>6.9900000000000004E-2</v>
      </c>
      <c r="O212" s="188">
        <v>1.05</v>
      </c>
      <c r="P212" s="188">
        <v>0.51300000000000001</v>
      </c>
      <c r="Q212" s="188">
        <v>4.7399999999999998E-2</v>
      </c>
      <c r="R212" s="188">
        <v>8.42</v>
      </c>
      <c r="S212" s="188">
        <v>7.7</v>
      </c>
      <c r="T212" s="188">
        <v>160</v>
      </c>
      <c r="U212" s="188">
        <v>37.5</v>
      </c>
      <c r="V212" s="188">
        <v>13.4</v>
      </c>
      <c r="W212" s="188">
        <v>11.7</v>
      </c>
      <c r="X212" s="188">
        <v>49.3</v>
      </c>
      <c r="Y212" s="188">
        <v>49.4</v>
      </c>
      <c r="Z212" s="188">
        <v>1.2</v>
      </c>
      <c r="AA212" s="189"/>
      <c r="AB212" s="189"/>
      <c r="AC212" s="188" t="s">
        <v>566</v>
      </c>
      <c r="AD212" s="188" t="s">
        <v>566</v>
      </c>
    </row>
    <row r="213" spans="1:30" s="20" customFormat="1" x14ac:dyDescent="0.3">
      <c r="A213" s="87" t="s">
        <v>1995</v>
      </c>
      <c r="B213" s="193" t="s">
        <v>38</v>
      </c>
      <c r="C213" s="144">
        <v>145070</v>
      </c>
      <c r="D213" s="144">
        <v>6580210</v>
      </c>
      <c r="E213" s="45">
        <v>2022</v>
      </c>
      <c r="F213" s="187">
        <v>44819</v>
      </c>
      <c r="G213" s="188">
        <v>-2E-3</v>
      </c>
      <c r="H213" s="188">
        <v>4.6800000000000001E-2</v>
      </c>
      <c r="I213" s="188">
        <v>0.52</v>
      </c>
      <c r="J213" s="188">
        <v>0.435</v>
      </c>
      <c r="K213" s="188">
        <v>4.7699999999999999E-2</v>
      </c>
      <c r="L213" s="188">
        <v>1.39</v>
      </c>
      <c r="M213" s="188">
        <v>-2E-3</v>
      </c>
      <c r="N213" s="188">
        <v>3.3099999999999997E-2</v>
      </c>
      <c r="O213" s="188">
        <v>0.312</v>
      </c>
      <c r="P213" s="188">
        <v>0.22800000000000001</v>
      </c>
      <c r="Q213" s="188">
        <v>-0.01</v>
      </c>
      <c r="R213" s="188">
        <v>1.1000000000000001</v>
      </c>
      <c r="S213" s="188">
        <v>8</v>
      </c>
      <c r="T213" s="188">
        <v>150</v>
      </c>
      <c r="U213" s="188">
        <v>34.6</v>
      </c>
      <c r="V213" s="188">
        <v>5.0599999999999996</v>
      </c>
      <c r="W213" s="188">
        <v>5.95</v>
      </c>
      <c r="X213" s="188">
        <v>44</v>
      </c>
      <c r="Y213" s="188">
        <v>44.6</v>
      </c>
      <c r="Z213" s="188">
        <v>0.85</v>
      </c>
      <c r="AA213" s="189"/>
      <c r="AB213" s="189"/>
      <c r="AC213" s="188" t="s">
        <v>566</v>
      </c>
      <c r="AD213" s="188" t="s">
        <v>566</v>
      </c>
    </row>
    <row r="214" spans="1:30" s="20" customFormat="1" x14ac:dyDescent="0.3">
      <c r="A214" s="87" t="s">
        <v>2014</v>
      </c>
      <c r="B214" s="193" t="s">
        <v>38</v>
      </c>
      <c r="C214" s="144">
        <v>145070</v>
      </c>
      <c r="D214" s="144">
        <v>6580210</v>
      </c>
      <c r="E214" s="45">
        <v>2022</v>
      </c>
      <c r="F214" s="187">
        <v>44696</v>
      </c>
      <c r="G214" s="188">
        <v>-2E-3</v>
      </c>
      <c r="H214" s="188">
        <v>6.0999999999999999E-2</v>
      </c>
      <c r="I214" s="188">
        <v>0.58799999999999997</v>
      </c>
      <c r="J214" s="188">
        <v>0.43</v>
      </c>
      <c r="K214" s="188">
        <v>6.5600000000000006E-2</v>
      </c>
      <c r="L214" s="188">
        <v>0.435</v>
      </c>
      <c r="M214" s="188">
        <v>-2E-3</v>
      </c>
      <c r="N214" s="188">
        <v>5.74E-2</v>
      </c>
      <c r="O214" s="188">
        <v>0.87</v>
      </c>
      <c r="P214" s="188">
        <v>0.17699999999999999</v>
      </c>
      <c r="Q214" s="188">
        <v>2.3599999999999999E-2</v>
      </c>
      <c r="R214" s="188">
        <v>0.54400000000000004</v>
      </c>
      <c r="S214" s="188">
        <v>8</v>
      </c>
      <c r="T214" s="188">
        <v>160</v>
      </c>
      <c r="U214" s="188">
        <v>35.299999999999997</v>
      </c>
      <c r="V214" s="188">
        <v>10.4</v>
      </c>
      <c r="W214" s="188">
        <v>10</v>
      </c>
      <c r="X214" s="188">
        <v>41.8</v>
      </c>
      <c r="Y214" s="188">
        <v>41.4</v>
      </c>
      <c r="Z214" s="188">
        <v>1.6</v>
      </c>
      <c r="AA214" s="189"/>
      <c r="AB214" s="189"/>
      <c r="AC214" s="188" t="s">
        <v>566</v>
      </c>
      <c r="AD214" s="188" t="s">
        <v>566</v>
      </c>
    </row>
    <row r="215" spans="1:30" s="20" customFormat="1" x14ac:dyDescent="0.3">
      <c r="A215" s="87" t="s">
        <v>1995</v>
      </c>
      <c r="B215" s="193" t="s">
        <v>38</v>
      </c>
      <c r="C215" s="144">
        <v>145070</v>
      </c>
      <c r="D215" s="144">
        <v>6580210</v>
      </c>
      <c r="E215" s="45">
        <v>2022</v>
      </c>
      <c r="F215" s="187">
        <v>44576</v>
      </c>
      <c r="G215" s="188">
        <v>4.2199999999999998E-3</v>
      </c>
      <c r="H215" s="188">
        <v>5.6399999999999999E-2</v>
      </c>
      <c r="I215" s="188">
        <v>0.56000000000000005</v>
      </c>
      <c r="J215" s="188">
        <v>0.32500000000000001</v>
      </c>
      <c r="K215" s="188">
        <v>2.69E-2</v>
      </c>
      <c r="L215" s="188">
        <v>1.17</v>
      </c>
      <c r="M215" s="188">
        <v>-2E-3</v>
      </c>
      <c r="N215" s="188">
        <v>3.6900000000000002E-2</v>
      </c>
      <c r="O215" s="188">
        <v>0.36899999999999999</v>
      </c>
      <c r="P215" s="188">
        <v>0.36</v>
      </c>
      <c r="Q215" s="188">
        <v>-0.01</v>
      </c>
      <c r="R215" s="188">
        <v>0.85499999999999998</v>
      </c>
      <c r="S215" s="188">
        <v>7.8</v>
      </c>
      <c r="T215" s="188">
        <v>180</v>
      </c>
      <c r="U215" s="188">
        <v>40.200000000000003</v>
      </c>
      <c r="V215" s="188">
        <v>11.2</v>
      </c>
      <c r="W215" s="188">
        <v>10.8</v>
      </c>
      <c r="X215" s="188">
        <v>50.5</v>
      </c>
      <c r="Y215" s="188">
        <v>52.2</v>
      </c>
      <c r="Z215" s="188">
        <v>0.59</v>
      </c>
      <c r="AA215" s="189"/>
      <c r="AB215" s="189"/>
      <c r="AC215" s="188" t="s">
        <v>566</v>
      </c>
      <c r="AD215" s="188" t="s">
        <v>566</v>
      </c>
    </row>
    <row r="216" spans="1:30" s="20" customFormat="1" x14ac:dyDescent="0.3">
      <c r="A216" s="87" t="s">
        <v>1995</v>
      </c>
      <c r="B216" s="193" t="s">
        <v>38</v>
      </c>
      <c r="C216" s="144">
        <v>145070</v>
      </c>
      <c r="D216" s="144">
        <v>6580210</v>
      </c>
      <c r="E216" s="45">
        <v>2022</v>
      </c>
      <c r="F216" s="187">
        <v>44607</v>
      </c>
      <c r="G216" s="188">
        <v>-2E-3</v>
      </c>
      <c r="H216" s="188">
        <v>5.9900000000000002E-2</v>
      </c>
      <c r="I216" s="188">
        <v>0.96599999999999997</v>
      </c>
      <c r="J216" s="188">
        <v>0.40600000000000003</v>
      </c>
      <c r="K216" s="188">
        <v>2.8799999999999999E-2</v>
      </c>
      <c r="L216" s="188">
        <v>0.77300000000000002</v>
      </c>
      <c r="M216" s="188">
        <v>-2E-3</v>
      </c>
      <c r="N216" s="188">
        <v>4.2999999999999997E-2</v>
      </c>
      <c r="O216" s="188">
        <v>0.33300000000000002</v>
      </c>
      <c r="P216" s="188">
        <v>0.21299999999999999</v>
      </c>
      <c r="Q216" s="188">
        <v>-0.01</v>
      </c>
      <c r="R216" s="188">
        <v>0.44500000000000001</v>
      </c>
      <c r="S216" s="188">
        <v>7.6</v>
      </c>
      <c r="T216" s="188">
        <v>150</v>
      </c>
      <c r="U216" s="188">
        <v>36</v>
      </c>
      <c r="V216" s="188">
        <v>13.2</v>
      </c>
      <c r="W216" s="188">
        <v>12</v>
      </c>
      <c r="X216" s="188">
        <v>50.3</v>
      </c>
      <c r="Y216" s="188">
        <v>50</v>
      </c>
      <c r="Z216" s="188">
        <v>5.6</v>
      </c>
      <c r="AA216" s="189"/>
      <c r="AB216" s="189"/>
      <c r="AC216" s="188" t="s">
        <v>566</v>
      </c>
      <c r="AD216" s="188" t="s">
        <v>566</v>
      </c>
    </row>
    <row r="217" spans="1:30" s="20" customFormat="1" x14ac:dyDescent="0.3">
      <c r="A217" s="87" t="s">
        <v>1995</v>
      </c>
      <c r="B217" s="193" t="s">
        <v>38</v>
      </c>
      <c r="C217" s="144">
        <v>145070</v>
      </c>
      <c r="D217" s="144">
        <v>6580210</v>
      </c>
      <c r="E217" s="45">
        <v>2022</v>
      </c>
      <c r="F217" s="187">
        <v>44849</v>
      </c>
      <c r="G217" s="188">
        <v>2.2899999999999999E-3</v>
      </c>
      <c r="H217" s="188">
        <v>3.27E-2</v>
      </c>
      <c r="I217" s="188">
        <v>0.27800000000000002</v>
      </c>
      <c r="J217" s="188">
        <v>0.218</v>
      </c>
      <c r="K217" s="188">
        <v>3.5099999999999999E-2</v>
      </c>
      <c r="L217" s="188">
        <v>-0.2</v>
      </c>
      <c r="M217" s="188">
        <v>-2E-3</v>
      </c>
      <c r="N217" s="188">
        <v>3.2099999999999997E-2</v>
      </c>
      <c r="O217" s="188">
        <v>0.30099999999999999</v>
      </c>
      <c r="P217" s="188">
        <v>0.30399999999999999</v>
      </c>
      <c r="Q217" s="188">
        <v>1.06E-2</v>
      </c>
      <c r="R217" s="188">
        <v>0.44500000000000001</v>
      </c>
      <c r="S217" s="188">
        <v>8</v>
      </c>
      <c r="T217" s="188">
        <v>150</v>
      </c>
      <c r="U217" s="188">
        <v>34.6</v>
      </c>
      <c r="V217" s="188">
        <v>10.7</v>
      </c>
      <c r="W217" s="188">
        <v>10.7</v>
      </c>
      <c r="X217" s="188">
        <v>45.6</v>
      </c>
      <c r="Y217" s="188">
        <v>42.8</v>
      </c>
      <c r="Z217" s="188">
        <v>0.59</v>
      </c>
      <c r="AA217" s="189"/>
      <c r="AB217" s="189"/>
      <c r="AC217" s="188" t="s">
        <v>566</v>
      </c>
      <c r="AD217" s="188" t="s">
        <v>566</v>
      </c>
    </row>
    <row r="218" spans="1:30" s="20" customFormat="1" x14ac:dyDescent="0.3">
      <c r="A218" s="87" t="s">
        <v>1996</v>
      </c>
      <c r="B218" s="193" t="s">
        <v>39</v>
      </c>
      <c r="C218" s="144">
        <v>145234</v>
      </c>
      <c r="D218" s="144">
        <v>6581590</v>
      </c>
      <c r="E218" s="45">
        <v>2022</v>
      </c>
      <c r="F218" s="187">
        <v>44635</v>
      </c>
      <c r="G218" s="188">
        <v>-2E-3</v>
      </c>
      <c r="H218" s="188">
        <v>0.18</v>
      </c>
      <c r="I218" s="188">
        <v>0.376</v>
      </c>
      <c r="J218" s="188">
        <v>0.76300000000000001</v>
      </c>
      <c r="K218" s="188">
        <v>2.8299999999999999E-2</v>
      </c>
      <c r="L218" s="188">
        <v>3.16</v>
      </c>
      <c r="M218" s="188">
        <v>-2E-3</v>
      </c>
      <c r="N218" s="188">
        <v>0.182</v>
      </c>
      <c r="O218" s="188">
        <v>0.40400000000000003</v>
      </c>
      <c r="P218" s="188">
        <v>0.83499999999999996</v>
      </c>
      <c r="Q218" s="188">
        <v>2.3699999999999999E-2</v>
      </c>
      <c r="R218" s="188">
        <v>1.8</v>
      </c>
      <c r="S218" s="188">
        <v>7.7</v>
      </c>
      <c r="T218" s="188">
        <v>230</v>
      </c>
      <c r="U218" s="188">
        <v>81</v>
      </c>
      <c r="V218" s="188">
        <v>25.4</v>
      </c>
      <c r="W218" s="188">
        <v>26.1</v>
      </c>
      <c r="X218" s="188">
        <v>109</v>
      </c>
      <c r="Y218" s="188">
        <v>109</v>
      </c>
      <c r="Z218" s="188">
        <v>0.95</v>
      </c>
      <c r="AA218" s="189"/>
      <c r="AB218" s="189"/>
      <c r="AC218" s="188" t="s">
        <v>566</v>
      </c>
      <c r="AD218" s="188" t="s">
        <v>566</v>
      </c>
    </row>
    <row r="219" spans="1:30" s="20" customFormat="1" x14ac:dyDescent="0.3">
      <c r="A219" s="87" t="s">
        <v>1996</v>
      </c>
      <c r="B219" s="193" t="s">
        <v>39</v>
      </c>
      <c r="C219" s="144">
        <v>145234</v>
      </c>
      <c r="D219" s="144">
        <v>6581590</v>
      </c>
      <c r="E219" s="45">
        <v>2022</v>
      </c>
      <c r="F219" s="187">
        <v>44666</v>
      </c>
      <c r="G219" s="188">
        <v>-2E-3</v>
      </c>
      <c r="H219" s="188">
        <v>0.16700000000000001</v>
      </c>
      <c r="I219" s="188">
        <v>0.371</v>
      </c>
      <c r="J219" s="188">
        <v>0.69799999999999995</v>
      </c>
      <c r="K219" s="188">
        <v>3.7100000000000001E-2</v>
      </c>
      <c r="L219" s="188">
        <v>1.06</v>
      </c>
      <c r="M219" s="188">
        <v>-2E-3</v>
      </c>
      <c r="N219" s="188">
        <v>0.161</v>
      </c>
      <c r="O219" s="188">
        <v>0.247</v>
      </c>
      <c r="P219" s="188">
        <v>0.77200000000000002</v>
      </c>
      <c r="Q219" s="188">
        <v>2.1600000000000001E-2</v>
      </c>
      <c r="R219" s="188">
        <v>1.78</v>
      </c>
      <c r="S219" s="188">
        <v>6.9</v>
      </c>
      <c r="T219" s="188">
        <v>240</v>
      </c>
      <c r="U219" s="188">
        <v>65.099999999999994</v>
      </c>
      <c r="V219" s="188">
        <v>25.5</v>
      </c>
      <c r="W219" s="188">
        <v>24.4</v>
      </c>
      <c r="X219" s="188">
        <v>102</v>
      </c>
      <c r="Y219" s="188">
        <v>102</v>
      </c>
      <c r="Z219" s="188">
        <v>1.4</v>
      </c>
      <c r="AA219" s="189"/>
      <c r="AB219" s="189"/>
      <c r="AC219" s="188" t="s">
        <v>566</v>
      </c>
      <c r="AD219" s="188" t="s">
        <v>566</v>
      </c>
    </row>
    <row r="220" spans="1:30" s="20" customFormat="1" x14ac:dyDescent="0.3">
      <c r="A220" s="87" t="s">
        <v>1996</v>
      </c>
      <c r="B220" s="193" t="s">
        <v>39</v>
      </c>
      <c r="C220" s="144">
        <v>145234</v>
      </c>
      <c r="D220" s="144">
        <v>6581590</v>
      </c>
      <c r="E220" s="45">
        <v>2022</v>
      </c>
      <c r="F220" s="187">
        <v>44696</v>
      </c>
      <c r="G220" s="188">
        <v>-2E-3</v>
      </c>
      <c r="H220" s="188">
        <v>0.17199999999999999</v>
      </c>
      <c r="I220" s="188">
        <v>0.96</v>
      </c>
      <c r="J220" s="188">
        <v>0.7</v>
      </c>
      <c r="K220" s="188">
        <v>7.4700000000000003E-2</v>
      </c>
      <c r="L220" s="188">
        <v>0.58099999999999996</v>
      </c>
      <c r="M220" s="188">
        <v>-2E-3</v>
      </c>
      <c r="N220" s="188">
        <v>0.14699999999999999</v>
      </c>
      <c r="O220" s="188">
        <v>0.40899999999999997</v>
      </c>
      <c r="P220" s="188">
        <v>0.625</v>
      </c>
      <c r="Q220" s="188">
        <v>5.2200000000000003E-2</v>
      </c>
      <c r="R220" s="188">
        <v>0.64200000000000002</v>
      </c>
      <c r="S220" s="188">
        <v>8.1</v>
      </c>
      <c r="T220" s="188">
        <v>220</v>
      </c>
      <c r="U220" s="188">
        <v>80.3</v>
      </c>
      <c r="V220" s="188">
        <v>24.3</v>
      </c>
      <c r="W220" s="188">
        <v>24.9</v>
      </c>
      <c r="X220" s="188">
        <v>95.6</v>
      </c>
      <c r="Y220" s="188">
        <v>95.5</v>
      </c>
      <c r="Z220" s="188">
        <v>3.2</v>
      </c>
      <c r="AA220" s="189"/>
      <c r="AB220" s="189"/>
      <c r="AC220" s="188" t="s">
        <v>566</v>
      </c>
      <c r="AD220" s="188" t="s">
        <v>566</v>
      </c>
    </row>
    <row r="221" spans="1:30" s="20" customFormat="1" x14ac:dyDescent="0.3">
      <c r="A221" s="87" t="s">
        <v>1996</v>
      </c>
      <c r="B221" s="193" t="s">
        <v>39</v>
      </c>
      <c r="C221" s="144">
        <v>145234</v>
      </c>
      <c r="D221" s="144">
        <v>6581590</v>
      </c>
      <c r="E221" s="45">
        <v>2022</v>
      </c>
      <c r="F221" s="187">
        <v>44727</v>
      </c>
      <c r="G221" s="188">
        <v>-2E-3</v>
      </c>
      <c r="H221" s="188">
        <v>0.129</v>
      </c>
      <c r="I221" s="188">
        <v>0.47599999999999998</v>
      </c>
      <c r="J221" s="188">
        <v>0.84199999999999997</v>
      </c>
      <c r="K221" s="188">
        <v>8.4400000000000003E-2</v>
      </c>
      <c r="L221" s="188">
        <v>1.37</v>
      </c>
      <c r="M221" s="188">
        <v>-2E-3</v>
      </c>
      <c r="N221" s="188">
        <v>0.111</v>
      </c>
      <c r="O221" s="188">
        <v>0.39200000000000002</v>
      </c>
      <c r="P221" s="188">
        <v>0.627</v>
      </c>
      <c r="Q221" s="188">
        <v>4.6199999999999998E-2</v>
      </c>
      <c r="R221" s="188">
        <v>0.26700000000000002</v>
      </c>
      <c r="S221" s="188">
        <v>8.1</v>
      </c>
      <c r="T221" s="188">
        <v>200</v>
      </c>
      <c r="U221" s="188">
        <v>74.2</v>
      </c>
      <c r="V221" s="188">
        <v>25.7</v>
      </c>
      <c r="W221" s="188">
        <v>25.7</v>
      </c>
      <c r="X221" s="188">
        <v>86.7</v>
      </c>
      <c r="Y221" s="188">
        <v>88.6</v>
      </c>
      <c r="Z221" s="188">
        <v>1.5</v>
      </c>
      <c r="AA221" s="189"/>
      <c r="AB221" s="189"/>
      <c r="AC221" s="188" t="s">
        <v>566</v>
      </c>
      <c r="AD221" s="188" t="s">
        <v>566</v>
      </c>
    </row>
    <row r="222" spans="1:30" s="20" customFormat="1" x14ac:dyDescent="0.3">
      <c r="A222" s="87" t="s">
        <v>1996</v>
      </c>
      <c r="B222" s="193" t="s">
        <v>39</v>
      </c>
      <c r="C222" s="144">
        <v>145234</v>
      </c>
      <c r="D222" s="144">
        <v>6581590</v>
      </c>
      <c r="E222" s="45">
        <v>2022</v>
      </c>
      <c r="F222" s="187">
        <v>44757</v>
      </c>
      <c r="G222" s="188">
        <v>-2E-3</v>
      </c>
      <c r="H222" s="188">
        <v>0.10100000000000001</v>
      </c>
      <c r="I222" s="188">
        <v>0.157</v>
      </c>
      <c r="J222" s="188">
        <v>0.621</v>
      </c>
      <c r="K222" s="188">
        <v>3.15E-2</v>
      </c>
      <c r="L222" s="188">
        <v>0.31900000000000001</v>
      </c>
      <c r="M222" s="188">
        <v>-2E-3</v>
      </c>
      <c r="N222" s="188">
        <v>0.105</v>
      </c>
      <c r="O222" s="188">
        <v>0.129</v>
      </c>
      <c r="P222" s="188">
        <v>0.53800000000000003</v>
      </c>
      <c r="Q222" s="188">
        <v>-0.01</v>
      </c>
      <c r="R222" s="188">
        <v>0.36499999999999999</v>
      </c>
      <c r="S222" s="188">
        <v>8</v>
      </c>
      <c r="T222" s="188">
        <v>160</v>
      </c>
      <c r="U222" s="188">
        <v>70.8</v>
      </c>
      <c r="V222" s="188">
        <v>25.5</v>
      </c>
      <c r="W222" s="188">
        <v>25.2</v>
      </c>
      <c r="X222" s="188">
        <v>82.4</v>
      </c>
      <c r="Y222" s="188">
        <v>83.1</v>
      </c>
      <c r="Z222" s="188">
        <v>1.6</v>
      </c>
      <c r="AA222" s="189"/>
      <c r="AB222" s="189"/>
      <c r="AC222" s="188" t="s">
        <v>566</v>
      </c>
      <c r="AD222" s="188" t="s">
        <v>566</v>
      </c>
    </row>
    <row r="223" spans="1:30" s="20" customFormat="1" x14ac:dyDescent="0.3">
      <c r="A223" s="87" t="s">
        <v>1996</v>
      </c>
      <c r="B223" s="193" t="s">
        <v>39</v>
      </c>
      <c r="C223" s="144">
        <v>145234</v>
      </c>
      <c r="D223" s="144">
        <v>6581590</v>
      </c>
      <c r="E223" s="45">
        <v>2022</v>
      </c>
      <c r="F223" s="187">
        <v>44788</v>
      </c>
      <c r="G223" s="188">
        <v>-2E-3</v>
      </c>
      <c r="H223" s="188">
        <v>5.2699999999999997E-2</v>
      </c>
      <c r="I223" s="188">
        <v>0.18099999999999999</v>
      </c>
      <c r="J223" s="188">
        <v>0.49299999999999999</v>
      </c>
      <c r="K223" s="188">
        <v>1.21E-2</v>
      </c>
      <c r="L223" s="188">
        <v>-0.2</v>
      </c>
      <c r="M223" s="188">
        <v>-2E-3</v>
      </c>
      <c r="N223" s="188">
        <v>8.9200000000000002E-2</v>
      </c>
      <c r="O223" s="188">
        <v>0.28499999999999998</v>
      </c>
      <c r="P223" s="188">
        <v>0.51800000000000002</v>
      </c>
      <c r="Q223" s="188">
        <v>-0.01</v>
      </c>
      <c r="R223" s="188">
        <v>0.29899999999999999</v>
      </c>
      <c r="S223" s="188">
        <v>8.3000000000000007</v>
      </c>
      <c r="T223" s="188">
        <v>150</v>
      </c>
      <c r="U223" s="188">
        <v>71.900000000000006</v>
      </c>
      <c r="V223" s="188">
        <v>23.9</v>
      </c>
      <c r="W223" s="188">
        <v>23</v>
      </c>
      <c r="X223" s="188">
        <v>77.7</v>
      </c>
      <c r="Y223" s="188">
        <v>76.900000000000006</v>
      </c>
      <c r="Z223" s="188">
        <v>1.8</v>
      </c>
      <c r="AA223" s="189"/>
      <c r="AB223" s="189"/>
      <c r="AC223" s="188" t="s">
        <v>566</v>
      </c>
      <c r="AD223" s="188" t="s">
        <v>566</v>
      </c>
    </row>
    <row r="224" spans="1:30" s="20" customFormat="1" x14ac:dyDescent="0.3">
      <c r="A224" s="87" t="s">
        <v>1996</v>
      </c>
      <c r="B224" s="193" t="s">
        <v>39</v>
      </c>
      <c r="C224" s="144">
        <v>145234</v>
      </c>
      <c r="D224" s="144">
        <v>6581590</v>
      </c>
      <c r="E224" s="45">
        <v>2022</v>
      </c>
      <c r="F224" s="187">
        <v>44880</v>
      </c>
      <c r="G224" s="188">
        <v>-2E-3</v>
      </c>
      <c r="H224" s="188">
        <v>7.0199999999999999E-2</v>
      </c>
      <c r="I224" s="188">
        <v>0.151</v>
      </c>
      <c r="J224" s="188">
        <v>0.36899999999999999</v>
      </c>
      <c r="K224" s="188">
        <v>1.66E-2</v>
      </c>
      <c r="L224" s="188">
        <v>0.41799999999999998</v>
      </c>
      <c r="M224" s="188">
        <v>-2E-3</v>
      </c>
      <c r="N224" s="188">
        <v>6.8699999999999997E-2</v>
      </c>
      <c r="O224" s="188">
        <v>0.22800000000000001</v>
      </c>
      <c r="P224" s="188">
        <v>0.40300000000000002</v>
      </c>
      <c r="Q224" s="188">
        <v>1.21E-2</v>
      </c>
      <c r="R224" s="188">
        <v>0.254</v>
      </c>
      <c r="S224" s="188">
        <v>7.9</v>
      </c>
      <c r="T224" s="188">
        <v>160</v>
      </c>
      <c r="U224" s="188">
        <v>72.099999999999994</v>
      </c>
      <c r="V224" s="188">
        <v>23.6</v>
      </c>
      <c r="W224" s="188">
        <v>24.1</v>
      </c>
      <c r="X224" s="188">
        <v>89.2</v>
      </c>
      <c r="Y224" s="188">
        <v>89.4</v>
      </c>
      <c r="Z224" s="188">
        <v>0.63</v>
      </c>
      <c r="AA224" s="189"/>
      <c r="AB224" s="189"/>
      <c r="AC224" s="188" t="s">
        <v>566</v>
      </c>
      <c r="AD224" s="188" t="s">
        <v>566</v>
      </c>
    </row>
    <row r="225" spans="1:30" s="20" customFormat="1" x14ac:dyDescent="0.3">
      <c r="A225" s="87" t="s">
        <v>1996</v>
      </c>
      <c r="B225" s="193" t="s">
        <v>39</v>
      </c>
      <c r="C225" s="144">
        <v>145234</v>
      </c>
      <c r="D225" s="144">
        <v>6581590</v>
      </c>
      <c r="E225" s="45">
        <v>2022</v>
      </c>
      <c r="F225" s="187">
        <v>44910</v>
      </c>
      <c r="G225" s="188">
        <v>-2E-3</v>
      </c>
      <c r="H225" s="188">
        <v>7.4300000000000005E-2</v>
      </c>
      <c r="I225" s="188">
        <v>0.52800000000000002</v>
      </c>
      <c r="J225" s="188">
        <v>0.38700000000000001</v>
      </c>
      <c r="K225" s="188">
        <v>2.7900000000000001E-2</v>
      </c>
      <c r="L225" s="188">
        <v>3.42</v>
      </c>
      <c r="M225" s="188">
        <v>-2E-3</v>
      </c>
      <c r="N225" s="188">
        <v>7.6899999999999996E-2</v>
      </c>
      <c r="O225" s="188">
        <v>0.74199999999999999</v>
      </c>
      <c r="P225" s="188">
        <v>0.41699999999999998</v>
      </c>
      <c r="Q225" s="188">
        <v>2.0899999999999998E-2</v>
      </c>
      <c r="R225" s="188">
        <v>3.6</v>
      </c>
      <c r="S225" s="188">
        <v>7.9</v>
      </c>
      <c r="T225" s="188">
        <v>200</v>
      </c>
      <c r="U225" s="188">
        <v>80.5</v>
      </c>
      <c r="V225" s="188">
        <v>26.9</v>
      </c>
      <c r="W225" s="188">
        <v>25.5</v>
      </c>
      <c r="X225" s="188">
        <v>96.3</v>
      </c>
      <c r="Y225" s="188">
        <v>94.8</v>
      </c>
      <c r="Z225" s="188">
        <v>1.2</v>
      </c>
      <c r="AA225" s="189"/>
      <c r="AB225" s="189"/>
      <c r="AC225" s="188" t="s">
        <v>566</v>
      </c>
      <c r="AD225" s="188" t="s">
        <v>566</v>
      </c>
    </row>
    <row r="226" spans="1:30" s="20" customFormat="1" x14ac:dyDescent="0.3">
      <c r="A226" s="87" t="s">
        <v>1996</v>
      </c>
      <c r="B226" s="193" t="s">
        <v>39</v>
      </c>
      <c r="C226" s="144">
        <v>145234</v>
      </c>
      <c r="D226" s="144">
        <v>6581590</v>
      </c>
      <c r="E226" s="45">
        <v>2022</v>
      </c>
      <c r="F226" s="187">
        <v>44819</v>
      </c>
      <c r="G226" s="188">
        <v>-2E-3</v>
      </c>
      <c r="H226" s="188">
        <v>6.54E-2</v>
      </c>
      <c r="I226" s="188">
        <v>0.4</v>
      </c>
      <c r="J226" s="188">
        <v>0.57999999999999996</v>
      </c>
      <c r="K226" s="188">
        <v>1.5800000000000002E-2</v>
      </c>
      <c r="L226" s="188">
        <v>0.86799999999999999</v>
      </c>
      <c r="M226" s="188">
        <v>-2E-3</v>
      </c>
      <c r="N226" s="188">
        <v>7.2099999999999997E-2</v>
      </c>
      <c r="O226" s="188">
        <v>0.39100000000000001</v>
      </c>
      <c r="P226" s="188">
        <v>0.40200000000000002</v>
      </c>
      <c r="Q226" s="188">
        <v>-0.01</v>
      </c>
      <c r="R226" s="188">
        <v>0.32400000000000001</v>
      </c>
      <c r="S226" s="188">
        <v>8</v>
      </c>
      <c r="T226" s="188">
        <v>160</v>
      </c>
      <c r="U226" s="188">
        <v>73.400000000000006</v>
      </c>
      <c r="V226" s="188">
        <v>15.4</v>
      </c>
      <c r="W226" s="188">
        <v>11.6</v>
      </c>
      <c r="X226" s="188">
        <v>84.5</v>
      </c>
      <c r="Y226" s="188">
        <v>84</v>
      </c>
      <c r="Z226" s="188">
        <v>1.6</v>
      </c>
      <c r="AA226" s="189"/>
      <c r="AB226" s="189"/>
      <c r="AC226" s="188" t="s">
        <v>566</v>
      </c>
      <c r="AD226" s="188" t="s">
        <v>566</v>
      </c>
    </row>
    <row r="227" spans="1:30" s="20" customFormat="1" x14ac:dyDescent="0.3">
      <c r="A227" s="87" t="s">
        <v>1996</v>
      </c>
      <c r="B227" s="193" t="s">
        <v>39</v>
      </c>
      <c r="C227" s="144">
        <v>145234</v>
      </c>
      <c r="D227" s="144">
        <v>6581590</v>
      </c>
      <c r="E227" s="45">
        <v>2022</v>
      </c>
      <c r="F227" s="187">
        <v>44849</v>
      </c>
      <c r="G227" s="188">
        <v>-2E-3</v>
      </c>
      <c r="H227" s="188">
        <v>5.16E-2</v>
      </c>
      <c r="I227" s="188">
        <v>0.17899999999999999</v>
      </c>
      <c r="J227" s="188">
        <v>0.39400000000000002</v>
      </c>
      <c r="K227" s="188">
        <v>1.4999999999999999E-2</v>
      </c>
      <c r="L227" s="188">
        <v>0.34100000000000003</v>
      </c>
      <c r="M227" s="188">
        <v>2.4099999999999998E-3</v>
      </c>
      <c r="N227" s="188">
        <v>6.2E-2</v>
      </c>
      <c r="O227" s="188">
        <v>0.32900000000000001</v>
      </c>
      <c r="P227" s="188">
        <v>0.42699999999999999</v>
      </c>
      <c r="Q227" s="188">
        <v>-0.01</v>
      </c>
      <c r="R227" s="188">
        <v>0.56799999999999995</v>
      </c>
      <c r="S227" s="188">
        <v>8</v>
      </c>
      <c r="T227" s="188">
        <v>170</v>
      </c>
      <c r="U227" s="188">
        <v>73.5</v>
      </c>
      <c r="V227" s="188">
        <v>23.1</v>
      </c>
      <c r="W227" s="188">
        <v>23.2</v>
      </c>
      <c r="X227" s="188">
        <v>85.5</v>
      </c>
      <c r="Y227" s="188">
        <v>85</v>
      </c>
      <c r="Z227" s="188">
        <v>1.2</v>
      </c>
      <c r="AA227" s="189"/>
      <c r="AB227" s="189"/>
      <c r="AC227" s="188" t="s">
        <v>566</v>
      </c>
      <c r="AD227" s="188" t="s">
        <v>566</v>
      </c>
    </row>
    <row r="228" spans="1:30" s="20" customFormat="1" x14ac:dyDescent="0.3">
      <c r="A228" s="87" t="s">
        <v>1996</v>
      </c>
      <c r="B228" s="193" t="s">
        <v>39</v>
      </c>
      <c r="C228" s="144">
        <v>145234</v>
      </c>
      <c r="D228" s="144">
        <v>6581590</v>
      </c>
      <c r="E228" s="45">
        <v>2022</v>
      </c>
      <c r="F228" s="187">
        <v>44576</v>
      </c>
      <c r="G228" s="188">
        <v>3.4199999999999999E-3</v>
      </c>
      <c r="H228" s="188">
        <v>0.13300000000000001</v>
      </c>
      <c r="I228" s="188">
        <v>0.25900000000000001</v>
      </c>
      <c r="J228" s="188">
        <v>0.63</v>
      </c>
      <c r="K228" s="188">
        <v>1.8599999999999998E-2</v>
      </c>
      <c r="L228" s="188">
        <v>0.88300000000000001</v>
      </c>
      <c r="M228" s="188">
        <v>-2E-3</v>
      </c>
      <c r="N228" s="188">
        <v>0.113</v>
      </c>
      <c r="O228" s="188">
        <v>0.27700000000000002</v>
      </c>
      <c r="P228" s="188">
        <v>0.55900000000000005</v>
      </c>
      <c r="Q228" s="188">
        <v>-0.01</v>
      </c>
      <c r="R228" s="188">
        <v>0.66400000000000003</v>
      </c>
      <c r="S228" s="188">
        <v>7.8</v>
      </c>
      <c r="T228" s="188">
        <v>260</v>
      </c>
      <c r="U228" s="188">
        <v>97.2</v>
      </c>
      <c r="V228" s="188">
        <v>27</v>
      </c>
      <c r="W228" s="188">
        <v>26.8</v>
      </c>
      <c r="X228" s="188">
        <v>119</v>
      </c>
      <c r="Y228" s="188">
        <v>118</v>
      </c>
      <c r="Z228" s="188">
        <v>0.56000000000000005</v>
      </c>
      <c r="AA228" s="189"/>
      <c r="AB228" s="189"/>
      <c r="AC228" s="188" t="s">
        <v>566</v>
      </c>
      <c r="AD228" s="188" t="s">
        <v>566</v>
      </c>
    </row>
    <row r="229" spans="1:30" s="20" customFormat="1" x14ac:dyDescent="0.3">
      <c r="A229" s="87" t="s">
        <v>1996</v>
      </c>
      <c r="B229" s="193" t="s">
        <v>39</v>
      </c>
      <c r="C229" s="144">
        <v>145234</v>
      </c>
      <c r="D229" s="144">
        <v>6581590</v>
      </c>
      <c r="E229" s="45">
        <v>2022</v>
      </c>
      <c r="F229" s="187">
        <v>44607</v>
      </c>
      <c r="G229" s="188">
        <v>-2E-3</v>
      </c>
      <c r="H229" s="188">
        <v>0.17399999999999999</v>
      </c>
      <c r="I229" s="188">
        <v>0.67900000000000005</v>
      </c>
      <c r="J229" s="188">
        <v>0.63400000000000001</v>
      </c>
      <c r="K229" s="188">
        <v>3.5999999999999997E-2</v>
      </c>
      <c r="L229" s="188">
        <v>0.97399999999999998</v>
      </c>
      <c r="M229" s="188">
        <v>-2E-3</v>
      </c>
      <c r="N229" s="188">
        <v>0.157</v>
      </c>
      <c r="O229" s="188">
        <v>0.55900000000000005</v>
      </c>
      <c r="P229" s="188">
        <v>0.65200000000000002</v>
      </c>
      <c r="Q229" s="188">
        <v>-0.01</v>
      </c>
      <c r="R229" s="188">
        <v>0.94499999999999995</v>
      </c>
      <c r="S229" s="188">
        <v>7.6</v>
      </c>
      <c r="T229" s="188">
        <v>250</v>
      </c>
      <c r="U229" s="188">
        <v>92.4</v>
      </c>
      <c r="V229" s="188">
        <v>27.1</v>
      </c>
      <c r="W229" s="188">
        <v>25.8</v>
      </c>
      <c r="X229" s="188">
        <v>116</v>
      </c>
      <c r="Y229" s="188">
        <v>116</v>
      </c>
      <c r="Z229" s="188">
        <v>3.3</v>
      </c>
      <c r="AA229" s="189"/>
      <c r="AB229" s="189"/>
      <c r="AC229" s="188" t="s">
        <v>566</v>
      </c>
      <c r="AD229" s="188" t="s">
        <v>566</v>
      </c>
    </row>
    <row r="230" spans="1:30" s="20" customFormat="1" x14ac:dyDescent="0.3">
      <c r="A230" s="87" t="s">
        <v>2000</v>
      </c>
      <c r="B230" s="193" t="s">
        <v>40</v>
      </c>
      <c r="C230" s="144">
        <v>142857</v>
      </c>
      <c r="D230" s="144">
        <v>6581940</v>
      </c>
      <c r="E230" s="45">
        <v>2022</v>
      </c>
      <c r="F230" s="187">
        <v>44635</v>
      </c>
      <c r="G230" s="188">
        <v>2.7100000000000002E-3</v>
      </c>
      <c r="H230" s="188">
        <v>0.14299999999999999</v>
      </c>
      <c r="I230" s="188">
        <v>3.44</v>
      </c>
      <c r="J230" s="188">
        <v>1.52</v>
      </c>
      <c r="K230" s="188">
        <v>6.4000000000000001E-2</v>
      </c>
      <c r="L230" s="188">
        <v>5.45</v>
      </c>
      <c r="M230" s="188">
        <v>-2E-3</v>
      </c>
      <c r="N230" s="188">
        <v>0.114</v>
      </c>
      <c r="O230" s="188">
        <v>2.76</v>
      </c>
      <c r="P230" s="188">
        <v>1.45</v>
      </c>
      <c r="Q230" s="188">
        <v>3.32E-2</v>
      </c>
      <c r="R230" s="188">
        <v>4.0199999999999996</v>
      </c>
      <c r="S230" s="188">
        <v>8.1</v>
      </c>
      <c r="T230" s="188">
        <v>160</v>
      </c>
      <c r="U230" s="188">
        <v>69</v>
      </c>
      <c r="V230" s="188">
        <v>6.34</v>
      </c>
      <c r="W230" s="188">
        <v>6.3</v>
      </c>
      <c r="X230" s="188">
        <v>62.3</v>
      </c>
      <c r="Y230" s="188">
        <v>62.3</v>
      </c>
      <c r="Z230" s="188">
        <v>5.3</v>
      </c>
      <c r="AA230" s="189"/>
      <c r="AB230" s="189"/>
      <c r="AC230" s="188" t="s">
        <v>566</v>
      </c>
      <c r="AD230" s="188" t="s">
        <v>566</v>
      </c>
    </row>
    <row r="231" spans="1:30" s="20" customFormat="1" x14ac:dyDescent="0.3">
      <c r="A231" s="87" t="s">
        <v>2000</v>
      </c>
      <c r="B231" s="193" t="s">
        <v>40</v>
      </c>
      <c r="C231" s="144">
        <v>142857</v>
      </c>
      <c r="D231" s="144">
        <v>6581940</v>
      </c>
      <c r="E231" s="45">
        <v>2022</v>
      </c>
      <c r="F231" s="187">
        <v>44666</v>
      </c>
      <c r="G231" s="188">
        <v>2.8999999999999998E-3</v>
      </c>
      <c r="H231" s="188">
        <v>0.20200000000000001</v>
      </c>
      <c r="I231" s="188">
        <v>3.44</v>
      </c>
      <c r="J231" s="188">
        <v>1.28</v>
      </c>
      <c r="K231" s="188">
        <v>0.11799999999999999</v>
      </c>
      <c r="L231" s="188">
        <v>7.47</v>
      </c>
      <c r="M231" s="188">
        <v>-2E-3</v>
      </c>
      <c r="N231" s="188">
        <v>0.10199999999999999</v>
      </c>
      <c r="O231" s="188">
        <v>2.86</v>
      </c>
      <c r="P231" s="188">
        <v>1.32</v>
      </c>
      <c r="Q231" s="188">
        <v>3.5000000000000003E-2</v>
      </c>
      <c r="R231" s="188">
        <v>6.16</v>
      </c>
      <c r="S231" s="188">
        <v>6.9</v>
      </c>
      <c r="T231" s="188">
        <v>170</v>
      </c>
      <c r="U231" s="188">
        <v>46.7</v>
      </c>
      <c r="V231" s="188">
        <v>7.04</v>
      </c>
      <c r="W231" s="188">
        <v>6.86</v>
      </c>
      <c r="X231" s="188">
        <v>57.7</v>
      </c>
      <c r="Y231" s="188">
        <v>58.1</v>
      </c>
      <c r="Z231" s="188">
        <v>5</v>
      </c>
      <c r="AA231" s="189"/>
      <c r="AB231" s="189"/>
      <c r="AC231" s="188" t="s">
        <v>566</v>
      </c>
      <c r="AD231" s="188" t="s">
        <v>566</v>
      </c>
    </row>
    <row r="232" spans="1:30" s="20" customFormat="1" x14ac:dyDescent="0.3">
      <c r="A232" s="87" t="s">
        <v>2015</v>
      </c>
      <c r="B232" s="193" t="s">
        <v>40</v>
      </c>
      <c r="C232" s="144">
        <v>142857</v>
      </c>
      <c r="D232" s="144">
        <v>6581940</v>
      </c>
      <c r="E232" s="45">
        <v>2022</v>
      </c>
      <c r="F232" s="187">
        <v>44696</v>
      </c>
      <c r="G232" s="188">
        <v>2.5799999999999998E-3</v>
      </c>
      <c r="H232" s="188">
        <v>0.187</v>
      </c>
      <c r="I232" s="188">
        <v>2.58</v>
      </c>
      <c r="J232" s="188">
        <v>1.39</v>
      </c>
      <c r="K232" s="188">
        <v>0.2</v>
      </c>
      <c r="L232" s="188">
        <v>4.1900000000000004</v>
      </c>
      <c r="M232" s="188">
        <v>-2E-3</v>
      </c>
      <c r="N232" s="188">
        <v>9.8100000000000007E-2</v>
      </c>
      <c r="O232" s="188">
        <v>2.4</v>
      </c>
      <c r="P232" s="188">
        <v>1.1200000000000001</v>
      </c>
      <c r="Q232" s="188">
        <v>5.57E-2</v>
      </c>
      <c r="R232" s="188">
        <v>2.73</v>
      </c>
      <c r="S232" s="188">
        <v>7.8</v>
      </c>
      <c r="T232" s="188">
        <v>170</v>
      </c>
      <c r="U232" s="188">
        <v>65.2</v>
      </c>
      <c r="V232" s="188">
        <v>7.91</v>
      </c>
      <c r="W232" s="188">
        <v>7.26</v>
      </c>
      <c r="X232" s="188">
        <v>56.2</v>
      </c>
      <c r="Y232" s="188">
        <v>56.5</v>
      </c>
      <c r="Z232" s="188">
        <v>3.8</v>
      </c>
      <c r="AA232" s="189"/>
      <c r="AB232" s="189"/>
      <c r="AC232" s="188" t="s">
        <v>566</v>
      </c>
      <c r="AD232" s="188" t="s">
        <v>566</v>
      </c>
    </row>
    <row r="233" spans="1:30" s="20" customFormat="1" x14ac:dyDescent="0.3">
      <c r="A233" s="87" t="s">
        <v>2000</v>
      </c>
      <c r="B233" s="193" t="s">
        <v>40</v>
      </c>
      <c r="C233" s="144">
        <v>142857</v>
      </c>
      <c r="D233" s="144">
        <v>6581940</v>
      </c>
      <c r="E233" s="45">
        <v>2022</v>
      </c>
      <c r="F233" s="187">
        <v>44727</v>
      </c>
      <c r="G233" s="188">
        <v>-2E-3</v>
      </c>
      <c r="H233" s="188">
        <v>0.124</v>
      </c>
      <c r="I233" s="188">
        <v>2.33</v>
      </c>
      <c r="J233" s="188">
        <v>1.1499999999999999</v>
      </c>
      <c r="K233" s="188">
        <v>0.17599999999999999</v>
      </c>
      <c r="L233" s="188">
        <v>3.52</v>
      </c>
      <c r="M233" s="188">
        <v>-2E-3</v>
      </c>
      <c r="N233" s="188">
        <v>0.10199999999999999</v>
      </c>
      <c r="O233" s="188">
        <v>1.82</v>
      </c>
      <c r="P233" s="188">
        <v>0.96099999999999997</v>
      </c>
      <c r="Q233" s="188">
        <v>6.4899999999999999E-2</v>
      </c>
      <c r="R233" s="188">
        <v>1.92</v>
      </c>
      <c r="S233" s="188">
        <v>7.5</v>
      </c>
      <c r="T233" s="188">
        <v>140</v>
      </c>
      <c r="U233" s="188">
        <v>47.8</v>
      </c>
      <c r="V233" s="188">
        <v>7.43</v>
      </c>
      <c r="W233" s="188">
        <v>7.34</v>
      </c>
      <c r="X233" s="188">
        <v>49.2</v>
      </c>
      <c r="Y233" s="188">
        <v>47.9</v>
      </c>
      <c r="Z233" s="188">
        <v>2.6</v>
      </c>
      <c r="AA233" s="189"/>
      <c r="AB233" s="189"/>
      <c r="AC233" s="188" t="s">
        <v>566</v>
      </c>
      <c r="AD233" s="188" t="s">
        <v>566</v>
      </c>
    </row>
    <row r="234" spans="1:30" s="20" customFormat="1" x14ac:dyDescent="0.3">
      <c r="A234" s="87" t="s">
        <v>2000</v>
      </c>
      <c r="B234" s="193" t="s">
        <v>40</v>
      </c>
      <c r="C234" s="144">
        <v>142857</v>
      </c>
      <c r="D234" s="144">
        <v>6581940</v>
      </c>
      <c r="E234" s="45">
        <v>2022</v>
      </c>
      <c r="F234" s="187">
        <v>44757</v>
      </c>
      <c r="G234" s="188">
        <v>-2E-3</v>
      </c>
      <c r="H234" s="188">
        <v>0.17499999999999999</v>
      </c>
      <c r="I234" s="188">
        <v>2.2599999999999998</v>
      </c>
      <c r="J234" s="188">
        <v>1.0900000000000001</v>
      </c>
      <c r="K234" s="188">
        <v>0.13400000000000001</v>
      </c>
      <c r="L234" s="188">
        <v>3.72</v>
      </c>
      <c r="M234" s="188">
        <v>-2E-3</v>
      </c>
      <c r="N234" s="188">
        <v>0.13</v>
      </c>
      <c r="O234" s="188">
        <v>1.95</v>
      </c>
      <c r="P234" s="188">
        <v>1.02</v>
      </c>
      <c r="Q234" s="188">
        <v>1.67E-2</v>
      </c>
      <c r="R234" s="188">
        <v>2.5299999999999998</v>
      </c>
      <c r="S234" s="188">
        <v>7.9</v>
      </c>
      <c r="T234" s="188">
        <v>110</v>
      </c>
      <c r="U234" s="188">
        <v>37.4</v>
      </c>
      <c r="V234" s="188">
        <v>7.37</v>
      </c>
      <c r="W234" s="188">
        <v>6.9</v>
      </c>
      <c r="X234" s="188">
        <v>41.6</v>
      </c>
      <c r="Y234" s="188">
        <v>41.9</v>
      </c>
      <c r="Z234" s="188">
        <v>3.7</v>
      </c>
      <c r="AA234" s="189"/>
      <c r="AB234" s="189"/>
      <c r="AC234" s="188" t="s">
        <v>566</v>
      </c>
      <c r="AD234" s="188" t="s">
        <v>566</v>
      </c>
    </row>
    <row r="235" spans="1:30" s="20" customFormat="1" x14ac:dyDescent="0.3">
      <c r="A235" s="87" t="s">
        <v>2000</v>
      </c>
      <c r="B235" s="193" t="s">
        <v>40</v>
      </c>
      <c r="C235" s="144">
        <v>142857</v>
      </c>
      <c r="D235" s="144">
        <v>6581940</v>
      </c>
      <c r="E235" s="45">
        <v>2022</v>
      </c>
      <c r="F235" s="187">
        <v>44788</v>
      </c>
      <c r="G235" s="188">
        <v>-2E-3</v>
      </c>
      <c r="H235" s="188">
        <v>8.7499999999999994E-2</v>
      </c>
      <c r="I235" s="188">
        <v>1.27</v>
      </c>
      <c r="J235" s="188">
        <v>0.94699999999999995</v>
      </c>
      <c r="K235" s="188">
        <v>2.0799999999999999E-2</v>
      </c>
      <c r="L235" s="188">
        <v>1.38</v>
      </c>
      <c r="M235" s="188">
        <v>-2E-3</v>
      </c>
      <c r="N235" s="188">
        <v>1.2500000000000001E-2</v>
      </c>
      <c r="O235" s="188">
        <v>1.31</v>
      </c>
      <c r="P235" s="188">
        <v>0.90700000000000003</v>
      </c>
      <c r="Q235" s="188">
        <v>-0.01</v>
      </c>
      <c r="R235" s="188">
        <v>1.24</v>
      </c>
      <c r="S235" s="188">
        <v>8.3000000000000007</v>
      </c>
      <c r="T235" s="188">
        <v>110</v>
      </c>
      <c r="U235" s="188">
        <v>35.799999999999997</v>
      </c>
      <c r="V235" s="188">
        <v>9.15</v>
      </c>
      <c r="W235" s="188">
        <v>8.01</v>
      </c>
      <c r="X235" s="188">
        <v>41.4</v>
      </c>
      <c r="Y235" s="188">
        <v>42.4</v>
      </c>
      <c r="Z235" s="188">
        <v>3.8</v>
      </c>
      <c r="AA235" s="189"/>
      <c r="AB235" s="189"/>
      <c r="AC235" s="188" t="s">
        <v>566</v>
      </c>
      <c r="AD235" s="188" t="s">
        <v>566</v>
      </c>
    </row>
    <row r="236" spans="1:30" s="20" customFormat="1" x14ac:dyDescent="0.3">
      <c r="A236" s="87" t="s">
        <v>2000</v>
      </c>
      <c r="B236" s="193" t="s">
        <v>40</v>
      </c>
      <c r="C236" s="144">
        <v>142857</v>
      </c>
      <c r="D236" s="144">
        <v>6581940</v>
      </c>
      <c r="E236" s="45">
        <v>2022</v>
      </c>
      <c r="F236" s="187">
        <v>44849</v>
      </c>
      <c r="G236" s="188">
        <v>4.5500000000000002E-3</v>
      </c>
      <c r="H236" s="188">
        <v>0.16300000000000001</v>
      </c>
      <c r="I236" s="188">
        <v>2.62</v>
      </c>
      <c r="J236" s="188">
        <v>0.88700000000000001</v>
      </c>
      <c r="K236" s="188">
        <v>0.17499999999999999</v>
      </c>
      <c r="L236" s="188">
        <v>5.14</v>
      </c>
      <c r="M236" s="188">
        <v>-2E-3</v>
      </c>
      <c r="N236" s="188">
        <v>0.12</v>
      </c>
      <c r="O236" s="188">
        <v>2.09</v>
      </c>
      <c r="P236" s="188">
        <v>0.78800000000000003</v>
      </c>
      <c r="Q236" s="188">
        <v>-0.01</v>
      </c>
      <c r="R236" s="188">
        <v>3.19</v>
      </c>
      <c r="S236" s="188">
        <v>7.6</v>
      </c>
      <c r="T236" s="188">
        <v>12</v>
      </c>
      <c r="U236" s="188">
        <v>33.799999999999997</v>
      </c>
      <c r="V236" s="188">
        <v>9.3000000000000007</v>
      </c>
      <c r="W236" s="188">
        <v>6.69</v>
      </c>
      <c r="X236" s="188">
        <v>38.700000000000003</v>
      </c>
      <c r="Y236" s="188">
        <v>39</v>
      </c>
      <c r="Z236" s="188">
        <v>4.7</v>
      </c>
      <c r="AA236" s="189"/>
      <c r="AB236" s="189"/>
      <c r="AC236" s="188" t="s">
        <v>566</v>
      </c>
      <c r="AD236" s="188" t="s">
        <v>566</v>
      </c>
    </row>
    <row r="237" spans="1:30" s="20" customFormat="1" x14ac:dyDescent="0.3">
      <c r="A237" s="87" t="s">
        <v>2000</v>
      </c>
      <c r="B237" s="193" t="s">
        <v>40</v>
      </c>
      <c r="C237" s="144">
        <v>142857</v>
      </c>
      <c r="D237" s="144">
        <v>6581940</v>
      </c>
      <c r="E237" s="45">
        <v>2022</v>
      </c>
      <c r="F237" s="187">
        <v>44880</v>
      </c>
      <c r="G237" s="188">
        <v>3.5300000000000002E-3</v>
      </c>
      <c r="H237" s="188">
        <v>0.154</v>
      </c>
      <c r="I237" s="188">
        <v>2.23</v>
      </c>
      <c r="J237" s="188">
        <v>0.98399999999999999</v>
      </c>
      <c r="K237" s="188">
        <v>0.159</v>
      </c>
      <c r="L237" s="188">
        <v>4.99</v>
      </c>
      <c r="M237" s="188">
        <v>2.2799999999999999E-3</v>
      </c>
      <c r="N237" s="188">
        <v>0.107</v>
      </c>
      <c r="O237" s="188">
        <v>2.0699999999999998</v>
      </c>
      <c r="P237" s="188">
        <v>1.02</v>
      </c>
      <c r="Q237" s="188">
        <v>1.38E-2</v>
      </c>
      <c r="R237" s="188">
        <v>3.72</v>
      </c>
      <c r="S237" s="188">
        <v>7.5</v>
      </c>
      <c r="T237" s="188">
        <v>120</v>
      </c>
      <c r="U237" s="188">
        <v>35.799999999999997</v>
      </c>
      <c r="V237" s="188">
        <v>6.69</v>
      </c>
      <c r="W237" s="188">
        <v>5.76</v>
      </c>
      <c r="X237" s="188">
        <v>42.4</v>
      </c>
      <c r="Y237" s="188">
        <v>42.7</v>
      </c>
      <c r="Z237" s="188">
        <v>3.5</v>
      </c>
      <c r="AA237" s="189"/>
      <c r="AB237" s="189"/>
      <c r="AC237" s="188" t="s">
        <v>566</v>
      </c>
      <c r="AD237" s="188" t="s">
        <v>566</v>
      </c>
    </row>
    <row r="238" spans="1:30" s="20" customFormat="1" x14ac:dyDescent="0.3">
      <c r="A238" s="87" t="s">
        <v>2000</v>
      </c>
      <c r="B238" s="193" t="s">
        <v>40</v>
      </c>
      <c r="C238" s="144">
        <v>142857</v>
      </c>
      <c r="D238" s="144">
        <v>6581940</v>
      </c>
      <c r="E238" s="45">
        <v>2022</v>
      </c>
      <c r="F238" s="187">
        <v>44910</v>
      </c>
      <c r="G238" s="188">
        <v>1.11E-2</v>
      </c>
      <c r="H238" s="188">
        <v>0.14699999999999999</v>
      </c>
      <c r="I238" s="188">
        <v>3.43</v>
      </c>
      <c r="J238" s="188">
        <v>1.1399999999999999</v>
      </c>
      <c r="K238" s="188">
        <v>5.0700000000000002E-2</v>
      </c>
      <c r="L238" s="188">
        <v>12.9</v>
      </c>
      <c r="M238" s="188">
        <v>9.9500000000000005E-3</v>
      </c>
      <c r="N238" s="188">
        <v>0.13700000000000001</v>
      </c>
      <c r="O238" s="188">
        <v>3.31</v>
      </c>
      <c r="P238" s="188">
        <v>1.39</v>
      </c>
      <c r="Q238" s="188">
        <v>2.3599999999999999E-2</v>
      </c>
      <c r="R238" s="188">
        <v>12.9</v>
      </c>
      <c r="S238" s="188">
        <v>7.4</v>
      </c>
      <c r="T238" s="188">
        <v>170</v>
      </c>
      <c r="U238" s="188">
        <v>53.1</v>
      </c>
      <c r="V238" s="188">
        <v>8.07</v>
      </c>
      <c r="W238" s="188">
        <v>6.88</v>
      </c>
      <c r="X238" s="188">
        <v>57.9</v>
      </c>
      <c r="Y238" s="188">
        <v>58.8</v>
      </c>
      <c r="Z238" s="188">
        <v>2.1</v>
      </c>
      <c r="AA238" s="189"/>
      <c r="AB238" s="189"/>
      <c r="AC238" s="188" t="s">
        <v>566</v>
      </c>
      <c r="AD238" s="188" t="s">
        <v>566</v>
      </c>
    </row>
    <row r="239" spans="1:30" s="20" customFormat="1" x14ac:dyDescent="0.3">
      <c r="A239" s="87" t="s">
        <v>2000</v>
      </c>
      <c r="B239" s="193" t="s">
        <v>40</v>
      </c>
      <c r="C239" s="144">
        <v>142857</v>
      </c>
      <c r="D239" s="144">
        <v>6581940</v>
      </c>
      <c r="E239" s="45">
        <v>2022</v>
      </c>
      <c r="F239" s="187">
        <v>44819</v>
      </c>
      <c r="G239" s="188">
        <v>-2E-3</v>
      </c>
      <c r="H239" s="188">
        <v>0.19900000000000001</v>
      </c>
      <c r="I239" s="188">
        <v>2.23</v>
      </c>
      <c r="J239" s="188">
        <v>1.2</v>
      </c>
      <c r="K239" s="188">
        <v>0.11700000000000001</v>
      </c>
      <c r="L239" s="188">
        <v>5.63</v>
      </c>
      <c r="M239" s="188">
        <v>-2E-3</v>
      </c>
      <c r="N239" s="188">
        <v>0.13</v>
      </c>
      <c r="O239" s="188">
        <v>1.66</v>
      </c>
      <c r="P239" s="188">
        <v>0.81200000000000006</v>
      </c>
      <c r="Q239" s="188">
        <v>-0.01</v>
      </c>
      <c r="R239" s="188">
        <v>2.95</v>
      </c>
      <c r="S239" s="188">
        <v>7.4</v>
      </c>
      <c r="T239" s="188">
        <v>110</v>
      </c>
      <c r="U239" s="188">
        <v>33.1</v>
      </c>
      <c r="V239" s="188">
        <v>6.12</v>
      </c>
      <c r="W239" s="188">
        <v>6.38</v>
      </c>
      <c r="X239" s="188">
        <v>38.299999999999997</v>
      </c>
      <c r="Y239" s="188">
        <v>37.9</v>
      </c>
      <c r="Z239" s="188">
        <v>5.4</v>
      </c>
      <c r="AA239" s="189"/>
      <c r="AB239" s="189"/>
      <c r="AC239" s="188" t="s">
        <v>566</v>
      </c>
      <c r="AD239" s="188" t="s">
        <v>566</v>
      </c>
    </row>
    <row r="240" spans="1:30" s="20" customFormat="1" x14ac:dyDescent="0.3">
      <c r="A240" s="87" t="s">
        <v>2000</v>
      </c>
      <c r="B240" s="193" t="s">
        <v>40</v>
      </c>
      <c r="C240" s="144">
        <v>142857</v>
      </c>
      <c r="D240" s="144">
        <v>6581940</v>
      </c>
      <c r="E240" s="45">
        <v>2022</v>
      </c>
      <c r="F240" s="187">
        <v>44576</v>
      </c>
      <c r="G240" s="188">
        <v>3.7499999999999999E-3</v>
      </c>
      <c r="H240" s="188">
        <v>0.153</v>
      </c>
      <c r="I240" s="188">
        <v>2.2200000000000002</v>
      </c>
      <c r="J240" s="188">
        <v>1.23</v>
      </c>
      <c r="K240" s="188">
        <v>0.14599999999999999</v>
      </c>
      <c r="L240" s="188">
        <v>7.9</v>
      </c>
      <c r="M240" s="188">
        <v>-2E-3</v>
      </c>
      <c r="N240" s="188">
        <v>8.3199999999999996E-2</v>
      </c>
      <c r="O240" s="188">
        <v>1.71</v>
      </c>
      <c r="P240" s="188">
        <v>1.22</v>
      </c>
      <c r="Q240" s="188">
        <v>-0.01</v>
      </c>
      <c r="R240" s="188">
        <v>5.74</v>
      </c>
      <c r="S240" s="188">
        <v>7.4</v>
      </c>
      <c r="T240" s="188">
        <v>160</v>
      </c>
      <c r="U240" s="188">
        <v>61.2</v>
      </c>
      <c r="V240" s="188">
        <v>4.9000000000000004</v>
      </c>
      <c r="W240" s="188">
        <v>4.5999999999999996</v>
      </c>
      <c r="X240" s="188">
        <v>52.1</v>
      </c>
      <c r="Y240" s="188">
        <v>52.2</v>
      </c>
      <c r="Z240" s="188">
        <v>3.7</v>
      </c>
      <c r="AA240" s="189"/>
      <c r="AB240" s="189"/>
      <c r="AC240" s="188" t="s">
        <v>566</v>
      </c>
      <c r="AD240" s="188" t="s">
        <v>566</v>
      </c>
    </row>
    <row r="241" spans="1:30" s="20" customFormat="1" x14ac:dyDescent="0.3">
      <c r="A241" s="87" t="s">
        <v>2000</v>
      </c>
      <c r="B241" s="193" t="s">
        <v>40</v>
      </c>
      <c r="C241" s="144">
        <v>142857</v>
      </c>
      <c r="D241" s="144">
        <v>6581940</v>
      </c>
      <c r="E241" s="45">
        <v>2022</v>
      </c>
      <c r="F241" s="187">
        <v>44607</v>
      </c>
      <c r="G241" s="188">
        <v>1.3100000000000001E-2</v>
      </c>
      <c r="H241" s="188">
        <v>0.38500000000000001</v>
      </c>
      <c r="I241" s="188">
        <v>4.6399999999999997</v>
      </c>
      <c r="J241" s="188">
        <v>1.39</v>
      </c>
      <c r="K241" s="188">
        <v>0.41499999999999998</v>
      </c>
      <c r="L241" s="188">
        <v>17.600000000000001</v>
      </c>
      <c r="M241" s="188">
        <v>7.1399999999999996E-3</v>
      </c>
      <c r="N241" s="188">
        <v>0.157</v>
      </c>
      <c r="O241" s="188">
        <v>3.17</v>
      </c>
      <c r="P241" s="188">
        <v>1.47</v>
      </c>
      <c r="Q241" s="188">
        <v>2.2200000000000001E-2</v>
      </c>
      <c r="R241" s="188">
        <v>13.1</v>
      </c>
      <c r="S241" s="188">
        <v>7.3</v>
      </c>
      <c r="T241" s="188">
        <v>150</v>
      </c>
      <c r="U241" s="188">
        <v>70.7</v>
      </c>
      <c r="V241" s="188">
        <v>6.15</v>
      </c>
      <c r="W241" s="188">
        <v>5.7</v>
      </c>
      <c r="X241" s="188">
        <v>49.9</v>
      </c>
      <c r="Y241" s="188">
        <v>49.8</v>
      </c>
      <c r="Z241" s="188">
        <v>4.5999999999999996</v>
      </c>
      <c r="AA241" s="189"/>
      <c r="AB241" s="189"/>
      <c r="AC241" s="188" t="s">
        <v>566</v>
      </c>
      <c r="AD241" s="188" t="s">
        <v>566</v>
      </c>
    </row>
    <row r="242" spans="1:30" s="20" customFormat="1" x14ac:dyDescent="0.3">
      <c r="A242" s="87" t="s">
        <v>37</v>
      </c>
      <c r="B242" s="87" t="s">
        <v>37</v>
      </c>
      <c r="C242" s="194"/>
      <c r="D242" s="194"/>
      <c r="E242" s="45">
        <v>2022</v>
      </c>
      <c r="F242" s="187">
        <v>44576</v>
      </c>
      <c r="G242" s="188">
        <v>-2E-3</v>
      </c>
      <c r="H242" s="188">
        <v>-0.01</v>
      </c>
      <c r="I242" s="188">
        <v>-0.1</v>
      </c>
      <c r="J242" s="188">
        <v>-0.05</v>
      </c>
      <c r="K242" s="188">
        <v>-0.01</v>
      </c>
      <c r="L242" s="188">
        <v>-0.2</v>
      </c>
      <c r="M242" s="188">
        <v>-2E-3</v>
      </c>
      <c r="N242" s="188">
        <v>3.1300000000000001E-2</v>
      </c>
      <c r="O242" s="188">
        <v>0.77300000000000002</v>
      </c>
      <c r="P242" s="188">
        <v>9.7100000000000006E-2</v>
      </c>
      <c r="Q242" s="188">
        <v>2.9700000000000001E-2</v>
      </c>
      <c r="R242" s="188">
        <v>12.3</v>
      </c>
      <c r="S242" s="188">
        <v>5.8</v>
      </c>
      <c r="T242" s="188" t="s">
        <v>582</v>
      </c>
      <c r="U242" s="188" t="s">
        <v>1988</v>
      </c>
      <c r="V242" s="188" t="s">
        <v>557</v>
      </c>
      <c r="W242" s="188" t="s">
        <v>557</v>
      </c>
      <c r="X242" s="188" t="s">
        <v>556</v>
      </c>
      <c r="Y242" s="188" t="s">
        <v>556</v>
      </c>
      <c r="Z242" s="188">
        <v>0.2</v>
      </c>
      <c r="AA242" s="189"/>
      <c r="AB242" s="189"/>
      <c r="AC242" s="188" t="s">
        <v>566</v>
      </c>
      <c r="AD242" s="188" t="s">
        <v>566</v>
      </c>
    </row>
    <row r="243" spans="1:30" s="20" customFormat="1" x14ac:dyDescent="0.3">
      <c r="A243" s="87" t="s">
        <v>37</v>
      </c>
      <c r="B243" s="87" t="s">
        <v>37</v>
      </c>
      <c r="C243" s="194"/>
      <c r="D243" s="194"/>
      <c r="E243" s="45">
        <v>2022</v>
      </c>
      <c r="F243" s="187">
        <v>44607</v>
      </c>
      <c r="G243" s="188">
        <v>-2E-3</v>
      </c>
      <c r="H243" s="188">
        <v>-0.01</v>
      </c>
      <c r="I243" s="188">
        <v>0.32500000000000001</v>
      </c>
      <c r="J243" s="188">
        <v>-0.05</v>
      </c>
      <c r="K243" s="188">
        <v>-0.01</v>
      </c>
      <c r="L243" s="188">
        <v>-0.2</v>
      </c>
      <c r="M243" s="188">
        <v>-2E-3</v>
      </c>
      <c r="N243" s="188">
        <v>-0.01</v>
      </c>
      <c r="O243" s="188">
        <v>-0.1</v>
      </c>
      <c r="P243" s="188">
        <v>-0.05</v>
      </c>
      <c r="Q243" s="188">
        <v>-0.01</v>
      </c>
      <c r="R243" s="188" t="s">
        <v>587</v>
      </c>
      <c r="S243" s="188">
        <v>6.3</v>
      </c>
      <c r="T243" s="188" t="s">
        <v>582</v>
      </c>
      <c r="U243" s="188" t="s">
        <v>1988</v>
      </c>
      <c r="V243" s="188">
        <v>0.62</v>
      </c>
      <c r="W243" s="188" t="s">
        <v>557</v>
      </c>
      <c r="X243" s="188" t="s">
        <v>556</v>
      </c>
      <c r="Y243" s="188" t="s">
        <v>556</v>
      </c>
      <c r="Z243" s="188">
        <v>0.3</v>
      </c>
      <c r="AA243" s="189"/>
      <c r="AB243" s="189"/>
      <c r="AC243" s="188" t="s">
        <v>566</v>
      </c>
      <c r="AD243" s="188" t="s">
        <v>566</v>
      </c>
    </row>
    <row r="244" spans="1:30" s="20" customFormat="1" x14ac:dyDescent="0.3">
      <c r="A244" s="87" t="s">
        <v>37</v>
      </c>
      <c r="B244" s="87" t="s">
        <v>37</v>
      </c>
      <c r="C244" s="194"/>
      <c r="D244" s="194"/>
      <c r="E244" s="45">
        <v>2022</v>
      </c>
      <c r="F244" s="187">
        <v>44666</v>
      </c>
      <c r="G244" s="188">
        <v>-2E-3</v>
      </c>
      <c r="H244" s="188">
        <v>-0.01</v>
      </c>
      <c r="I244" s="188">
        <v>0.15</v>
      </c>
      <c r="J244" s="188">
        <v>-0.05</v>
      </c>
      <c r="K244" s="188">
        <v>-0.01</v>
      </c>
      <c r="L244" s="188">
        <v>-0.2</v>
      </c>
      <c r="M244" s="188">
        <v>-2E-3</v>
      </c>
      <c r="N244" s="188">
        <v>-0.01</v>
      </c>
      <c r="O244" s="188">
        <v>-0.1</v>
      </c>
      <c r="P244" s="188">
        <v>-0.05</v>
      </c>
      <c r="Q244" s="188">
        <v>-0.01</v>
      </c>
      <c r="R244" s="188" t="s">
        <v>587</v>
      </c>
      <c r="S244" s="188">
        <v>5.7</v>
      </c>
      <c r="T244" s="188" t="s">
        <v>582</v>
      </c>
      <c r="U244" s="188" t="s">
        <v>1988</v>
      </c>
      <c r="V244" s="188" t="s">
        <v>557</v>
      </c>
      <c r="W244" s="188" t="s">
        <v>557</v>
      </c>
      <c r="X244" s="188" t="s">
        <v>556</v>
      </c>
      <c r="Y244" s="188" t="s">
        <v>556</v>
      </c>
      <c r="Z244" s="188">
        <v>0.84</v>
      </c>
      <c r="AA244" s="189"/>
      <c r="AB244" s="189"/>
      <c r="AC244" s="188" t="s">
        <v>566</v>
      </c>
      <c r="AD244" s="188" t="s">
        <v>566</v>
      </c>
    </row>
    <row r="245" spans="1:30" s="20" customFormat="1" x14ac:dyDescent="0.3">
      <c r="A245" s="87" t="s">
        <v>37</v>
      </c>
      <c r="B245" s="87" t="s">
        <v>37</v>
      </c>
      <c r="C245" s="194"/>
      <c r="D245" s="194"/>
      <c r="E245" s="45">
        <v>2022</v>
      </c>
      <c r="F245" s="187">
        <v>44635</v>
      </c>
      <c r="G245" s="188">
        <v>-2E-3</v>
      </c>
      <c r="H245" s="188">
        <v>-0.01</v>
      </c>
      <c r="I245" s="188">
        <v>-0.1</v>
      </c>
      <c r="J245" s="188">
        <v>-0.05</v>
      </c>
      <c r="K245" s="188">
        <v>-0.01</v>
      </c>
      <c r="L245" s="188">
        <v>-0.2</v>
      </c>
      <c r="M245" s="188">
        <v>-2E-3</v>
      </c>
      <c r="N245" s="188">
        <v>-0.01</v>
      </c>
      <c r="O245" s="188">
        <v>-0.1</v>
      </c>
      <c r="P245" s="188">
        <v>-0.05</v>
      </c>
      <c r="Q245" s="188">
        <v>-0.01</v>
      </c>
      <c r="R245" s="188" t="s">
        <v>587</v>
      </c>
      <c r="S245" s="188">
        <v>6</v>
      </c>
      <c r="T245" s="188" t="s">
        <v>582</v>
      </c>
      <c r="U245" s="188">
        <v>1.1000000000000001</v>
      </c>
      <c r="V245" s="188" t="s">
        <v>557</v>
      </c>
      <c r="W245" s="188" t="s">
        <v>557</v>
      </c>
      <c r="X245" s="188" t="s">
        <v>556</v>
      </c>
      <c r="Y245" s="188" t="s">
        <v>556</v>
      </c>
      <c r="Z245" s="188">
        <v>0.25</v>
      </c>
      <c r="AA245" s="189"/>
      <c r="AB245" s="189"/>
      <c r="AC245" s="188" t="s">
        <v>566</v>
      </c>
      <c r="AD245" s="188" t="s">
        <v>566</v>
      </c>
    </row>
    <row r="246" spans="1:30" s="20" customFormat="1" x14ac:dyDescent="0.3">
      <c r="A246" s="87" t="s">
        <v>37</v>
      </c>
      <c r="B246" s="87" t="s">
        <v>37</v>
      </c>
      <c r="C246" s="194"/>
      <c r="D246" s="194"/>
      <c r="E246" s="45">
        <v>2022</v>
      </c>
      <c r="F246" s="187">
        <v>44696</v>
      </c>
      <c r="G246" s="188">
        <v>-0.02</v>
      </c>
      <c r="H246" s="188">
        <v>-0.1</v>
      </c>
      <c r="I246" s="188">
        <v>-1</v>
      </c>
      <c r="J246" s="188">
        <v>-0.5</v>
      </c>
      <c r="K246" s="188">
        <v>-0.1</v>
      </c>
      <c r="L246" s="188">
        <v>-2</v>
      </c>
      <c r="M246" s="188">
        <v>-2E-3</v>
      </c>
      <c r="N246" s="188">
        <v>-0.01</v>
      </c>
      <c r="O246" s="188">
        <v>-0.1</v>
      </c>
      <c r="P246" s="188">
        <v>-0.05</v>
      </c>
      <c r="Q246" s="188">
        <v>-0.01</v>
      </c>
      <c r="R246" s="188" t="s">
        <v>587</v>
      </c>
      <c r="S246" s="188">
        <v>5.7</v>
      </c>
      <c r="T246" s="188" t="s">
        <v>582</v>
      </c>
      <c r="U246" s="188" t="s">
        <v>582</v>
      </c>
      <c r="V246" s="188" t="s">
        <v>557</v>
      </c>
      <c r="W246" s="188" t="s">
        <v>557</v>
      </c>
      <c r="X246" s="188" t="s">
        <v>556</v>
      </c>
      <c r="Y246" s="188" t="s">
        <v>556</v>
      </c>
      <c r="Z246" s="188" t="s">
        <v>587</v>
      </c>
      <c r="AA246" s="189"/>
      <c r="AB246" s="189"/>
      <c r="AC246" s="188" t="s">
        <v>557</v>
      </c>
      <c r="AD246" s="188" t="s">
        <v>566</v>
      </c>
    </row>
    <row r="247" spans="1:30" s="20" customFormat="1" x14ac:dyDescent="0.3">
      <c r="A247" s="87" t="s">
        <v>37</v>
      </c>
      <c r="B247" s="87" t="s">
        <v>37</v>
      </c>
      <c r="C247" s="194"/>
      <c r="D247" s="194"/>
      <c r="E247" s="45">
        <v>2022</v>
      </c>
      <c r="F247" s="187">
        <v>44727</v>
      </c>
      <c r="G247" s="188">
        <v>-2E-3</v>
      </c>
      <c r="H247" s="188">
        <v>-0.01</v>
      </c>
      <c r="I247" s="188">
        <v>-0.1</v>
      </c>
      <c r="J247" s="188">
        <v>-0.05</v>
      </c>
      <c r="K247" s="188">
        <v>-0.01</v>
      </c>
      <c r="L247" s="188">
        <v>-0.2</v>
      </c>
      <c r="M247" s="188">
        <v>-2E-3</v>
      </c>
      <c r="N247" s="188">
        <v>-0.01</v>
      </c>
      <c r="O247" s="188">
        <v>0.182</v>
      </c>
      <c r="P247" s="188">
        <v>-0.05</v>
      </c>
      <c r="Q247" s="188">
        <v>-0.01</v>
      </c>
      <c r="R247" s="188" t="s">
        <v>587</v>
      </c>
      <c r="S247" s="188">
        <v>5.6</v>
      </c>
      <c r="T247" s="188" t="s">
        <v>582</v>
      </c>
      <c r="U247" s="188" t="s">
        <v>582</v>
      </c>
      <c r="V247" s="188" t="s">
        <v>557</v>
      </c>
      <c r="W247" s="188" t="s">
        <v>557</v>
      </c>
      <c r="X247" s="188" t="s">
        <v>556</v>
      </c>
      <c r="Y247" s="188" t="s">
        <v>556</v>
      </c>
      <c r="Z247" s="188">
        <v>0.23</v>
      </c>
      <c r="AA247" s="189"/>
      <c r="AB247" s="189"/>
      <c r="AC247" s="188" t="s">
        <v>566</v>
      </c>
      <c r="AD247" s="188" t="s">
        <v>566</v>
      </c>
    </row>
    <row r="248" spans="1:30" s="20" customFormat="1" x14ac:dyDescent="0.3">
      <c r="A248" s="87" t="s">
        <v>37</v>
      </c>
      <c r="B248" s="87" t="s">
        <v>37</v>
      </c>
      <c r="C248" s="194"/>
      <c r="D248" s="194"/>
      <c r="E248" s="45">
        <v>2022</v>
      </c>
      <c r="F248" s="187">
        <v>44757</v>
      </c>
      <c r="G248" s="188">
        <v>-2E-3</v>
      </c>
      <c r="H248" s="188">
        <v>-0.01</v>
      </c>
      <c r="I248" s="188">
        <v>-0.1</v>
      </c>
      <c r="J248" s="188">
        <v>-0.05</v>
      </c>
      <c r="K248" s="188">
        <v>-0.01</v>
      </c>
      <c r="L248" s="188">
        <v>-0.2</v>
      </c>
      <c r="M248" s="188">
        <v>-2E-3</v>
      </c>
      <c r="N248" s="188">
        <v>-0.01</v>
      </c>
      <c r="O248" s="188">
        <v>-0.1</v>
      </c>
      <c r="P248" s="188">
        <v>-0.05</v>
      </c>
      <c r="Q248" s="188">
        <v>-0.01</v>
      </c>
      <c r="R248" s="188" t="s">
        <v>587</v>
      </c>
      <c r="S248" s="188">
        <v>5.6</v>
      </c>
      <c r="T248" s="188" t="s">
        <v>582</v>
      </c>
      <c r="U248" s="188" t="s">
        <v>582</v>
      </c>
      <c r="V248" s="188" t="s">
        <v>557</v>
      </c>
      <c r="W248" s="188" t="s">
        <v>557</v>
      </c>
      <c r="X248" s="188" t="s">
        <v>556</v>
      </c>
      <c r="Y248" s="188" t="s">
        <v>556</v>
      </c>
      <c r="Z248" s="188" t="s">
        <v>587</v>
      </c>
      <c r="AA248" s="189"/>
      <c r="AB248" s="189"/>
      <c r="AC248" s="188" t="s">
        <v>566</v>
      </c>
      <c r="AD248" s="188" t="s">
        <v>566</v>
      </c>
    </row>
    <row r="249" spans="1:30" s="20" customFormat="1" x14ac:dyDescent="0.3">
      <c r="A249" s="87" t="s">
        <v>37</v>
      </c>
      <c r="B249" s="87" t="s">
        <v>37</v>
      </c>
      <c r="C249" s="194"/>
      <c r="D249" s="194"/>
      <c r="E249" s="45">
        <v>2022</v>
      </c>
      <c r="F249" s="187">
        <v>44788</v>
      </c>
      <c r="G249" s="188">
        <v>-2E-3</v>
      </c>
      <c r="H249" s="188">
        <v>-0.01</v>
      </c>
      <c r="I249" s="188">
        <v>-0.1</v>
      </c>
      <c r="J249" s="188">
        <v>-0.05</v>
      </c>
      <c r="K249" s="188">
        <v>-0.01</v>
      </c>
      <c r="L249" s="188">
        <v>-0.2</v>
      </c>
      <c r="M249" s="188">
        <v>-2E-3</v>
      </c>
      <c r="N249" s="188">
        <v>-0.01</v>
      </c>
      <c r="O249" s="188">
        <v>-0.1</v>
      </c>
      <c r="P249" s="188">
        <v>-0.05</v>
      </c>
      <c r="Q249" s="188">
        <v>-0.01</v>
      </c>
      <c r="R249" s="188" t="s">
        <v>587</v>
      </c>
      <c r="S249" s="188">
        <v>6</v>
      </c>
      <c r="T249" s="188" t="s">
        <v>582</v>
      </c>
      <c r="U249" s="188" t="s">
        <v>582</v>
      </c>
      <c r="V249" s="188" t="s">
        <v>557</v>
      </c>
      <c r="W249" s="188" t="s">
        <v>557</v>
      </c>
      <c r="X249" s="188" t="s">
        <v>556</v>
      </c>
      <c r="Y249" s="188" t="s">
        <v>556</v>
      </c>
      <c r="Z249" s="188">
        <v>0.34</v>
      </c>
      <c r="AA249" s="189"/>
      <c r="AB249" s="189"/>
      <c r="AC249" s="188" t="s">
        <v>566</v>
      </c>
      <c r="AD249" s="188" t="s">
        <v>566</v>
      </c>
    </row>
    <row r="250" spans="1:30" s="20" customFormat="1" x14ac:dyDescent="0.3">
      <c r="A250" s="87" t="s">
        <v>37</v>
      </c>
      <c r="B250" s="87" t="s">
        <v>37</v>
      </c>
      <c r="C250" s="194"/>
      <c r="D250" s="194"/>
      <c r="E250" s="45">
        <v>2022</v>
      </c>
      <c r="F250" s="187">
        <v>44849</v>
      </c>
      <c r="G250" s="188">
        <v>-2E-3</v>
      </c>
      <c r="H250" s="188">
        <v>-0.01</v>
      </c>
      <c r="I250" s="188">
        <v>-0.1</v>
      </c>
      <c r="J250" s="188">
        <v>-0.05</v>
      </c>
      <c r="K250" s="188">
        <v>-0.01</v>
      </c>
      <c r="L250" s="188">
        <v>-0.2</v>
      </c>
      <c r="M250" s="188">
        <v>-2E-3</v>
      </c>
      <c r="N250" s="188">
        <v>-0.01</v>
      </c>
      <c r="O250" s="188">
        <v>-0.1</v>
      </c>
      <c r="P250" s="188">
        <v>-0.05</v>
      </c>
      <c r="Q250" s="188">
        <v>-0.01</v>
      </c>
      <c r="R250" s="188" t="s">
        <v>587</v>
      </c>
      <c r="S250" s="188">
        <v>5.7</v>
      </c>
      <c r="T250" s="188" t="s">
        <v>582</v>
      </c>
      <c r="U250" s="188" t="s">
        <v>582</v>
      </c>
      <c r="V250" s="188">
        <v>0.65</v>
      </c>
      <c r="W250" s="188" t="s">
        <v>557</v>
      </c>
      <c r="X250" s="188" t="s">
        <v>556</v>
      </c>
      <c r="Y250" s="188" t="s">
        <v>556</v>
      </c>
      <c r="Z250" s="188" t="s">
        <v>587</v>
      </c>
      <c r="AA250" s="189"/>
      <c r="AB250" s="189"/>
      <c r="AC250" s="188" t="s">
        <v>566</v>
      </c>
      <c r="AD250" s="188" t="s">
        <v>566</v>
      </c>
    </row>
    <row r="251" spans="1:30" s="20" customFormat="1" x14ac:dyDescent="0.3">
      <c r="A251" s="87" t="s">
        <v>37</v>
      </c>
      <c r="B251" s="87" t="s">
        <v>37</v>
      </c>
      <c r="C251" s="194"/>
      <c r="D251" s="194"/>
      <c r="E251" s="45">
        <v>2022</v>
      </c>
      <c r="F251" s="187">
        <v>44880</v>
      </c>
      <c r="G251" s="188">
        <v>-2E-3</v>
      </c>
      <c r="H251" s="188">
        <v>-0.01</v>
      </c>
      <c r="I251" s="188">
        <v>-0.1</v>
      </c>
      <c r="J251" s="188">
        <v>-0.05</v>
      </c>
      <c r="K251" s="188">
        <v>-0.01</v>
      </c>
      <c r="L251" s="188">
        <v>-0.2</v>
      </c>
      <c r="M251" s="188">
        <v>-2E-3</v>
      </c>
      <c r="N251" s="188">
        <v>-0.01</v>
      </c>
      <c r="O251" s="188">
        <v>-0.1</v>
      </c>
      <c r="P251" s="188">
        <v>-0.05</v>
      </c>
      <c r="Q251" s="188">
        <v>-0.01</v>
      </c>
      <c r="R251" s="188" t="s">
        <v>587</v>
      </c>
      <c r="S251" s="188">
        <v>5.8</v>
      </c>
      <c r="T251" s="188" t="s">
        <v>582</v>
      </c>
      <c r="U251" s="188" t="s">
        <v>582</v>
      </c>
      <c r="V251" s="188" t="s">
        <v>557</v>
      </c>
      <c r="W251" s="188" t="s">
        <v>557</v>
      </c>
      <c r="X251" s="188" t="s">
        <v>556</v>
      </c>
      <c r="Y251" s="188" t="s">
        <v>556</v>
      </c>
      <c r="Z251" s="188">
        <v>0.23</v>
      </c>
      <c r="AA251" s="189"/>
      <c r="AB251" s="189"/>
      <c r="AC251" s="188" t="s">
        <v>566</v>
      </c>
      <c r="AD251" s="188" t="s">
        <v>566</v>
      </c>
    </row>
    <row r="252" spans="1:30" s="20" customFormat="1" x14ac:dyDescent="0.3">
      <c r="A252" s="87" t="s">
        <v>37</v>
      </c>
      <c r="B252" s="87" t="s">
        <v>37</v>
      </c>
      <c r="C252" s="194"/>
      <c r="D252" s="194"/>
      <c r="E252" s="45">
        <v>2022</v>
      </c>
      <c r="F252" s="187">
        <v>44910</v>
      </c>
      <c r="G252" s="188">
        <v>-2E-3</v>
      </c>
      <c r="H252" s="188">
        <v>-0.01</v>
      </c>
      <c r="I252" s="188">
        <v>0.371</v>
      </c>
      <c r="J252" s="188">
        <v>0.14000000000000001</v>
      </c>
      <c r="K252" s="188">
        <v>1.1900000000000001E-2</v>
      </c>
      <c r="L252" s="188">
        <v>1.96</v>
      </c>
      <c r="M252" s="188">
        <v>-2E-3</v>
      </c>
      <c r="N252" s="188">
        <v>-0.01</v>
      </c>
      <c r="O252" s="188">
        <v>0.16700000000000001</v>
      </c>
      <c r="P252" s="188">
        <v>-0.05</v>
      </c>
      <c r="Q252" s="188">
        <v>-0.01</v>
      </c>
      <c r="R252" s="188" t="s">
        <v>587</v>
      </c>
      <c r="S252" s="188">
        <v>6</v>
      </c>
      <c r="T252" s="188" t="s">
        <v>582</v>
      </c>
      <c r="U252" s="188" t="s">
        <v>582</v>
      </c>
      <c r="V252" s="188">
        <v>0.66</v>
      </c>
      <c r="W252" s="188" t="s">
        <v>557</v>
      </c>
      <c r="X252" s="188" t="s">
        <v>556</v>
      </c>
      <c r="Y252" s="188" t="s">
        <v>556</v>
      </c>
      <c r="Z252" s="188">
        <v>1.7</v>
      </c>
      <c r="AA252" s="189"/>
      <c r="AB252" s="189"/>
      <c r="AC252" s="188" t="s">
        <v>566</v>
      </c>
      <c r="AD252" s="188" t="s">
        <v>566</v>
      </c>
    </row>
    <row r="253" spans="1:30" s="20" customFormat="1" x14ac:dyDescent="0.3">
      <c r="A253" s="87" t="s">
        <v>37</v>
      </c>
      <c r="B253" s="87" t="s">
        <v>37</v>
      </c>
      <c r="C253" s="194"/>
      <c r="D253" s="194"/>
      <c r="E253" s="45">
        <v>2022</v>
      </c>
      <c r="F253" s="187">
        <v>44819</v>
      </c>
      <c r="G253" s="188">
        <v>-2E-3</v>
      </c>
      <c r="H253" s="188">
        <v>-0.01</v>
      </c>
      <c r="I253" s="188">
        <v>0.10100000000000001</v>
      </c>
      <c r="J253" s="188">
        <v>-0.05</v>
      </c>
      <c r="K253" s="188">
        <v>-0.01</v>
      </c>
      <c r="L253" s="188">
        <v>0.41099999999999998</v>
      </c>
      <c r="M253" s="188">
        <v>-2E-3</v>
      </c>
      <c r="N253" s="188">
        <v>-0.01</v>
      </c>
      <c r="O253" s="188">
        <v>-0.1</v>
      </c>
      <c r="P253" s="188">
        <v>-0.05</v>
      </c>
      <c r="Q253" s="188">
        <v>-0.01</v>
      </c>
      <c r="R253" s="188" t="s">
        <v>587</v>
      </c>
      <c r="S253" s="188">
        <v>5.8</v>
      </c>
      <c r="T253" s="188" t="s">
        <v>582</v>
      </c>
      <c r="U253" s="188" t="s">
        <v>582</v>
      </c>
      <c r="V253" s="188">
        <v>0.64</v>
      </c>
      <c r="W253" s="188" t="s">
        <v>557</v>
      </c>
      <c r="X253" s="188" t="s">
        <v>556</v>
      </c>
      <c r="Y253" s="188" t="s">
        <v>556</v>
      </c>
      <c r="Z253" s="188">
        <v>0.73</v>
      </c>
      <c r="AA253" s="189"/>
      <c r="AB253" s="189"/>
      <c r="AC253" s="188" t="s">
        <v>566</v>
      </c>
      <c r="AD253" s="188" t="s">
        <v>566</v>
      </c>
    </row>
    <row r="254" spans="1:30" s="110" customFormat="1" x14ac:dyDescent="0.3">
      <c r="A254" s="143" t="s">
        <v>263</v>
      </c>
      <c r="B254" s="144" t="s">
        <v>550</v>
      </c>
      <c r="C254" s="144">
        <v>156953</v>
      </c>
      <c r="D254" s="144">
        <v>6570050</v>
      </c>
      <c r="E254" s="164">
        <v>2021</v>
      </c>
      <c r="F254" s="167">
        <v>44224</v>
      </c>
      <c r="G254" s="168">
        <v>1.21E-2</v>
      </c>
      <c r="H254" s="168">
        <v>0.17599999999999999</v>
      </c>
      <c r="I254" s="168">
        <v>2.36</v>
      </c>
      <c r="J254" s="168">
        <v>1.97</v>
      </c>
      <c r="K254" s="168">
        <v>0.214</v>
      </c>
      <c r="L254" s="168">
        <v>3.76</v>
      </c>
      <c r="M254" s="168">
        <v>1.24E-2</v>
      </c>
      <c r="N254" s="168">
        <v>0.14899999999999999</v>
      </c>
      <c r="O254" s="168">
        <v>1.24</v>
      </c>
      <c r="P254" s="168">
        <v>2.2599999999999998</v>
      </c>
      <c r="Q254" s="168">
        <v>2.4299999999999999E-2</v>
      </c>
      <c r="R254" s="168">
        <v>4.46</v>
      </c>
      <c r="S254" s="168">
        <v>7.3</v>
      </c>
      <c r="T254" s="168">
        <v>0.98399999999999999</v>
      </c>
      <c r="U254" s="168">
        <v>31.8</v>
      </c>
      <c r="V254" s="168">
        <v>9.66</v>
      </c>
      <c r="W254" s="168">
        <v>9.65</v>
      </c>
      <c r="X254" s="168">
        <v>30.9</v>
      </c>
      <c r="Y254" s="168">
        <v>31.9</v>
      </c>
      <c r="Z254" s="168">
        <v>2.7</v>
      </c>
      <c r="AA254" s="168" t="s">
        <v>2006</v>
      </c>
      <c r="AB254" s="168" t="s">
        <v>2006</v>
      </c>
      <c r="AC254" s="168" t="s">
        <v>566</v>
      </c>
      <c r="AD254" s="169" t="s">
        <v>566</v>
      </c>
    </row>
    <row r="255" spans="1:30" s="110" customFormat="1" x14ac:dyDescent="0.3">
      <c r="A255" s="143" t="s">
        <v>267</v>
      </c>
      <c r="B255" s="144" t="s">
        <v>552</v>
      </c>
      <c r="C255" s="144">
        <v>152713</v>
      </c>
      <c r="D255" s="144">
        <v>6582780</v>
      </c>
      <c r="E255" s="164">
        <v>2021</v>
      </c>
      <c r="F255" s="167">
        <v>44224</v>
      </c>
      <c r="G255" s="168">
        <v>1.0800000000000001E-2</v>
      </c>
      <c r="H255" s="168">
        <v>0.154</v>
      </c>
      <c r="I255" s="168">
        <v>2.4900000000000002</v>
      </c>
      <c r="J255" s="168">
        <v>1.45</v>
      </c>
      <c r="K255" s="168">
        <v>0.23100000000000001</v>
      </c>
      <c r="L255" s="168">
        <v>3.7</v>
      </c>
      <c r="M255" s="168">
        <v>8.1200000000000005E-3</v>
      </c>
      <c r="N255" s="168">
        <v>8.2699999999999996E-2</v>
      </c>
      <c r="O255" s="168">
        <v>1.61</v>
      </c>
      <c r="P255" s="168">
        <v>1.64</v>
      </c>
      <c r="Q255" s="168">
        <v>1.18E-2</v>
      </c>
      <c r="R255" s="168">
        <v>4.47</v>
      </c>
      <c r="S255" s="168">
        <v>7.6</v>
      </c>
      <c r="T255" s="168">
        <v>1.28</v>
      </c>
      <c r="U255" s="168">
        <v>353</v>
      </c>
      <c r="V255" s="168">
        <v>5.87</v>
      </c>
      <c r="W255" s="168">
        <v>5.62</v>
      </c>
      <c r="X255" s="168">
        <v>46.5</v>
      </c>
      <c r="Y255" s="168">
        <v>47.4</v>
      </c>
      <c r="Z255" s="168">
        <v>2.2000000000000002</v>
      </c>
      <c r="AA255" s="168" t="s">
        <v>2006</v>
      </c>
      <c r="AB255" s="168" t="s">
        <v>2006</v>
      </c>
      <c r="AC255" s="168" t="s">
        <v>566</v>
      </c>
      <c r="AD255" s="169" t="s">
        <v>566</v>
      </c>
    </row>
    <row r="256" spans="1:30" s="110" customFormat="1" x14ac:dyDescent="0.3">
      <c r="A256" s="143" t="s">
        <v>41</v>
      </c>
      <c r="B256" s="144" t="s">
        <v>41</v>
      </c>
      <c r="C256" s="144">
        <v>155057</v>
      </c>
      <c r="D256" s="144">
        <v>6568460</v>
      </c>
      <c r="E256" s="164">
        <v>2021</v>
      </c>
      <c r="F256" s="167">
        <v>44224</v>
      </c>
      <c r="G256" s="168">
        <v>1.7899999999999999E-2</v>
      </c>
      <c r="H256" s="168">
        <v>0.39</v>
      </c>
      <c r="I256" s="168">
        <v>2.2000000000000002</v>
      </c>
      <c r="J256" s="168">
        <v>2.6</v>
      </c>
      <c r="K256" s="168">
        <v>0.27900000000000003</v>
      </c>
      <c r="L256" s="168">
        <v>6.04</v>
      </c>
      <c r="M256" s="168">
        <v>2.5999999999999999E-2</v>
      </c>
      <c r="N256" s="168">
        <v>0.15</v>
      </c>
      <c r="O256" s="168">
        <v>1.81</v>
      </c>
      <c r="P256" s="168">
        <v>3.09</v>
      </c>
      <c r="Q256" s="168">
        <v>4.24E-2</v>
      </c>
      <c r="R256" s="168">
        <v>9.6300000000000008</v>
      </c>
      <c r="S256" s="168">
        <v>7.1</v>
      </c>
      <c r="T256" s="168">
        <v>0.83599999999999997</v>
      </c>
      <c r="U256" s="168">
        <v>30.5</v>
      </c>
      <c r="V256" s="168">
        <v>8.94</v>
      </c>
      <c r="W256" s="168">
        <v>8.56</v>
      </c>
      <c r="X256" s="168">
        <v>30</v>
      </c>
      <c r="Y256" s="168">
        <v>30.9</v>
      </c>
      <c r="Z256" s="168">
        <v>5.4</v>
      </c>
      <c r="AA256" s="168" t="s">
        <v>2006</v>
      </c>
      <c r="AB256" s="168" t="s">
        <v>2006</v>
      </c>
      <c r="AC256" s="168" t="s">
        <v>566</v>
      </c>
      <c r="AD256" s="169" t="s">
        <v>566</v>
      </c>
    </row>
    <row r="257" spans="1:30" s="110" customFormat="1" x14ac:dyDescent="0.3">
      <c r="A257" s="143" t="s">
        <v>1109</v>
      </c>
      <c r="B257" s="144" t="s">
        <v>1109</v>
      </c>
      <c r="C257" s="158"/>
      <c r="D257" s="158"/>
      <c r="E257" s="164">
        <v>2021</v>
      </c>
      <c r="F257" s="167">
        <v>44224</v>
      </c>
      <c r="G257" s="168">
        <v>9.1599999999999997E-3</v>
      </c>
      <c r="H257" s="168">
        <v>0.182</v>
      </c>
      <c r="I257" s="168">
        <v>1.85</v>
      </c>
      <c r="J257" s="168">
        <v>0.88900000000000001</v>
      </c>
      <c r="K257" s="168">
        <v>0.11799999999999999</v>
      </c>
      <c r="L257" s="168">
        <v>4.33</v>
      </c>
      <c r="M257" s="168">
        <v>6.0499999999999998E-3</v>
      </c>
      <c r="N257" s="168">
        <v>0.13300000000000001</v>
      </c>
      <c r="O257" s="168">
        <v>1.55</v>
      </c>
      <c r="P257" s="168">
        <v>0.77800000000000002</v>
      </c>
      <c r="Q257" s="168" t="s">
        <v>585</v>
      </c>
      <c r="R257" s="168">
        <v>4.76</v>
      </c>
      <c r="S257" s="168">
        <v>7.4</v>
      </c>
      <c r="T257" s="168">
        <v>0.88500000000000001</v>
      </c>
      <c r="U257" s="168">
        <v>34.4</v>
      </c>
      <c r="V257" s="168">
        <v>9.5</v>
      </c>
      <c r="W257" s="168">
        <v>9.44</v>
      </c>
      <c r="X257" s="168">
        <v>27.8</v>
      </c>
      <c r="Y257" s="168">
        <v>27.7</v>
      </c>
      <c r="Z257" s="168">
        <v>2.2999999999999998</v>
      </c>
      <c r="AA257" s="168" t="s">
        <v>2006</v>
      </c>
      <c r="AB257" s="168" t="s">
        <v>2006</v>
      </c>
      <c r="AC257" s="168" t="s">
        <v>566</v>
      </c>
      <c r="AD257" s="169" t="s">
        <v>566</v>
      </c>
    </row>
    <row r="258" spans="1:30" s="110" customFormat="1" x14ac:dyDescent="0.3">
      <c r="A258" s="143" t="s">
        <v>265</v>
      </c>
      <c r="B258" s="144" t="s">
        <v>546</v>
      </c>
      <c r="C258" s="144">
        <v>152125</v>
      </c>
      <c r="D258" s="144">
        <v>6576900</v>
      </c>
      <c r="E258" s="164">
        <v>2021</v>
      </c>
      <c r="F258" s="167">
        <v>44224</v>
      </c>
      <c r="G258" s="168">
        <v>0.157</v>
      </c>
      <c r="H258" s="168">
        <v>0.878</v>
      </c>
      <c r="I258" s="168">
        <v>10.3</v>
      </c>
      <c r="J258" s="168">
        <v>2.64</v>
      </c>
      <c r="K258" s="168">
        <v>1.1299999999999999</v>
      </c>
      <c r="L258" s="168">
        <v>37.9</v>
      </c>
      <c r="M258" s="168">
        <v>5.4399999999999997E-2</v>
      </c>
      <c r="N258" s="168">
        <v>0.24</v>
      </c>
      <c r="O258" s="168">
        <v>2.93</v>
      </c>
      <c r="P258" s="168">
        <v>2.31</v>
      </c>
      <c r="Q258" s="168">
        <v>1.32E-2</v>
      </c>
      <c r="R258" s="168">
        <v>16</v>
      </c>
      <c r="S258" s="168">
        <v>7.8</v>
      </c>
      <c r="T258" s="168">
        <v>0.85199999999999998</v>
      </c>
      <c r="U258" s="168">
        <v>20.399999999999999</v>
      </c>
      <c r="V258" s="168">
        <v>9.0399999999999991</v>
      </c>
      <c r="W258" s="168">
        <v>8.68</v>
      </c>
      <c r="X258" s="168">
        <v>21.4</v>
      </c>
      <c r="Y258" s="168">
        <v>21.6</v>
      </c>
      <c r="Z258" s="168">
        <v>3</v>
      </c>
      <c r="AA258" s="168" t="s">
        <v>2006</v>
      </c>
      <c r="AB258" s="168" t="s">
        <v>2006</v>
      </c>
      <c r="AC258" s="168" t="s">
        <v>566</v>
      </c>
      <c r="AD258" s="169" t="s">
        <v>566</v>
      </c>
    </row>
    <row r="259" spans="1:30" s="110" customFormat="1" x14ac:dyDescent="0.3">
      <c r="A259" s="143" t="s">
        <v>36</v>
      </c>
      <c r="B259" s="144" t="s">
        <v>1279</v>
      </c>
      <c r="C259" s="144">
        <v>158727</v>
      </c>
      <c r="D259" s="144">
        <v>6578210</v>
      </c>
      <c r="E259" s="164">
        <v>2021</v>
      </c>
      <c r="F259" s="167">
        <v>44224</v>
      </c>
      <c r="G259" s="168">
        <v>2.9700000000000001E-2</v>
      </c>
      <c r="H259" s="168">
        <v>0.22700000000000001</v>
      </c>
      <c r="I259" s="168">
        <v>2.77</v>
      </c>
      <c r="J259" s="168">
        <v>2.12</v>
      </c>
      <c r="K259" s="168">
        <v>0.21</v>
      </c>
      <c r="L259" s="168">
        <v>5.2</v>
      </c>
      <c r="M259" s="168">
        <v>3.8199999999999998E-2</v>
      </c>
      <c r="N259" s="168">
        <v>0.125</v>
      </c>
      <c r="O259" s="168">
        <v>2.64</v>
      </c>
      <c r="P259" s="168">
        <v>2.19</v>
      </c>
      <c r="Q259" s="168" t="s">
        <v>585</v>
      </c>
      <c r="R259" s="168">
        <v>11</v>
      </c>
      <c r="S259" s="168">
        <v>7.7</v>
      </c>
      <c r="T259" s="168">
        <v>0.90200000000000002</v>
      </c>
      <c r="U259" s="168">
        <v>84.4</v>
      </c>
      <c r="V259" s="168">
        <v>8.35</v>
      </c>
      <c r="W259" s="168">
        <v>8.19</v>
      </c>
      <c r="X259" s="168">
        <v>25.5</v>
      </c>
      <c r="Y259" s="168">
        <v>25.5</v>
      </c>
      <c r="Z259" s="168">
        <v>2.8</v>
      </c>
      <c r="AA259" s="168" t="s">
        <v>2006</v>
      </c>
      <c r="AB259" s="168" t="s">
        <v>2006</v>
      </c>
      <c r="AC259" s="168" t="s">
        <v>566</v>
      </c>
      <c r="AD259" s="169" t="s">
        <v>566</v>
      </c>
    </row>
    <row r="260" spans="1:30" s="110" customFormat="1" x14ac:dyDescent="0.3">
      <c r="A260" s="143" t="s">
        <v>269</v>
      </c>
      <c r="B260" s="144" t="s">
        <v>44</v>
      </c>
      <c r="C260" s="144">
        <v>149668</v>
      </c>
      <c r="D260" s="144">
        <v>6580770</v>
      </c>
      <c r="E260" s="164">
        <v>2021</v>
      </c>
      <c r="F260" s="167">
        <v>44224</v>
      </c>
      <c r="G260" s="168">
        <v>2.23E-2</v>
      </c>
      <c r="H260" s="168">
        <v>0.308</v>
      </c>
      <c r="I260" s="168">
        <v>3.08</v>
      </c>
      <c r="J260" s="168">
        <v>2.52</v>
      </c>
      <c r="K260" s="168">
        <v>0.318</v>
      </c>
      <c r="L260" s="168">
        <v>6.94</v>
      </c>
      <c r="M260" s="168">
        <v>6.3499999999999997E-3</v>
      </c>
      <c r="N260" s="168">
        <v>0.109</v>
      </c>
      <c r="O260" s="168">
        <v>2.12</v>
      </c>
      <c r="P260" s="168">
        <v>2.04</v>
      </c>
      <c r="Q260" s="168" t="s">
        <v>585</v>
      </c>
      <c r="R260" s="168">
        <v>6.09</v>
      </c>
      <c r="S260" s="168">
        <v>7.8</v>
      </c>
      <c r="T260" s="168">
        <v>0.98399999999999999</v>
      </c>
      <c r="U260" s="168">
        <v>23.3</v>
      </c>
      <c r="V260" s="168">
        <v>8.19</v>
      </c>
      <c r="W260" s="168">
        <v>7.93</v>
      </c>
      <c r="X260" s="168">
        <v>24</v>
      </c>
      <c r="Y260" s="168">
        <v>26.3</v>
      </c>
      <c r="Z260" s="168">
        <v>3.4</v>
      </c>
      <c r="AA260" s="168" t="s">
        <v>2006</v>
      </c>
      <c r="AB260" s="168" t="s">
        <v>2006</v>
      </c>
      <c r="AC260" s="168" t="s">
        <v>566</v>
      </c>
      <c r="AD260" s="169" t="s">
        <v>566</v>
      </c>
    </row>
    <row r="261" spans="1:30" s="110" customFormat="1" x14ac:dyDescent="0.3">
      <c r="A261" s="143" t="s">
        <v>261</v>
      </c>
      <c r="B261" s="144" t="s">
        <v>1327</v>
      </c>
      <c r="C261" s="144">
        <v>156341</v>
      </c>
      <c r="D261" s="144">
        <v>6582550</v>
      </c>
      <c r="E261" s="164">
        <v>2021</v>
      </c>
      <c r="F261" s="167">
        <v>44224</v>
      </c>
      <c r="G261" s="168">
        <v>9.6900000000000007E-3</v>
      </c>
      <c r="H261" s="168">
        <v>0.123</v>
      </c>
      <c r="I261" s="168">
        <v>1.79</v>
      </c>
      <c r="J261" s="168">
        <v>1.84</v>
      </c>
      <c r="K261" s="168">
        <v>0.122</v>
      </c>
      <c r="L261" s="168">
        <v>1.55</v>
      </c>
      <c r="M261" s="168">
        <v>5.0200000000000002E-3</v>
      </c>
      <c r="N261" s="168">
        <v>7.9000000000000001E-2</v>
      </c>
      <c r="O261" s="168">
        <v>1.48</v>
      </c>
      <c r="P261" s="168">
        <v>2</v>
      </c>
      <c r="Q261" s="168" t="s">
        <v>585</v>
      </c>
      <c r="R261" s="168">
        <v>1.61</v>
      </c>
      <c r="S261" s="168">
        <v>7.7</v>
      </c>
      <c r="T261" s="168">
        <v>1.02</v>
      </c>
      <c r="U261" s="168">
        <v>200</v>
      </c>
      <c r="V261" s="168">
        <v>7.52</v>
      </c>
      <c r="W261" s="168">
        <v>7.48</v>
      </c>
      <c r="X261" s="168">
        <v>32.9</v>
      </c>
      <c r="Y261" s="168">
        <v>32.9</v>
      </c>
      <c r="Z261" s="168">
        <v>2.1</v>
      </c>
      <c r="AA261" s="168" t="s">
        <v>2006</v>
      </c>
      <c r="AB261" s="168" t="s">
        <v>2006</v>
      </c>
      <c r="AC261" s="168" t="s">
        <v>566</v>
      </c>
      <c r="AD261" s="169" t="s">
        <v>566</v>
      </c>
    </row>
    <row r="262" spans="1:30" s="110" customFormat="1" x14ac:dyDescent="0.3">
      <c r="A262" s="143" t="s">
        <v>46</v>
      </c>
      <c r="B262" s="144" t="s">
        <v>46</v>
      </c>
      <c r="C262" s="147" t="s">
        <v>1283</v>
      </c>
      <c r="D262" s="147" t="s">
        <v>1282</v>
      </c>
      <c r="E262" s="164">
        <v>2021</v>
      </c>
      <c r="F262" s="167">
        <v>44224</v>
      </c>
      <c r="G262" s="168">
        <v>3.3400000000000001E-3</v>
      </c>
      <c r="H262" s="168">
        <v>0.10199999999999999</v>
      </c>
      <c r="I262" s="168">
        <v>1.74</v>
      </c>
      <c r="J262" s="168">
        <v>0.79200000000000004</v>
      </c>
      <c r="K262" s="168">
        <v>0.10299999999999999</v>
      </c>
      <c r="L262" s="168">
        <v>5.1100000000000003</v>
      </c>
      <c r="M262" s="168">
        <v>6.3200000000000001E-3</v>
      </c>
      <c r="N262" s="168">
        <v>6.08E-2</v>
      </c>
      <c r="O262" s="168">
        <v>1.56</v>
      </c>
      <c r="P262" s="168">
        <v>0.72599999999999998</v>
      </c>
      <c r="Q262" s="168" t="s">
        <v>585</v>
      </c>
      <c r="R262" s="168">
        <v>7.04</v>
      </c>
      <c r="S262" s="168">
        <v>7.9</v>
      </c>
      <c r="T262" s="168">
        <v>1.64</v>
      </c>
      <c r="U262" s="168">
        <v>41.2</v>
      </c>
      <c r="V262" s="168">
        <v>6.2</v>
      </c>
      <c r="W262" s="168">
        <v>6.07</v>
      </c>
      <c r="X262" s="168">
        <v>37.799999999999997</v>
      </c>
      <c r="Y262" s="168">
        <v>38.299999999999997</v>
      </c>
      <c r="Z262" s="168">
        <v>1.3</v>
      </c>
      <c r="AA262" s="168" t="s">
        <v>2006</v>
      </c>
      <c r="AB262" s="168" t="s">
        <v>2006</v>
      </c>
      <c r="AC262" s="168" t="s">
        <v>566</v>
      </c>
      <c r="AD262" s="169" t="s">
        <v>566</v>
      </c>
    </row>
    <row r="263" spans="1:30" s="110" customFormat="1" x14ac:dyDescent="0.3">
      <c r="A263" s="143" t="s">
        <v>268</v>
      </c>
      <c r="B263" s="144" t="s">
        <v>1993</v>
      </c>
      <c r="C263" s="144">
        <v>146245</v>
      </c>
      <c r="D263" s="144">
        <v>6583660</v>
      </c>
      <c r="E263" s="164">
        <v>2021</v>
      </c>
      <c r="F263" s="167">
        <v>44228</v>
      </c>
      <c r="G263" s="168">
        <v>4.3200000000000002E-2</v>
      </c>
      <c r="H263" s="168">
        <v>1.1100000000000001</v>
      </c>
      <c r="I263" s="168">
        <v>6.33</v>
      </c>
      <c r="J263" s="168">
        <v>4.12</v>
      </c>
      <c r="K263" s="168">
        <v>1.68</v>
      </c>
      <c r="L263" s="168">
        <v>31.4</v>
      </c>
      <c r="M263" s="168">
        <v>1.4999999999999999E-2</v>
      </c>
      <c r="N263" s="168">
        <v>0.13900000000000001</v>
      </c>
      <c r="O263" s="168">
        <v>3.2</v>
      </c>
      <c r="P263" s="168">
        <v>3.88</v>
      </c>
      <c r="Q263" s="168">
        <v>6.0999999999999999E-2</v>
      </c>
      <c r="R263" s="168">
        <v>18.2</v>
      </c>
      <c r="S263" s="168">
        <v>7.8</v>
      </c>
      <c r="T263" s="168">
        <v>3.7</v>
      </c>
      <c r="U263" s="168">
        <v>96.5</v>
      </c>
      <c r="V263" s="168">
        <v>8.82</v>
      </c>
      <c r="W263" s="168">
        <v>8.5</v>
      </c>
      <c r="X263" s="168">
        <v>96.6</v>
      </c>
      <c r="Y263" s="168">
        <v>95.7</v>
      </c>
      <c r="Z263" s="168">
        <v>31</v>
      </c>
      <c r="AA263" s="168" t="s">
        <v>2006</v>
      </c>
      <c r="AB263" s="168" t="s">
        <v>2006</v>
      </c>
      <c r="AC263" s="168" t="s">
        <v>566</v>
      </c>
      <c r="AD263" s="169" t="s">
        <v>566</v>
      </c>
    </row>
    <row r="264" spans="1:30" s="110" customFormat="1" x14ac:dyDescent="0.3">
      <c r="A264" s="170" t="s">
        <v>1994</v>
      </c>
      <c r="B264" s="144" t="s">
        <v>1280</v>
      </c>
      <c r="C264" s="171"/>
      <c r="D264" s="171"/>
      <c r="E264" s="164">
        <v>2021</v>
      </c>
      <c r="F264" s="167">
        <v>44228</v>
      </c>
      <c r="G264" s="168">
        <v>0.04</v>
      </c>
      <c r="H264" s="168">
        <v>0.94799999999999995</v>
      </c>
      <c r="I264" s="168">
        <v>5.98</v>
      </c>
      <c r="J264" s="168">
        <v>3.85</v>
      </c>
      <c r="K264" s="168">
        <v>1.41</v>
      </c>
      <c r="L264" s="168">
        <v>28.6</v>
      </c>
      <c r="M264" s="168">
        <v>1.21E-2</v>
      </c>
      <c r="N264" s="168">
        <v>0.13900000000000001</v>
      </c>
      <c r="O264" s="168">
        <v>2.96</v>
      </c>
      <c r="P264" s="168">
        <v>3.33</v>
      </c>
      <c r="Q264" s="168">
        <v>6.5199999999999994E-2</v>
      </c>
      <c r="R264" s="168">
        <v>18.2</v>
      </c>
      <c r="S264" s="168">
        <v>7.8</v>
      </c>
      <c r="T264" s="168">
        <v>3.7</v>
      </c>
      <c r="U264" s="168">
        <v>96</v>
      </c>
      <c r="V264" s="168">
        <v>9.0500000000000007</v>
      </c>
      <c r="W264" s="168">
        <v>8.66</v>
      </c>
      <c r="X264" s="168">
        <v>93.7</v>
      </c>
      <c r="Y264" s="168">
        <v>93.9</v>
      </c>
      <c r="Z264" s="168">
        <v>29</v>
      </c>
      <c r="AA264" s="168" t="s">
        <v>2006</v>
      </c>
      <c r="AB264" s="168" t="s">
        <v>2006</v>
      </c>
      <c r="AC264" s="168" t="s">
        <v>566</v>
      </c>
      <c r="AD264" s="169" t="s">
        <v>566</v>
      </c>
    </row>
    <row r="265" spans="1:30" s="110" customFormat="1" x14ac:dyDescent="0.3">
      <c r="A265" s="143" t="s">
        <v>1330</v>
      </c>
      <c r="B265" s="144" t="s">
        <v>1280</v>
      </c>
      <c r="C265" s="171"/>
      <c r="D265" s="171"/>
      <c r="E265" s="164">
        <v>2021</v>
      </c>
      <c r="F265" s="167">
        <v>44228</v>
      </c>
      <c r="G265" s="168">
        <v>3.6299999999999999E-2</v>
      </c>
      <c r="H265" s="168">
        <v>0.76100000000000001</v>
      </c>
      <c r="I265" s="168">
        <v>4.96</v>
      </c>
      <c r="J265" s="168">
        <v>2.81</v>
      </c>
      <c r="K265" s="168">
        <v>0.89100000000000001</v>
      </c>
      <c r="L265" s="168">
        <v>32.799999999999997</v>
      </c>
      <c r="M265" s="168">
        <v>1.37E-2</v>
      </c>
      <c r="N265" s="168">
        <v>0.16800000000000001</v>
      </c>
      <c r="O265" s="168">
        <v>3.26</v>
      </c>
      <c r="P265" s="168">
        <v>2.85</v>
      </c>
      <c r="Q265" s="168">
        <v>6.88E-2</v>
      </c>
      <c r="R265" s="168">
        <v>22.9</v>
      </c>
      <c r="S265" s="168">
        <v>7.6</v>
      </c>
      <c r="T265" s="168">
        <v>3.8</v>
      </c>
      <c r="U265" s="168">
        <v>99</v>
      </c>
      <c r="V265" s="168">
        <v>9.65</v>
      </c>
      <c r="W265" s="168">
        <v>9.5399999999999991</v>
      </c>
      <c r="X265" s="168">
        <v>95.9</v>
      </c>
      <c r="Y265" s="168">
        <v>96.4</v>
      </c>
      <c r="Z265" s="168">
        <v>24</v>
      </c>
      <c r="AA265" s="168" t="s">
        <v>2006</v>
      </c>
      <c r="AB265" s="168" t="s">
        <v>2006</v>
      </c>
      <c r="AC265" s="168" t="s">
        <v>566</v>
      </c>
      <c r="AD265" s="169" t="s">
        <v>566</v>
      </c>
    </row>
    <row r="266" spans="1:30" s="110" customFormat="1" x14ac:dyDescent="0.3">
      <c r="A266" s="143" t="s">
        <v>37</v>
      </c>
      <c r="B266" s="145" t="s">
        <v>37</v>
      </c>
      <c r="C266" s="171"/>
      <c r="D266" s="171"/>
      <c r="E266" s="164">
        <v>2021</v>
      </c>
      <c r="F266" s="167">
        <v>44228</v>
      </c>
      <c r="G266" s="168" t="s">
        <v>584</v>
      </c>
      <c r="H266" s="168" t="s">
        <v>585</v>
      </c>
      <c r="I266" s="168">
        <v>0.11700000000000001</v>
      </c>
      <c r="J266" s="168" t="s">
        <v>566</v>
      </c>
      <c r="K266" s="168" t="s">
        <v>585</v>
      </c>
      <c r="L266" s="168" t="s">
        <v>587</v>
      </c>
      <c r="M266" s="168" t="s">
        <v>584</v>
      </c>
      <c r="N266" s="168" t="s">
        <v>585</v>
      </c>
      <c r="O266" s="168" t="s">
        <v>556</v>
      </c>
      <c r="P266" s="168" t="s">
        <v>566</v>
      </c>
      <c r="Q266" s="168" t="s">
        <v>585</v>
      </c>
      <c r="R266" s="168" t="s">
        <v>587</v>
      </c>
      <c r="S266" s="168">
        <v>6</v>
      </c>
      <c r="T266" s="168" t="s">
        <v>1987</v>
      </c>
      <c r="U266" s="168" t="s">
        <v>582</v>
      </c>
      <c r="V266" s="168" t="s">
        <v>557</v>
      </c>
      <c r="W266" s="168" t="s">
        <v>557</v>
      </c>
      <c r="X266" s="168" t="s">
        <v>556</v>
      </c>
      <c r="Y266" s="168" t="s">
        <v>556</v>
      </c>
      <c r="Z266" s="168" t="s">
        <v>587</v>
      </c>
      <c r="AA266" s="168" t="s">
        <v>2006</v>
      </c>
      <c r="AB266" s="168" t="s">
        <v>2006</v>
      </c>
      <c r="AC266" s="168" t="s">
        <v>566</v>
      </c>
      <c r="AD266" s="169" t="s">
        <v>566</v>
      </c>
    </row>
    <row r="267" spans="1:30" s="110" customFormat="1" x14ac:dyDescent="0.3">
      <c r="A267" s="143" t="s">
        <v>267</v>
      </c>
      <c r="B267" s="144" t="s">
        <v>552</v>
      </c>
      <c r="C267" s="144">
        <v>152713</v>
      </c>
      <c r="D267" s="144">
        <v>6582780</v>
      </c>
      <c r="E267" s="164">
        <v>2021</v>
      </c>
      <c r="F267" s="172">
        <v>44243</v>
      </c>
      <c r="G267" s="168">
        <v>5.8300000000000001E-3</v>
      </c>
      <c r="H267" s="168">
        <v>0.1</v>
      </c>
      <c r="I267" s="168">
        <v>1.86</v>
      </c>
      <c r="J267" s="168">
        <v>1.61</v>
      </c>
      <c r="K267" s="168">
        <v>9.6500000000000002E-2</v>
      </c>
      <c r="L267" s="168">
        <v>3.69</v>
      </c>
      <c r="M267" s="168">
        <v>4.5199999999999997E-3</v>
      </c>
      <c r="N267" s="168">
        <v>7.1499999999999994E-2</v>
      </c>
      <c r="O267" s="168">
        <v>1.71</v>
      </c>
      <c r="P267" s="168">
        <v>1.73</v>
      </c>
      <c r="Q267" s="168" t="s">
        <v>585</v>
      </c>
      <c r="R267" s="168">
        <v>3.17</v>
      </c>
      <c r="S267" s="168">
        <v>7.6</v>
      </c>
      <c r="T267" s="168">
        <v>74</v>
      </c>
      <c r="U267" s="168">
        <v>327</v>
      </c>
      <c r="V267" s="168">
        <v>7.33</v>
      </c>
      <c r="W267" s="168">
        <v>6.82</v>
      </c>
      <c r="X267" s="168">
        <v>42.7</v>
      </c>
      <c r="Y267" s="168">
        <v>44.7</v>
      </c>
      <c r="Z267" s="168">
        <v>1.9</v>
      </c>
      <c r="AA267" s="168" t="s">
        <v>2006</v>
      </c>
      <c r="AB267" s="168" t="s">
        <v>2006</v>
      </c>
      <c r="AC267" s="168" t="s">
        <v>566</v>
      </c>
      <c r="AD267" s="169" t="s">
        <v>566</v>
      </c>
    </row>
    <row r="268" spans="1:30" s="110" customFormat="1" x14ac:dyDescent="0.3">
      <c r="A268" s="143" t="s">
        <v>46</v>
      </c>
      <c r="B268" s="144" t="s">
        <v>46</v>
      </c>
      <c r="C268" s="147" t="s">
        <v>1283</v>
      </c>
      <c r="D268" s="147" t="s">
        <v>1282</v>
      </c>
      <c r="E268" s="164">
        <v>2021</v>
      </c>
      <c r="F268" s="172">
        <v>44243</v>
      </c>
      <c r="G268" s="168" t="s">
        <v>584</v>
      </c>
      <c r="H268" s="168">
        <v>6.3799999999999996E-2</v>
      </c>
      <c r="I268" s="168">
        <v>1.52</v>
      </c>
      <c r="J268" s="168">
        <v>0.80400000000000005</v>
      </c>
      <c r="K268" s="168">
        <v>6.9699999999999998E-2</v>
      </c>
      <c r="L268" s="168">
        <v>4.34</v>
      </c>
      <c r="M268" s="168">
        <v>3.0799999999999998E-3</v>
      </c>
      <c r="N268" s="168">
        <v>4.4999999999999998E-2</v>
      </c>
      <c r="O268" s="168">
        <v>1.36</v>
      </c>
      <c r="P268" s="168">
        <v>0.73799999999999999</v>
      </c>
      <c r="Q268" s="168">
        <v>1.3599999999999999E-2</v>
      </c>
      <c r="R268" s="168">
        <v>5.56</v>
      </c>
      <c r="S268" s="168">
        <v>7.7</v>
      </c>
      <c r="T268" s="168">
        <v>110</v>
      </c>
      <c r="U268" s="168">
        <v>42.3</v>
      </c>
      <c r="V268" s="168">
        <v>6.67</v>
      </c>
      <c r="W268" s="168">
        <v>6.01</v>
      </c>
      <c r="X268" s="168">
        <v>38.799999999999997</v>
      </c>
      <c r="Y268" s="168">
        <v>38.700000000000003</v>
      </c>
      <c r="Z268" s="168">
        <v>1.3</v>
      </c>
      <c r="AA268" s="168" t="s">
        <v>2006</v>
      </c>
      <c r="AB268" s="168" t="s">
        <v>2006</v>
      </c>
      <c r="AC268" s="168" t="s">
        <v>566</v>
      </c>
      <c r="AD268" s="169" t="s">
        <v>566</v>
      </c>
    </row>
    <row r="269" spans="1:30" s="110" customFormat="1" x14ac:dyDescent="0.3">
      <c r="A269" s="143" t="s">
        <v>975</v>
      </c>
      <c r="B269" s="144" t="s">
        <v>939</v>
      </c>
      <c r="C269" s="144">
        <v>158751</v>
      </c>
      <c r="D269" s="144">
        <v>6570553</v>
      </c>
      <c r="E269" s="164">
        <v>2021</v>
      </c>
      <c r="F269" s="172">
        <v>44243</v>
      </c>
      <c r="G269" s="168">
        <v>4.3200000000000001E-3</v>
      </c>
      <c r="H269" s="168">
        <v>0.14599999999999999</v>
      </c>
      <c r="I269" s="168">
        <v>1.24</v>
      </c>
      <c r="J269" s="168">
        <v>0.995</v>
      </c>
      <c r="K269" s="168">
        <v>0.127</v>
      </c>
      <c r="L269" s="168">
        <v>5.17</v>
      </c>
      <c r="M269" s="168">
        <v>6.3200000000000001E-3</v>
      </c>
      <c r="N269" s="168">
        <v>8.8400000000000006E-2</v>
      </c>
      <c r="O269" s="168">
        <v>1.24</v>
      </c>
      <c r="P269" s="168">
        <v>1.04</v>
      </c>
      <c r="Q269" s="168">
        <v>2.5100000000000001E-2</v>
      </c>
      <c r="R269" s="168">
        <v>4.96</v>
      </c>
      <c r="S269" s="168">
        <v>7.7</v>
      </c>
      <c r="T269" s="168">
        <v>92</v>
      </c>
      <c r="U269" s="168">
        <v>37.6</v>
      </c>
      <c r="V269" s="168">
        <v>7.31</v>
      </c>
      <c r="W269" s="168">
        <v>6.93</v>
      </c>
      <c r="X269" s="168">
        <v>39.6</v>
      </c>
      <c r="Y269" s="168">
        <v>38.6</v>
      </c>
      <c r="Z269" s="168">
        <v>1.6</v>
      </c>
      <c r="AA269" s="168" t="s">
        <v>2006</v>
      </c>
      <c r="AB269" s="168" t="s">
        <v>2006</v>
      </c>
      <c r="AC269" s="168" t="s">
        <v>566</v>
      </c>
      <c r="AD269" s="169" t="s">
        <v>566</v>
      </c>
    </row>
    <row r="270" spans="1:30" s="110" customFormat="1" x14ac:dyDescent="0.3">
      <c r="A270" s="143" t="s">
        <v>1109</v>
      </c>
      <c r="B270" s="144" t="s">
        <v>1109</v>
      </c>
      <c r="C270" s="158"/>
      <c r="D270" s="158"/>
      <c r="E270" s="164">
        <v>2021</v>
      </c>
      <c r="F270" s="172">
        <v>44243</v>
      </c>
      <c r="G270" s="168">
        <v>6.11E-3</v>
      </c>
      <c r="H270" s="168">
        <v>0.187</v>
      </c>
      <c r="I270" s="168">
        <v>1.75</v>
      </c>
      <c r="J270" s="168">
        <v>0.88200000000000001</v>
      </c>
      <c r="K270" s="168">
        <v>8.9200000000000002E-2</v>
      </c>
      <c r="L270" s="168">
        <v>4.12</v>
      </c>
      <c r="M270" s="168">
        <v>4.3400000000000001E-3</v>
      </c>
      <c r="N270" s="168">
        <v>0.14899999999999999</v>
      </c>
      <c r="O270" s="168">
        <v>1.65</v>
      </c>
      <c r="P270" s="168">
        <v>1.05</v>
      </c>
      <c r="Q270" s="168">
        <v>1.37E-2</v>
      </c>
      <c r="R270" s="168">
        <v>4.42</v>
      </c>
      <c r="S270" s="168">
        <v>7.4</v>
      </c>
      <c r="T270" s="168">
        <v>63</v>
      </c>
      <c r="U270" s="168">
        <v>37.299999999999997</v>
      </c>
      <c r="V270" s="168">
        <v>9.2100000000000009</v>
      </c>
      <c r="W270" s="168">
        <v>8.81</v>
      </c>
      <c r="X270" s="168">
        <v>29.2</v>
      </c>
      <c r="Y270" s="168">
        <v>29.2</v>
      </c>
      <c r="Z270" s="168">
        <v>1.2</v>
      </c>
      <c r="AA270" s="168" t="s">
        <v>2006</v>
      </c>
      <c r="AB270" s="168" t="s">
        <v>2006</v>
      </c>
      <c r="AC270" s="168" t="s">
        <v>566</v>
      </c>
      <c r="AD270" s="169" t="s">
        <v>566</v>
      </c>
    </row>
    <row r="271" spans="1:30" s="110" customFormat="1" x14ac:dyDescent="0.3">
      <c r="A271" s="143" t="s">
        <v>1116</v>
      </c>
      <c r="B271" s="144" t="s">
        <v>1116</v>
      </c>
      <c r="C271" s="158"/>
      <c r="D271" s="158"/>
      <c r="E271" s="164">
        <v>2021</v>
      </c>
      <c r="F271" s="172">
        <v>44243</v>
      </c>
      <c r="G271" s="168" t="s">
        <v>584</v>
      </c>
      <c r="H271" s="168">
        <v>0.105</v>
      </c>
      <c r="I271" s="168">
        <v>0.68200000000000005</v>
      </c>
      <c r="J271" s="168">
        <v>0.57399999999999995</v>
      </c>
      <c r="K271" s="168">
        <v>7.7600000000000002E-2</v>
      </c>
      <c r="L271" s="168">
        <v>1.37</v>
      </c>
      <c r="M271" s="168" t="s">
        <v>584</v>
      </c>
      <c r="N271" s="168">
        <v>3.56E-2</v>
      </c>
      <c r="O271" s="168">
        <v>0.60099999999999998</v>
      </c>
      <c r="P271" s="168">
        <v>0.57499999999999996</v>
      </c>
      <c r="Q271" s="168" t="s">
        <v>585</v>
      </c>
      <c r="R271" s="168">
        <v>3.31</v>
      </c>
      <c r="S271" s="168">
        <v>7.8</v>
      </c>
      <c r="T271" s="168">
        <v>100</v>
      </c>
      <c r="U271" s="168">
        <v>47</v>
      </c>
      <c r="V271" s="168">
        <v>8.0500000000000007</v>
      </c>
      <c r="W271" s="168">
        <v>7.77</v>
      </c>
      <c r="X271" s="168">
        <v>41.3</v>
      </c>
      <c r="Y271" s="168">
        <v>42</v>
      </c>
      <c r="Z271" s="168">
        <v>1.3</v>
      </c>
      <c r="AA271" s="168" t="s">
        <v>2006</v>
      </c>
      <c r="AB271" s="168" t="s">
        <v>2006</v>
      </c>
      <c r="AC271" s="168" t="s">
        <v>566</v>
      </c>
      <c r="AD271" s="169" t="s">
        <v>566</v>
      </c>
    </row>
    <row r="272" spans="1:30" s="110" customFormat="1" x14ac:dyDescent="0.3">
      <c r="A272" s="143" t="s">
        <v>1123</v>
      </c>
      <c r="B272" s="144" t="s">
        <v>1123</v>
      </c>
      <c r="C272" s="171"/>
      <c r="D272" s="171"/>
      <c r="E272" s="164">
        <v>2021</v>
      </c>
      <c r="F272" s="172">
        <v>44243</v>
      </c>
      <c r="G272" s="168">
        <v>7.1700000000000002E-3</v>
      </c>
      <c r="H272" s="168">
        <v>0.17399999999999999</v>
      </c>
      <c r="I272" s="168">
        <v>1.68</v>
      </c>
      <c r="J272" s="168">
        <v>0.99299999999999999</v>
      </c>
      <c r="K272" s="168">
        <v>8.7800000000000003E-2</v>
      </c>
      <c r="L272" s="168">
        <v>3.91</v>
      </c>
      <c r="M272" s="168">
        <v>6.3499999999999997E-3</v>
      </c>
      <c r="N272" s="168">
        <v>0.14199999999999999</v>
      </c>
      <c r="O272" s="168">
        <v>1.99</v>
      </c>
      <c r="P272" s="168">
        <v>0.94299999999999995</v>
      </c>
      <c r="Q272" s="168">
        <v>1.55E-2</v>
      </c>
      <c r="R272" s="168">
        <v>4.67</v>
      </c>
      <c r="S272" s="168">
        <v>7.5</v>
      </c>
      <c r="T272" s="168">
        <v>61.4</v>
      </c>
      <c r="U272" s="168">
        <v>36.799999999999997</v>
      </c>
      <c r="V272" s="168">
        <v>9.0500000000000007</v>
      </c>
      <c r="W272" s="168">
        <v>8.98</v>
      </c>
      <c r="X272" s="168">
        <v>29.2</v>
      </c>
      <c r="Y272" s="168">
        <v>28.7</v>
      </c>
      <c r="Z272" s="168">
        <v>1.5</v>
      </c>
      <c r="AA272" s="168" t="s">
        <v>2006</v>
      </c>
      <c r="AB272" s="168" t="s">
        <v>2006</v>
      </c>
      <c r="AC272" s="168" t="s">
        <v>566</v>
      </c>
      <c r="AD272" s="169" t="s">
        <v>566</v>
      </c>
    </row>
    <row r="273" spans="1:30" s="110" customFormat="1" x14ac:dyDescent="0.3">
      <c r="A273" s="143" t="s">
        <v>263</v>
      </c>
      <c r="B273" s="144" t="s">
        <v>550</v>
      </c>
      <c r="C273" s="144">
        <v>156953</v>
      </c>
      <c r="D273" s="144">
        <v>6570050</v>
      </c>
      <c r="E273" s="164">
        <v>2021</v>
      </c>
      <c r="F273" s="172">
        <v>44228</v>
      </c>
      <c r="G273" s="168">
        <v>6.8199999999999997E-3</v>
      </c>
      <c r="H273" s="168">
        <v>0.318</v>
      </c>
      <c r="I273" s="168">
        <v>1.66</v>
      </c>
      <c r="J273" s="168">
        <v>3.21</v>
      </c>
      <c r="K273" s="168">
        <v>0.14599999999999999</v>
      </c>
      <c r="L273" s="168">
        <v>4.0999999999999996</v>
      </c>
      <c r="M273" s="168">
        <v>9.6500000000000006E-3</v>
      </c>
      <c r="N273" s="168">
        <v>0.13600000000000001</v>
      </c>
      <c r="O273" s="168">
        <v>1.17</v>
      </c>
      <c r="P273" s="168">
        <v>2.76</v>
      </c>
      <c r="Q273" s="168">
        <v>2.7199999999999998E-2</v>
      </c>
      <c r="R273" s="168">
        <v>4.45</v>
      </c>
      <c r="S273" s="168">
        <v>7.3</v>
      </c>
      <c r="T273" s="168">
        <v>64</v>
      </c>
      <c r="U273" s="168">
        <v>33.200000000000003</v>
      </c>
      <c r="V273" s="168">
        <v>10.1</v>
      </c>
      <c r="W273" s="168">
        <v>9.61</v>
      </c>
      <c r="X273" s="168">
        <v>33.700000000000003</v>
      </c>
      <c r="Y273" s="168">
        <v>34.200000000000003</v>
      </c>
      <c r="Z273" s="168">
        <v>2.2999999999999998</v>
      </c>
      <c r="AA273" s="168" t="s">
        <v>2006</v>
      </c>
      <c r="AB273" s="168" t="s">
        <v>2006</v>
      </c>
      <c r="AC273" s="168" t="s">
        <v>566</v>
      </c>
      <c r="AD273" s="169" t="s">
        <v>566</v>
      </c>
    </row>
    <row r="274" spans="1:30" s="110" customFormat="1" x14ac:dyDescent="0.3">
      <c r="A274" s="143" t="s">
        <v>268</v>
      </c>
      <c r="B274" s="144" t="s">
        <v>1993</v>
      </c>
      <c r="C274" s="144">
        <v>146245</v>
      </c>
      <c r="D274" s="144">
        <v>6583660</v>
      </c>
      <c r="E274" s="164">
        <v>2021</v>
      </c>
      <c r="F274" s="172">
        <v>44228</v>
      </c>
      <c r="G274" s="168">
        <v>3.4500000000000003E-2</v>
      </c>
      <c r="H274" s="168">
        <v>1.37</v>
      </c>
      <c r="I274" s="168">
        <v>5.49</v>
      </c>
      <c r="J274" s="168">
        <v>3.78</v>
      </c>
      <c r="K274" s="168">
        <v>1.48</v>
      </c>
      <c r="L274" s="168">
        <v>28.3</v>
      </c>
      <c r="M274" s="168">
        <v>1.1299999999999999E-2</v>
      </c>
      <c r="N274" s="168">
        <v>0.124</v>
      </c>
      <c r="O274" s="168">
        <v>3.21</v>
      </c>
      <c r="P274" s="168">
        <v>3.91</v>
      </c>
      <c r="Q274" s="168">
        <v>5.2699999999999997E-2</v>
      </c>
      <c r="R274" s="168">
        <v>16</v>
      </c>
      <c r="S274" s="168">
        <v>7.8</v>
      </c>
      <c r="T274" s="168">
        <v>220</v>
      </c>
      <c r="U274" s="168">
        <v>84.6</v>
      </c>
      <c r="V274" s="168">
        <v>8.31</v>
      </c>
      <c r="W274" s="168">
        <v>7.55</v>
      </c>
      <c r="X274" s="168">
        <v>82.4</v>
      </c>
      <c r="Y274" s="168">
        <v>81.900000000000006</v>
      </c>
      <c r="Z274" s="168">
        <v>26</v>
      </c>
      <c r="AA274" s="168" t="s">
        <v>2006</v>
      </c>
      <c r="AB274" s="168" t="s">
        <v>2006</v>
      </c>
      <c r="AC274" s="168" t="s">
        <v>566</v>
      </c>
      <c r="AD274" s="169" t="s">
        <v>566</v>
      </c>
    </row>
    <row r="275" spans="1:30" s="110" customFormat="1" x14ac:dyDescent="0.3">
      <c r="A275" s="143" t="s">
        <v>269</v>
      </c>
      <c r="B275" s="144" t="s">
        <v>44</v>
      </c>
      <c r="C275" s="144">
        <v>149668</v>
      </c>
      <c r="D275" s="144">
        <v>6580770</v>
      </c>
      <c r="E275" s="164">
        <v>2021</v>
      </c>
      <c r="F275" s="172">
        <v>44228</v>
      </c>
      <c r="G275" s="168">
        <v>6.0200000000000002E-3</v>
      </c>
      <c r="H275" s="168">
        <v>0.13200000000000001</v>
      </c>
      <c r="I275" s="168">
        <v>2.2799999999999998</v>
      </c>
      <c r="J275" s="168">
        <v>2.21</v>
      </c>
      <c r="K275" s="168">
        <v>6.1800000000000001E-2</v>
      </c>
      <c r="L275" s="168">
        <v>0.73899999999999999</v>
      </c>
      <c r="M275" s="168">
        <v>8.3899999999999999E-3</v>
      </c>
      <c r="N275" s="168">
        <v>9.5299999999999996E-2</v>
      </c>
      <c r="O275" s="168">
        <v>2.7</v>
      </c>
      <c r="P275" s="168">
        <v>2.39</v>
      </c>
      <c r="Q275" s="168" t="s">
        <v>585</v>
      </c>
      <c r="R275" s="168">
        <v>3.72</v>
      </c>
      <c r="S275" s="168">
        <v>7.8</v>
      </c>
      <c r="T275" s="168">
        <v>52</v>
      </c>
      <c r="U275" s="168">
        <v>19.600000000000001</v>
      </c>
      <c r="V275" s="168">
        <v>9.5399999999999991</v>
      </c>
      <c r="W275" s="168">
        <v>8.27</v>
      </c>
      <c r="X275" s="168">
        <v>19.899999999999999</v>
      </c>
      <c r="Y275" s="168">
        <v>19.8</v>
      </c>
      <c r="Z275" s="168">
        <v>2.7</v>
      </c>
      <c r="AA275" s="168" t="s">
        <v>2006</v>
      </c>
      <c r="AB275" s="168" t="s">
        <v>2006</v>
      </c>
      <c r="AC275" s="168" t="s">
        <v>566</v>
      </c>
      <c r="AD275" s="169" t="s">
        <v>566</v>
      </c>
    </row>
    <row r="276" spans="1:30" s="110" customFormat="1" x14ac:dyDescent="0.3">
      <c r="A276" s="143" t="s">
        <v>38</v>
      </c>
      <c r="B276" s="145" t="s">
        <v>38</v>
      </c>
      <c r="C276" s="144">
        <v>145070</v>
      </c>
      <c r="D276" s="144">
        <v>6580210</v>
      </c>
      <c r="E276" s="164">
        <v>2021</v>
      </c>
      <c r="F276" s="172">
        <v>44228</v>
      </c>
      <c r="G276" s="168">
        <v>5.8399999999999997E-3</v>
      </c>
      <c r="H276" s="168">
        <v>7.3599999999999999E-2</v>
      </c>
      <c r="I276" s="168">
        <v>0.42199999999999999</v>
      </c>
      <c r="J276" s="168">
        <v>0.52100000000000002</v>
      </c>
      <c r="K276" s="168">
        <v>3.09E-2</v>
      </c>
      <c r="L276" s="168">
        <v>0.89400000000000002</v>
      </c>
      <c r="M276" s="168">
        <v>8.6599999999999993E-3</v>
      </c>
      <c r="N276" s="168">
        <v>4.9000000000000002E-2</v>
      </c>
      <c r="O276" s="168">
        <v>0.32500000000000001</v>
      </c>
      <c r="P276" s="168">
        <v>0.78300000000000003</v>
      </c>
      <c r="Q276" s="168">
        <v>1.4200000000000001E-2</v>
      </c>
      <c r="R276" s="168">
        <v>4.3499999999999996</v>
      </c>
      <c r="S276" s="168">
        <v>7.8</v>
      </c>
      <c r="T276" s="168">
        <v>150</v>
      </c>
      <c r="U276" s="168">
        <v>34.5</v>
      </c>
      <c r="V276" s="168">
        <v>11.8</v>
      </c>
      <c r="W276" s="168">
        <v>10.9</v>
      </c>
      <c r="X276" s="168">
        <v>46.2</v>
      </c>
      <c r="Y276" s="168">
        <v>47.4</v>
      </c>
      <c r="Z276" s="168">
        <v>0.46</v>
      </c>
      <c r="AA276" s="168" t="s">
        <v>2006</v>
      </c>
      <c r="AB276" s="168" t="s">
        <v>2006</v>
      </c>
      <c r="AC276" s="168" t="s">
        <v>566</v>
      </c>
      <c r="AD276" s="169" t="s">
        <v>566</v>
      </c>
    </row>
    <row r="277" spans="1:30" s="110" customFormat="1" x14ac:dyDescent="0.3">
      <c r="A277" s="143" t="s">
        <v>39</v>
      </c>
      <c r="B277" s="144" t="s">
        <v>39</v>
      </c>
      <c r="C277" s="144">
        <v>145234</v>
      </c>
      <c r="D277" s="144">
        <v>6581590</v>
      </c>
      <c r="E277" s="164">
        <v>2021</v>
      </c>
      <c r="F277" s="172">
        <v>44228</v>
      </c>
      <c r="G277" s="168">
        <v>2.15E-3</v>
      </c>
      <c r="H277" s="168">
        <v>0.104</v>
      </c>
      <c r="I277" s="168">
        <v>0.63600000000000001</v>
      </c>
      <c r="J277" s="168">
        <v>0.83599999999999997</v>
      </c>
      <c r="K277" s="168">
        <v>1.9800000000000002E-2</v>
      </c>
      <c r="L277" s="168">
        <v>1.51</v>
      </c>
      <c r="M277" s="168">
        <v>5.3699999999999998E-3</v>
      </c>
      <c r="N277" s="168">
        <v>0.10199999999999999</v>
      </c>
      <c r="O277" s="168">
        <v>0.69199999999999995</v>
      </c>
      <c r="P277" s="168">
        <v>0.72599999999999998</v>
      </c>
      <c r="Q277" s="168" t="s">
        <v>585</v>
      </c>
      <c r="R277" s="168">
        <v>4.04</v>
      </c>
      <c r="S277" s="168">
        <v>7.6</v>
      </c>
      <c r="T277" s="168">
        <v>170</v>
      </c>
      <c r="U277" s="168">
        <v>91.9</v>
      </c>
      <c r="V277" s="168">
        <v>25.2</v>
      </c>
      <c r="W277" s="168">
        <v>24.8</v>
      </c>
      <c r="X277" s="168">
        <v>114</v>
      </c>
      <c r="Y277" s="168">
        <v>117</v>
      </c>
      <c r="Z277" s="168">
        <v>1</v>
      </c>
      <c r="AA277" s="168" t="s">
        <v>2006</v>
      </c>
      <c r="AB277" s="168" t="s">
        <v>2006</v>
      </c>
      <c r="AC277" s="168" t="s">
        <v>566</v>
      </c>
      <c r="AD277" s="169" t="s">
        <v>566</v>
      </c>
    </row>
    <row r="278" spans="1:30" s="110" customFormat="1" x14ac:dyDescent="0.3">
      <c r="A278" s="143" t="s">
        <v>40</v>
      </c>
      <c r="B278" s="144" t="s">
        <v>40</v>
      </c>
      <c r="C278" s="144">
        <v>142857</v>
      </c>
      <c r="D278" s="144">
        <v>6581940</v>
      </c>
      <c r="E278" s="164">
        <v>2021</v>
      </c>
      <c r="F278" s="172">
        <v>44228</v>
      </c>
      <c r="G278" s="168">
        <v>1.7600000000000001E-2</v>
      </c>
      <c r="H278" s="168">
        <v>0.69799999999999995</v>
      </c>
      <c r="I278" s="168">
        <v>5.71</v>
      </c>
      <c r="J278" s="168">
        <v>2.33</v>
      </c>
      <c r="K278" s="168">
        <v>0.52100000000000002</v>
      </c>
      <c r="L278" s="168">
        <v>18.5</v>
      </c>
      <c r="M278" s="168">
        <v>1.38E-2</v>
      </c>
      <c r="N278" s="168">
        <v>0.17499999999999999</v>
      </c>
      <c r="O278" s="168">
        <v>4.57</v>
      </c>
      <c r="P278" s="168">
        <v>2.31</v>
      </c>
      <c r="Q278" s="168">
        <v>5.8299999999999998E-2</v>
      </c>
      <c r="R278" s="168">
        <v>18.3</v>
      </c>
      <c r="S278" s="168">
        <v>7.3</v>
      </c>
      <c r="T278" s="168">
        <v>190</v>
      </c>
      <c r="U278" s="168">
        <v>65.8</v>
      </c>
      <c r="V278" s="168">
        <v>10.1</v>
      </c>
      <c r="W278" s="168">
        <v>10.1</v>
      </c>
      <c r="X278" s="168">
        <v>74.3</v>
      </c>
      <c r="Y278" s="168">
        <v>75.5</v>
      </c>
      <c r="Z278" s="168">
        <v>1.2</v>
      </c>
      <c r="AA278" s="168" t="s">
        <v>2006</v>
      </c>
      <c r="AB278" s="168" t="s">
        <v>2006</v>
      </c>
      <c r="AC278" s="168" t="s">
        <v>566</v>
      </c>
      <c r="AD278" s="169" t="s">
        <v>566</v>
      </c>
    </row>
    <row r="279" spans="1:30" s="110" customFormat="1" x14ac:dyDescent="0.3">
      <c r="A279" s="143" t="s">
        <v>42</v>
      </c>
      <c r="B279" s="144" t="s">
        <v>42</v>
      </c>
      <c r="C279" s="144">
        <v>148156</v>
      </c>
      <c r="D279" s="144">
        <v>6572520</v>
      </c>
      <c r="E279" s="164">
        <v>2021</v>
      </c>
      <c r="F279" s="172">
        <v>44228</v>
      </c>
      <c r="G279" s="168">
        <v>9.4999999999999998E-3</v>
      </c>
      <c r="H279" s="168">
        <v>0.13300000000000001</v>
      </c>
      <c r="I279" s="168">
        <v>2.38</v>
      </c>
      <c r="J279" s="168">
        <v>2.2400000000000002</v>
      </c>
      <c r="K279" s="168">
        <v>9.5200000000000007E-2</v>
      </c>
      <c r="L279" s="168">
        <v>8.16</v>
      </c>
      <c r="M279" s="168">
        <v>8.43E-3</v>
      </c>
      <c r="N279" s="168">
        <v>8.3699999999999997E-2</v>
      </c>
      <c r="O279" s="168">
        <v>2.0099999999999998</v>
      </c>
      <c r="P279" s="168">
        <v>2.21</v>
      </c>
      <c r="Q279" s="168">
        <v>3.6900000000000002E-2</v>
      </c>
      <c r="R279" s="168">
        <v>10.7</v>
      </c>
      <c r="S279" s="168">
        <v>7.4</v>
      </c>
      <c r="T279" s="168">
        <v>71</v>
      </c>
      <c r="U279" s="168">
        <v>30</v>
      </c>
      <c r="V279" s="168">
        <v>7.45</v>
      </c>
      <c r="W279" s="168">
        <v>6.98</v>
      </c>
      <c r="X279" s="168">
        <v>32.799999999999997</v>
      </c>
      <c r="Y279" s="168">
        <v>32.9</v>
      </c>
      <c r="Z279" s="168">
        <v>0.77</v>
      </c>
      <c r="AA279" s="168" t="s">
        <v>2006</v>
      </c>
      <c r="AB279" s="168" t="s">
        <v>2006</v>
      </c>
      <c r="AC279" s="168" t="s">
        <v>566</v>
      </c>
      <c r="AD279" s="169" t="s">
        <v>566</v>
      </c>
    </row>
    <row r="280" spans="1:30" s="110" customFormat="1" x14ac:dyDescent="0.3">
      <c r="A280" s="143" t="s">
        <v>41</v>
      </c>
      <c r="B280" s="144" t="s">
        <v>41</v>
      </c>
      <c r="C280" s="144">
        <v>155057</v>
      </c>
      <c r="D280" s="144">
        <v>6568460</v>
      </c>
      <c r="E280" s="164">
        <v>2021</v>
      </c>
      <c r="F280" s="172">
        <v>44228</v>
      </c>
      <c r="G280" s="168">
        <v>1.5100000000000001E-2</v>
      </c>
      <c r="H280" s="168">
        <v>0.36</v>
      </c>
      <c r="I280" s="168">
        <v>1.58</v>
      </c>
      <c r="J280" s="168">
        <v>3.74</v>
      </c>
      <c r="K280" s="168">
        <v>0.20599999999999999</v>
      </c>
      <c r="L280" s="168">
        <v>6.82</v>
      </c>
      <c r="M280" s="168">
        <v>1.23E-2</v>
      </c>
      <c r="N280" s="168">
        <v>0.16900000000000001</v>
      </c>
      <c r="O280" s="168">
        <v>1.53</v>
      </c>
      <c r="P280" s="168">
        <v>4</v>
      </c>
      <c r="Q280" s="168">
        <v>5.3600000000000002E-2</v>
      </c>
      <c r="R280" s="168">
        <v>9.8800000000000008</v>
      </c>
      <c r="S280" s="168">
        <v>7</v>
      </c>
      <c r="T280" s="168">
        <v>58</v>
      </c>
      <c r="U280" s="168">
        <v>32.6</v>
      </c>
      <c r="V280" s="168">
        <v>10.4</v>
      </c>
      <c r="W280" s="168">
        <v>9.94</v>
      </c>
      <c r="X280" s="168">
        <v>32</v>
      </c>
      <c r="Y280" s="168">
        <v>32.5</v>
      </c>
      <c r="Z280" s="168">
        <v>5.4</v>
      </c>
      <c r="AA280" s="168" t="s">
        <v>2006</v>
      </c>
      <c r="AB280" s="168" t="s">
        <v>2006</v>
      </c>
      <c r="AC280" s="168" t="s">
        <v>566</v>
      </c>
      <c r="AD280" s="169" t="s">
        <v>566</v>
      </c>
    </row>
    <row r="281" spans="1:30" s="110" customFormat="1" x14ac:dyDescent="0.3">
      <c r="A281" s="170" t="s">
        <v>1994</v>
      </c>
      <c r="B281" s="144" t="s">
        <v>1280</v>
      </c>
      <c r="C281" s="171"/>
      <c r="D281" s="171"/>
      <c r="E281" s="164">
        <v>2021</v>
      </c>
      <c r="F281" s="172">
        <v>44228</v>
      </c>
      <c r="G281" s="168">
        <v>2.5899999999999999E-2</v>
      </c>
      <c r="H281" s="168">
        <v>0.58199999999999996</v>
      </c>
      <c r="I281" s="168">
        <v>4.5</v>
      </c>
      <c r="J281" s="168">
        <v>3.19</v>
      </c>
      <c r="K281" s="168">
        <v>0.47499999999999998</v>
      </c>
      <c r="L281" s="168">
        <v>34.1</v>
      </c>
      <c r="M281" s="168">
        <v>2.4E-2</v>
      </c>
      <c r="N281" s="168">
        <v>0.123</v>
      </c>
      <c r="O281" s="168">
        <v>3.45</v>
      </c>
      <c r="P281" s="168">
        <v>3</v>
      </c>
      <c r="Q281" s="168">
        <v>6.6600000000000006E-2</v>
      </c>
      <c r="R281" s="168">
        <v>28.6</v>
      </c>
      <c r="S281" s="168">
        <v>7.6</v>
      </c>
      <c r="T281" s="168">
        <v>220</v>
      </c>
      <c r="U281" s="168">
        <v>84.4</v>
      </c>
      <c r="V281" s="168">
        <v>8.74</v>
      </c>
      <c r="W281" s="168">
        <v>8.41</v>
      </c>
      <c r="X281" s="168">
        <v>86.3</v>
      </c>
      <c r="Y281" s="168">
        <v>84.9</v>
      </c>
      <c r="Z281" s="168">
        <v>10</v>
      </c>
      <c r="AA281" s="168" t="s">
        <v>2006</v>
      </c>
      <c r="AB281" s="168" t="s">
        <v>2006</v>
      </c>
      <c r="AC281" s="168" t="s">
        <v>566</v>
      </c>
      <c r="AD281" s="169" t="s">
        <v>566</v>
      </c>
    </row>
    <row r="282" spans="1:30" s="110" customFormat="1" x14ac:dyDescent="0.3">
      <c r="A282" s="143" t="s">
        <v>1330</v>
      </c>
      <c r="B282" s="144" t="s">
        <v>1280</v>
      </c>
      <c r="C282" s="171"/>
      <c r="D282" s="171"/>
      <c r="E282" s="164">
        <v>2021</v>
      </c>
      <c r="F282" s="172">
        <v>44228</v>
      </c>
      <c r="G282" s="168">
        <v>3.3099999999999997E-2</v>
      </c>
      <c r="H282" s="168">
        <v>0.72499999999999998</v>
      </c>
      <c r="I282" s="168">
        <v>4.72</v>
      </c>
      <c r="J282" s="168">
        <v>4.29</v>
      </c>
      <c r="K282" s="168">
        <v>1.24</v>
      </c>
      <c r="L282" s="168">
        <v>25.4</v>
      </c>
      <c r="M282" s="168">
        <v>1.8800000000000001E-2</v>
      </c>
      <c r="N282" s="168">
        <v>0.126</v>
      </c>
      <c r="O282" s="168">
        <v>2.93</v>
      </c>
      <c r="P282" s="168">
        <v>3.48</v>
      </c>
      <c r="Q282" s="168">
        <v>4.7699999999999999E-2</v>
      </c>
      <c r="R282" s="168">
        <v>18.899999999999999</v>
      </c>
      <c r="S282" s="168">
        <v>7.8</v>
      </c>
      <c r="T282" s="168">
        <v>210</v>
      </c>
      <c r="U282" s="168">
        <v>82.2</v>
      </c>
      <c r="V282" s="168">
        <v>7.39</v>
      </c>
      <c r="W282" s="168">
        <v>7.35</v>
      </c>
      <c r="X282" s="168">
        <v>80.5</v>
      </c>
      <c r="Y282" s="168">
        <v>81.099999999999994</v>
      </c>
      <c r="Z282" s="168">
        <v>23</v>
      </c>
      <c r="AA282" s="168" t="s">
        <v>2006</v>
      </c>
      <c r="AB282" s="168" t="s">
        <v>2006</v>
      </c>
      <c r="AC282" s="168" t="s">
        <v>566</v>
      </c>
      <c r="AD282" s="169" t="s">
        <v>566</v>
      </c>
    </row>
    <row r="283" spans="1:30" s="110" customFormat="1" x14ac:dyDescent="0.3">
      <c r="A283" s="143" t="s">
        <v>37</v>
      </c>
      <c r="B283" s="145" t="s">
        <v>37</v>
      </c>
      <c r="C283" s="171"/>
      <c r="D283" s="171"/>
      <c r="E283" s="164">
        <v>2021</v>
      </c>
      <c r="F283" s="172">
        <v>44228</v>
      </c>
      <c r="G283" s="168" t="s">
        <v>584</v>
      </c>
      <c r="H283" s="168" t="s">
        <v>585</v>
      </c>
      <c r="I283" s="168" t="s">
        <v>556</v>
      </c>
      <c r="J283" s="168">
        <v>0.17100000000000001</v>
      </c>
      <c r="K283" s="168" t="s">
        <v>585</v>
      </c>
      <c r="L283" s="168" t="s">
        <v>587</v>
      </c>
      <c r="M283" s="168">
        <v>5.6600000000000001E-3</v>
      </c>
      <c r="N283" s="168" t="s">
        <v>585</v>
      </c>
      <c r="O283" s="168">
        <v>0.157</v>
      </c>
      <c r="P283" s="168">
        <v>0.32100000000000001</v>
      </c>
      <c r="Q283" s="168" t="s">
        <v>585</v>
      </c>
      <c r="R283" s="168">
        <v>11.5</v>
      </c>
      <c r="S283" s="168">
        <v>6.4</v>
      </c>
      <c r="T283" s="168" t="s">
        <v>582</v>
      </c>
      <c r="U283" s="168" t="s">
        <v>1988</v>
      </c>
      <c r="V283" s="168" t="s">
        <v>557</v>
      </c>
      <c r="W283" s="168" t="s">
        <v>557</v>
      </c>
      <c r="X283" s="168" t="s">
        <v>556</v>
      </c>
      <c r="Y283" s="168" t="s">
        <v>556</v>
      </c>
      <c r="Z283" s="168" t="s">
        <v>587</v>
      </c>
      <c r="AA283" s="168" t="s">
        <v>2006</v>
      </c>
      <c r="AB283" s="168" t="s">
        <v>2006</v>
      </c>
      <c r="AC283" s="168" t="s">
        <v>566</v>
      </c>
      <c r="AD283" s="169" t="s">
        <v>566</v>
      </c>
    </row>
    <row r="284" spans="1:30" s="110" customFormat="1" x14ac:dyDescent="0.3">
      <c r="A284" s="143" t="s">
        <v>36</v>
      </c>
      <c r="B284" s="144" t="s">
        <v>1279</v>
      </c>
      <c r="C284" s="144">
        <v>158727</v>
      </c>
      <c r="D284" s="144">
        <v>6578210</v>
      </c>
      <c r="E284" s="164">
        <v>2021</v>
      </c>
      <c r="F284" s="172">
        <v>44286</v>
      </c>
      <c r="G284" s="168">
        <v>4.9800000000000001E-3</v>
      </c>
      <c r="H284" s="168">
        <v>0.108</v>
      </c>
      <c r="I284" s="168">
        <v>1.7</v>
      </c>
      <c r="J284" s="168">
        <v>1.72</v>
      </c>
      <c r="K284" s="168">
        <v>0.114</v>
      </c>
      <c r="L284" s="168">
        <v>3.72</v>
      </c>
      <c r="M284" s="168">
        <v>7.28E-3</v>
      </c>
      <c r="N284" s="168">
        <v>7.0300000000000001E-2</v>
      </c>
      <c r="O284" s="168">
        <v>1.52</v>
      </c>
      <c r="P284" s="168">
        <v>1.77</v>
      </c>
      <c r="Q284" s="168" t="s">
        <v>585</v>
      </c>
      <c r="R284" s="168">
        <v>5.89</v>
      </c>
      <c r="S284" s="168">
        <v>7.8</v>
      </c>
      <c r="T284" s="168">
        <v>63</v>
      </c>
      <c r="U284" s="168">
        <v>261</v>
      </c>
      <c r="V284" s="168">
        <v>6.62</v>
      </c>
      <c r="W284" s="168">
        <v>6.56</v>
      </c>
      <c r="X284" s="168">
        <v>37.1</v>
      </c>
      <c r="Y284" s="168">
        <v>38</v>
      </c>
      <c r="Z284" s="168">
        <v>2.2000000000000002</v>
      </c>
      <c r="AA284" s="168" t="s">
        <v>2006</v>
      </c>
      <c r="AB284" s="168" t="s">
        <v>2006</v>
      </c>
      <c r="AC284" s="168" t="s">
        <v>566</v>
      </c>
      <c r="AD284" s="169" t="s">
        <v>566</v>
      </c>
    </row>
    <row r="285" spans="1:30" s="110" customFormat="1" x14ac:dyDescent="0.3">
      <c r="A285" s="143" t="s">
        <v>261</v>
      </c>
      <c r="B285" s="144" t="s">
        <v>1327</v>
      </c>
      <c r="C285" s="144">
        <v>156341</v>
      </c>
      <c r="D285" s="144">
        <v>6582550</v>
      </c>
      <c r="E285" s="164">
        <v>2021</v>
      </c>
      <c r="F285" s="172">
        <v>44286</v>
      </c>
      <c r="G285" s="168">
        <v>2.23E-2</v>
      </c>
      <c r="H285" s="168">
        <v>0.14899999999999999</v>
      </c>
      <c r="I285" s="168">
        <v>2.37</v>
      </c>
      <c r="J285" s="168">
        <v>1.88</v>
      </c>
      <c r="K285" s="168">
        <v>9.6799999999999997E-2</v>
      </c>
      <c r="L285" s="168">
        <v>24</v>
      </c>
      <c r="M285" s="168">
        <v>1.24E-2</v>
      </c>
      <c r="N285" s="168">
        <v>7.2800000000000004E-2</v>
      </c>
      <c r="O285" s="168">
        <v>2.0099999999999998</v>
      </c>
      <c r="P285" s="168">
        <v>1.72</v>
      </c>
      <c r="Q285" s="168" t="s">
        <v>585</v>
      </c>
      <c r="R285" s="168">
        <v>14.6</v>
      </c>
      <c r="S285" s="168">
        <v>7.8</v>
      </c>
      <c r="T285" s="168">
        <v>70</v>
      </c>
      <c r="U285" s="168">
        <v>487</v>
      </c>
      <c r="V285" s="168">
        <v>5.84</v>
      </c>
      <c r="W285" s="168">
        <v>5.86</v>
      </c>
      <c r="X285" s="168">
        <v>53.8</v>
      </c>
      <c r="Y285" s="168">
        <v>54.6</v>
      </c>
      <c r="Z285" s="168">
        <v>1.4</v>
      </c>
      <c r="AA285" s="168" t="s">
        <v>2006</v>
      </c>
      <c r="AB285" s="168" t="s">
        <v>2006</v>
      </c>
      <c r="AC285" s="168" t="s">
        <v>566</v>
      </c>
      <c r="AD285" s="169" t="s">
        <v>566</v>
      </c>
    </row>
    <row r="286" spans="1:30" s="110" customFormat="1" x14ac:dyDescent="0.3">
      <c r="A286" s="143" t="s">
        <v>265</v>
      </c>
      <c r="B286" s="144" t="s">
        <v>546</v>
      </c>
      <c r="C286" s="144">
        <v>152125</v>
      </c>
      <c r="D286" s="144">
        <v>6576900</v>
      </c>
      <c r="E286" s="164">
        <v>2021</v>
      </c>
      <c r="F286" s="172">
        <v>44286</v>
      </c>
      <c r="G286" s="168">
        <v>2.9499999999999999E-3</v>
      </c>
      <c r="H286" s="168">
        <v>0.11</v>
      </c>
      <c r="I286" s="168">
        <v>2.14</v>
      </c>
      <c r="J286" s="168">
        <v>2.2599999999999998</v>
      </c>
      <c r="K286" s="168">
        <v>0.13300000000000001</v>
      </c>
      <c r="L286" s="168">
        <v>1.78</v>
      </c>
      <c r="M286" s="168">
        <v>1.24E-2</v>
      </c>
      <c r="N286" s="168">
        <v>8.0799999999999997E-2</v>
      </c>
      <c r="O286" s="168">
        <v>2.14</v>
      </c>
      <c r="P286" s="168">
        <v>2.4</v>
      </c>
      <c r="Q286" s="168">
        <v>1.34E-2</v>
      </c>
      <c r="R286" s="168">
        <v>1.54</v>
      </c>
      <c r="S286" s="168">
        <v>8.1</v>
      </c>
      <c r="T286" s="168">
        <v>57</v>
      </c>
      <c r="U286" s="168">
        <v>20.7</v>
      </c>
      <c r="V286" s="168">
        <v>7.26</v>
      </c>
      <c r="W286" s="168">
        <v>7.33</v>
      </c>
      <c r="X286" s="168">
        <v>21.5</v>
      </c>
      <c r="Y286" s="168">
        <v>21.6</v>
      </c>
      <c r="Z286" s="168">
        <v>4.4000000000000004</v>
      </c>
      <c r="AA286" s="168" t="s">
        <v>2006</v>
      </c>
      <c r="AB286" s="168" t="s">
        <v>2006</v>
      </c>
      <c r="AC286" s="168" t="s">
        <v>566</v>
      </c>
      <c r="AD286" s="169" t="s">
        <v>566</v>
      </c>
    </row>
    <row r="287" spans="1:30" s="110" customFormat="1" x14ac:dyDescent="0.3">
      <c r="A287" s="143" t="s">
        <v>263</v>
      </c>
      <c r="B287" s="144" t="s">
        <v>550</v>
      </c>
      <c r="C287" s="144">
        <v>156953</v>
      </c>
      <c r="D287" s="144">
        <v>6570050</v>
      </c>
      <c r="E287" s="164">
        <v>2021</v>
      </c>
      <c r="F287" s="172">
        <v>44286</v>
      </c>
      <c r="G287" s="168">
        <v>4.0299999999999997E-3</v>
      </c>
      <c r="H287" s="168">
        <v>0.16200000000000001</v>
      </c>
      <c r="I287" s="168">
        <v>1.44</v>
      </c>
      <c r="J287" s="168">
        <v>2.75</v>
      </c>
      <c r="K287" s="168">
        <v>0.14099999999999999</v>
      </c>
      <c r="L287" s="168">
        <v>3.23</v>
      </c>
      <c r="M287" s="168">
        <v>3.8500000000000001E-3</v>
      </c>
      <c r="N287" s="168">
        <v>9.3600000000000003E-2</v>
      </c>
      <c r="O287" s="168">
        <v>1.26</v>
      </c>
      <c r="P287" s="168">
        <v>2.73</v>
      </c>
      <c r="Q287" s="168" t="s">
        <v>585</v>
      </c>
      <c r="R287" s="168">
        <v>2.15</v>
      </c>
      <c r="S287" s="168">
        <v>7.8</v>
      </c>
      <c r="T287" s="168">
        <v>69</v>
      </c>
      <c r="U287" s="168">
        <v>34</v>
      </c>
      <c r="V287" s="168">
        <v>7.89</v>
      </c>
      <c r="W287" s="168">
        <v>7.84</v>
      </c>
      <c r="X287" s="168">
        <v>33.200000000000003</v>
      </c>
      <c r="Y287" s="168">
        <v>33.700000000000003</v>
      </c>
      <c r="Z287" s="168">
        <v>5.9</v>
      </c>
      <c r="AA287" s="168" t="s">
        <v>2006</v>
      </c>
      <c r="AB287" s="168" t="s">
        <v>2006</v>
      </c>
      <c r="AC287" s="168" t="s">
        <v>566</v>
      </c>
      <c r="AD287" s="169" t="s">
        <v>566</v>
      </c>
    </row>
    <row r="288" spans="1:30" s="110" customFormat="1" x14ac:dyDescent="0.3">
      <c r="A288" s="143" t="s">
        <v>268</v>
      </c>
      <c r="B288" s="144" t="s">
        <v>1993</v>
      </c>
      <c r="C288" s="144">
        <v>146245</v>
      </c>
      <c r="D288" s="144">
        <v>6583660</v>
      </c>
      <c r="E288" s="164">
        <v>2021</v>
      </c>
      <c r="F288" s="172">
        <v>44286</v>
      </c>
      <c r="G288" s="168">
        <v>1.6899999999999998E-2</v>
      </c>
      <c r="H288" s="168">
        <v>0.91</v>
      </c>
      <c r="I288" s="168">
        <v>5.0199999999999996</v>
      </c>
      <c r="J288" s="168">
        <v>3.47</v>
      </c>
      <c r="K288" s="168">
        <v>0.995</v>
      </c>
      <c r="L288" s="168">
        <v>19.2</v>
      </c>
      <c r="M288" s="168">
        <v>5.0699999999999999E-3</v>
      </c>
      <c r="N288" s="168">
        <v>0.111</v>
      </c>
      <c r="O288" s="168">
        <v>3.4</v>
      </c>
      <c r="P288" s="168">
        <v>2.96</v>
      </c>
      <c r="Q288" s="168">
        <v>6.3799999999999996E-2</v>
      </c>
      <c r="R288" s="168">
        <v>6.86</v>
      </c>
      <c r="S288" s="168">
        <v>8.3000000000000007</v>
      </c>
      <c r="T288" s="168">
        <v>190</v>
      </c>
      <c r="U288" s="168">
        <v>70.2</v>
      </c>
      <c r="V288" s="168">
        <v>7.54</v>
      </c>
      <c r="W288" s="168">
        <v>7.58</v>
      </c>
      <c r="X288" s="168">
        <v>75.3</v>
      </c>
      <c r="Y288" s="168">
        <v>74.5</v>
      </c>
      <c r="Z288" s="168">
        <v>17</v>
      </c>
      <c r="AA288" s="168" t="s">
        <v>2006</v>
      </c>
      <c r="AB288" s="168" t="s">
        <v>2006</v>
      </c>
      <c r="AC288" s="168" t="s">
        <v>566</v>
      </c>
      <c r="AD288" s="169" t="s">
        <v>566</v>
      </c>
    </row>
    <row r="289" spans="1:30" s="110" customFormat="1" x14ac:dyDescent="0.3">
      <c r="A289" s="143" t="s">
        <v>269</v>
      </c>
      <c r="B289" s="144" t="s">
        <v>44</v>
      </c>
      <c r="C289" s="144">
        <v>149668</v>
      </c>
      <c r="D289" s="144">
        <v>6580770</v>
      </c>
      <c r="E289" s="164">
        <v>2021</v>
      </c>
      <c r="F289" s="172">
        <v>44286</v>
      </c>
      <c r="G289" s="168">
        <v>4.3299999999999996E-3</v>
      </c>
      <c r="H289" s="168">
        <v>0.128</v>
      </c>
      <c r="I289" s="168">
        <v>2.2999999999999998</v>
      </c>
      <c r="J289" s="168">
        <v>2.4</v>
      </c>
      <c r="K289" s="168">
        <v>0.13700000000000001</v>
      </c>
      <c r="L289" s="168">
        <v>2.2599999999999998</v>
      </c>
      <c r="M289" s="168">
        <v>3.46E-3</v>
      </c>
      <c r="N289" s="168">
        <v>8.9599999999999999E-2</v>
      </c>
      <c r="O289" s="168">
        <v>1.99</v>
      </c>
      <c r="P289" s="168">
        <v>2.04</v>
      </c>
      <c r="Q289" s="168">
        <v>1.5299999999999999E-2</v>
      </c>
      <c r="R289" s="168">
        <v>1.66</v>
      </c>
      <c r="S289" s="168">
        <v>8</v>
      </c>
      <c r="T289" s="168">
        <v>59</v>
      </c>
      <c r="U289" s="168">
        <v>21.7</v>
      </c>
      <c r="V289" s="168">
        <v>7.4</v>
      </c>
      <c r="W289" s="168">
        <v>7.39</v>
      </c>
      <c r="X289" s="168">
        <v>22.7</v>
      </c>
      <c r="Y289" s="168">
        <v>23.7</v>
      </c>
      <c r="Z289" s="168">
        <v>3.5</v>
      </c>
      <c r="AA289" s="168" t="s">
        <v>2006</v>
      </c>
      <c r="AB289" s="168" t="s">
        <v>2006</v>
      </c>
      <c r="AC289" s="168" t="s">
        <v>566</v>
      </c>
      <c r="AD289" s="169" t="s">
        <v>566</v>
      </c>
    </row>
    <row r="290" spans="1:30" s="110" customFormat="1" x14ac:dyDescent="0.3">
      <c r="A290" s="143" t="s">
        <v>41</v>
      </c>
      <c r="B290" s="144" t="s">
        <v>41</v>
      </c>
      <c r="C290" s="144">
        <v>155057</v>
      </c>
      <c r="D290" s="144">
        <v>6568460</v>
      </c>
      <c r="E290" s="164">
        <v>2021</v>
      </c>
      <c r="F290" s="172">
        <v>44286</v>
      </c>
      <c r="G290" s="168">
        <v>3.0400000000000002E-3</v>
      </c>
      <c r="H290" s="168">
        <v>0.159</v>
      </c>
      <c r="I290" s="168">
        <v>1.32</v>
      </c>
      <c r="J290" s="168">
        <v>2.57</v>
      </c>
      <c r="K290" s="168">
        <v>9.9099999999999994E-2</v>
      </c>
      <c r="L290" s="168">
        <v>3.56</v>
      </c>
      <c r="M290" s="168">
        <v>3.0200000000000001E-3</v>
      </c>
      <c r="N290" s="168">
        <v>0.128</v>
      </c>
      <c r="O290" s="168">
        <v>1.35</v>
      </c>
      <c r="P290" s="168">
        <v>2.61</v>
      </c>
      <c r="Q290" s="168" t="s">
        <v>585</v>
      </c>
      <c r="R290" s="168">
        <v>3.12</v>
      </c>
      <c r="S290" s="168">
        <v>7.5</v>
      </c>
      <c r="T290" s="168">
        <v>64</v>
      </c>
      <c r="U290" s="168">
        <v>32.799999999999997</v>
      </c>
      <c r="V290" s="168">
        <v>8.31</v>
      </c>
      <c r="W290" s="168">
        <v>8.08</v>
      </c>
      <c r="X290" s="168">
        <v>32.4</v>
      </c>
      <c r="Y290" s="168">
        <v>32.6</v>
      </c>
      <c r="Z290" s="168">
        <v>2.1</v>
      </c>
      <c r="AA290" s="168" t="s">
        <v>2006</v>
      </c>
      <c r="AB290" s="168" t="s">
        <v>2006</v>
      </c>
      <c r="AC290" s="168" t="s">
        <v>566</v>
      </c>
      <c r="AD290" s="169" t="s">
        <v>566</v>
      </c>
    </row>
    <row r="291" spans="1:30" s="110" customFormat="1" x14ac:dyDescent="0.3">
      <c r="A291" s="143" t="s">
        <v>43</v>
      </c>
      <c r="B291" s="144" t="s">
        <v>43</v>
      </c>
      <c r="C291" s="144">
        <v>153662</v>
      </c>
      <c r="D291" s="144">
        <v>6578630</v>
      </c>
      <c r="E291" s="164">
        <v>2021</v>
      </c>
      <c r="F291" s="172">
        <v>44286</v>
      </c>
      <c r="G291" s="168" t="s">
        <v>584</v>
      </c>
      <c r="H291" s="168">
        <v>0.109</v>
      </c>
      <c r="I291" s="168">
        <v>2.19</v>
      </c>
      <c r="J291" s="168">
        <v>2.1</v>
      </c>
      <c r="K291" s="168">
        <v>9.9000000000000005E-2</v>
      </c>
      <c r="L291" s="168">
        <v>1.65</v>
      </c>
      <c r="M291" s="168">
        <v>2.3999999999999998E-3</v>
      </c>
      <c r="N291" s="168">
        <v>8.0699999999999994E-2</v>
      </c>
      <c r="O291" s="168">
        <v>1.87</v>
      </c>
      <c r="P291" s="168">
        <v>2.31</v>
      </c>
      <c r="Q291" s="168">
        <v>1.12E-2</v>
      </c>
      <c r="R291" s="168">
        <v>1.3</v>
      </c>
      <c r="S291" s="168">
        <v>7.9</v>
      </c>
      <c r="T291" s="168">
        <v>57</v>
      </c>
      <c r="U291" s="168">
        <v>20.5</v>
      </c>
      <c r="V291" s="168">
        <v>7.34</v>
      </c>
      <c r="W291" s="168">
        <v>7.24</v>
      </c>
      <c r="X291" s="168">
        <v>20.399999999999999</v>
      </c>
      <c r="Y291" s="168">
        <v>21</v>
      </c>
      <c r="Z291" s="168">
        <v>2.9</v>
      </c>
      <c r="AA291" s="168" t="s">
        <v>2006</v>
      </c>
      <c r="AB291" s="168" t="s">
        <v>2006</v>
      </c>
      <c r="AC291" s="168" t="s">
        <v>566</v>
      </c>
      <c r="AD291" s="169" t="s">
        <v>566</v>
      </c>
    </row>
    <row r="292" spans="1:30" s="110" customFormat="1" x14ac:dyDescent="0.3">
      <c r="A292" s="170" t="s">
        <v>1994</v>
      </c>
      <c r="B292" s="144" t="s">
        <v>1280</v>
      </c>
      <c r="C292" s="171"/>
      <c r="D292" s="171"/>
      <c r="E292" s="164">
        <v>2021</v>
      </c>
      <c r="F292" s="172">
        <v>44286</v>
      </c>
      <c r="G292" s="168">
        <v>1.2999999999999999E-2</v>
      </c>
      <c r="H292" s="168">
        <v>0.45700000000000002</v>
      </c>
      <c r="I292" s="168">
        <v>4.8600000000000003</v>
      </c>
      <c r="J292" s="168">
        <v>2.67</v>
      </c>
      <c r="K292" s="168">
        <v>0.48199999999999998</v>
      </c>
      <c r="L292" s="168">
        <v>26</v>
      </c>
      <c r="M292" s="168">
        <v>8.4700000000000001E-3</v>
      </c>
      <c r="N292" s="168">
        <v>0.11700000000000001</v>
      </c>
      <c r="O292" s="168">
        <v>4.18</v>
      </c>
      <c r="P292" s="168">
        <v>2.4500000000000002</v>
      </c>
      <c r="Q292" s="168">
        <v>6.6900000000000001E-2</v>
      </c>
      <c r="R292" s="168">
        <v>18.600000000000001</v>
      </c>
      <c r="S292" s="168">
        <v>8</v>
      </c>
      <c r="T292" s="168">
        <v>200</v>
      </c>
      <c r="U292" s="168">
        <v>76.8</v>
      </c>
      <c r="V292" s="168">
        <v>8.26</v>
      </c>
      <c r="W292" s="168">
        <v>8.5299999999999994</v>
      </c>
      <c r="X292" s="168">
        <v>78.3</v>
      </c>
      <c r="Y292" s="168">
        <v>79.3</v>
      </c>
      <c r="Z292" s="168">
        <v>14</v>
      </c>
      <c r="AA292" s="168" t="s">
        <v>2006</v>
      </c>
      <c r="AB292" s="168" t="s">
        <v>2006</v>
      </c>
      <c r="AC292" s="168" t="s">
        <v>566</v>
      </c>
      <c r="AD292" s="169" t="s">
        <v>566</v>
      </c>
    </row>
    <row r="293" spans="1:30" s="110" customFormat="1" x14ac:dyDescent="0.3">
      <c r="A293" s="143" t="s">
        <v>1330</v>
      </c>
      <c r="B293" s="144" t="s">
        <v>1280</v>
      </c>
      <c r="C293" s="171"/>
      <c r="D293" s="171"/>
      <c r="E293" s="164">
        <v>2021</v>
      </c>
      <c r="F293" s="172">
        <v>44286</v>
      </c>
      <c r="G293" s="168">
        <v>1.7399999999999999E-2</v>
      </c>
      <c r="H293" s="168">
        <v>0.51200000000000001</v>
      </c>
      <c r="I293" s="168">
        <v>4.04</v>
      </c>
      <c r="J293" s="168">
        <v>3.08</v>
      </c>
      <c r="K293" s="168">
        <v>1.03</v>
      </c>
      <c r="L293" s="168">
        <v>20.7</v>
      </c>
      <c r="M293" s="168">
        <v>7.8100000000000001E-3</v>
      </c>
      <c r="N293" s="168">
        <v>0.122</v>
      </c>
      <c r="O293" s="168">
        <v>3.66</v>
      </c>
      <c r="P293" s="168">
        <v>2.86</v>
      </c>
      <c r="Q293" s="168">
        <v>8.9700000000000002E-2</v>
      </c>
      <c r="R293" s="168">
        <v>13</v>
      </c>
      <c r="S293" s="168">
        <v>8.1999999999999993</v>
      </c>
      <c r="T293" s="168">
        <v>190</v>
      </c>
      <c r="U293" s="168">
        <v>70.3</v>
      </c>
      <c r="V293" s="168">
        <v>7.89</v>
      </c>
      <c r="W293" s="168">
        <v>7.77</v>
      </c>
      <c r="X293" s="168">
        <v>75.599999999999994</v>
      </c>
      <c r="Y293" s="168">
        <v>76.2</v>
      </c>
      <c r="Z293" s="168">
        <v>18</v>
      </c>
      <c r="AA293" s="168" t="s">
        <v>2006</v>
      </c>
      <c r="AB293" s="168" t="s">
        <v>2006</v>
      </c>
      <c r="AC293" s="168" t="s">
        <v>566</v>
      </c>
      <c r="AD293" s="169" t="s">
        <v>566</v>
      </c>
    </row>
    <row r="294" spans="1:30" s="110" customFormat="1" x14ac:dyDescent="0.3">
      <c r="A294" s="143" t="s">
        <v>37</v>
      </c>
      <c r="B294" s="145" t="s">
        <v>37</v>
      </c>
      <c r="C294" s="171"/>
      <c r="D294" s="171"/>
      <c r="E294" s="164">
        <v>2021</v>
      </c>
      <c r="F294" s="172">
        <v>44286</v>
      </c>
      <c r="G294" s="168" t="s">
        <v>584</v>
      </c>
      <c r="H294" s="168" t="s">
        <v>585</v>
      </c>
      <c r="I294" s="168" t="s">
        <v>556</v>
      </c>
      <c r="J294" s="168" t="s">
        <v>566</v>
      </c>
      <c r="K294" s="168" t="s">
        <v>585</v>
      </c>
      <c r="L294" s="168">
        <v>0.54700000000000004</v>
      </c>
      <c r="M294" s="168" t="s">
        <v>584</v>
      </c>
      <c r="N294" s="168" t="s">
        <v>585</v>
      </c>
      <c r="O294" s="168" t="s">
        <v>556</v>
      </c>
      <c r="P294" s="168" t="s">
        <v>566</v>
      </c>
      <c r="Q294" s="168" t="s">
        <v>585</v>
      </c>
      <c r="R294" s="168" t="s">
        <v>587</v>
      </c>
      <c r="S294" s="168">
        <v>5.9</v>
      </c>
      <c r="T294" s="168" t="s">
        <v>582</v>
      </c>
      <c r="U294" s="168" t="s">
        <v>582</v>
      </c>
      <c r="V294" s="168" t="s">
        <v>557</v>
      </c>
      <c r="W294" s="168" t="s">
        <v>557</v>
      </c>
      <c r="X294" s="168" t="s">
        <v>556</v>
      </c>
      <c r="Y294" s="168" t="s">
        <v>556</v>
      </c>
      <c r="Z294" s="168" t="s">
        <v>587</v>
      </c>
      <c r="AA294" s="168" t="s">
        <v>2006</v>
      </c>
      <c r="AB294" s="168" t="s">
        <v>2006</v>
      </c>
      <c r="AC294" s="168" t="s">
        <v>566</v>
      </c>
      <c r="AD294" s="169" t="s">
        <v>566</v>
      </c>
    </row>
    <row r="295" spans="1:30" s="110" customFormat="1" x14ac:dyDescent="0.3">
      <c r="A295" s="143" t="s">
        <v>267</v>
      </c>
      <c r="B295" s="144" t="s">
        <v>552</v>
      </c>
      <c r="C295" s="144">
        <v>152713</v>
      </c>
      <c r="D295" s="144">
        <v>6582780</v>
      </c>
      <c r="E295" s="164">
        <v>2021</v>
      </c>
      <c r="F295" s="172">
        <v>44286</v>
      </c>
      <c r="G295" s="168">
        <v>1.2800000000000001E-2</v>
      </c>
      <c r="H295" s="168">
        <v>9.0899999999999995E-2</v>
      </c>
      <c r="I295" s="168">
        <v>1.51</v>
      </c>
      <c r="J295" s="168">
        <v>1.54</v>
      </c>
      <c r="K295" s="168">
        <v>0.104</v>
      </c>
      <c r="L295" s="168">
        <v>3.63</v>
      </c>
      <c r="M295" s="168">
        <v>7.62E-3</v>
      </c>
      <c r="N295" s="168">
        <v>6.1199999999999997E-2</v>
      </c>
      <c r="O295" s="168">
        <v>1.67</v>
      </c>
      <c r="P295" s="168">
        <v>1.8</v>
      </c>
      <c r="Q295" s="168" t="s">
        <v>585</v>
      </c>
      <c r="R295" s="168">
        <v>3.58</v>
      </c>
      <c r="S295" s="168">
        <v>8.1</v>
      </c>
      <c r="T295" s="168">
        <v>84</v>
      </c>
      <c r="U295" s="168">
        <v>465</v>
      </c>
      <c r="V295" s="168">
        <v>5.65</v>
      </c>
      <c r="W295" s="168">
        <v>5.55</v>
      </c>
      <c r="X295" s="168">
        <v>55.9</v>
      </c>
      <c r="Y295" s="168">
        <v>56.6</v>
      </c>
      <c r="Z295" s="168">
        <v>3</v>
      </c>
      <c r="AA295" s="168" t="s">
        <v>2006</v>
      </c>
      <c r="AB295" s="168" t="s">
        <v>2006</v>
      </c>
      <c r="AC295" s="168" t="s">
        <v>566</v>
      </c>
      <c r="AD295" s="169" t="s">
        <v>566</v>
      </c>
    </row>
    <row r="296" spans="1:30" s="110" customFormat="1" x14ac:dyDescent="0.3">
      <c r="A296" s="143" t="s">
        <v>38</v>
      </c>
      <c r="B296" s="145" t="s">
        <v>38</v>
      </c>
      <c r="C296" s="144">
        <v>145070</v>
      </c>
      <c r="D296" s="144">
        <v>6580210</v>
      </c>
      <c r="E296" s="164">
        <v>2021</v>
      </c>
      <c r="F296" s="172">
        <v>44286</v>
      </c>
      <c r="G296" s="168" t="s">
        <v>584</v>
      </c>
      <c r="H296" s="168">
        <v>7.6999999999999999E-2</v>
      </c>
      <c r="I296" s="168">
        <v>0.55700000000000005</v>
      </c>
      <c r="J296" s="168">
        <v>0.45300000000000001</v>
      </c>
      <c r="K296" s="168">
        <v>3.85E-2</v>
      </c>
      <c r="L296" s="168">
        <v>1.78</v>
      </c>
      <c r="M296" s="168" t="s">
        <v>584</v>
      </c>
      <c r="N296" s="168">
        <v>5.8700000000000002E-2</v>
      </c>
      <c r="O296" s="168">
        <v>0.64600000000000002</v>
      </c>
      <c r="P296" s="168">
        <v>0.56100000000000005</v>
      </c>
      <c r="Q296" s="168" t="s">
        <v>585</v>
      </c>
      <c r="R296" s="168">
        <v>2.5</v>
      </c>
      <c r="S296" s="168">
        <v>7.7</v>
      </c>
      <c r="T296" s="168">
        <v>150</v>
      </c>
      <c r="U296" s="168">
        <v>33.4</v>
      </c>
      <c r="V296" s="168">
        <v>10.1</v>
      </c>
      <c r="W296" s="168">
        <v>9.8000000000000007</v>
      </c>
      <c r="X296" s="168">
        <v>45.7</v>
      </c>
      <c r="Y296" s="168">
        <v>46.3</v>
      </c>
      <c r="Z296" s="168">
        <v>2.9</v>
      </c>
      <c r="AA296" s="168" t="s">
        <v>2006</v>
      </c>
      <c r="AB296" s="168" t="s">
        <v>2006</v>
      </c>
      <c r="AC296" s="168" t="s">
        <v>566</v>
      </c>
      <c r="AD296" s="169" t="s">
        <v>566</v>
      </c>
    </row>
    <row r="297" spans="1:30" s="110" customFormat="1" x14ac:dyDescent="0.3">
      <c r="A297" s="143" t="s">
        <v>39</v>
      </c>
      <c r="B297" s="144" t="s">
        <v>39</v>
      </c>
      <c r="C297" s="144">
        <v>145234</v>
      </c>
      <c r="D297" s="144">
        <v>6581590</v>
      </c>
      <c r="E297" s="164">
        <v>2021</v>
      </c>
      <c r="F297" s="172">
        <v>44286</v>
      </c>
      <c r="G297" s="168">
        <v>2.32E-3</v>
      </c>
      <c r="H297" s="168">
        <v>0.19</v>
      </c>
      <c r="I297" s="168">
        <v>0.76</v>
      </c>
      <c r="J297" s="168">
        <v>0.96399999999999997</v>
      </c>
      <c r="K297" s="168">
        <v>7.4899999999999994E-2</v>
      </c>
      <c r="L297" s="168">
        <v>3.24</v>
      </c>
      <c r="M297" s="168">
        <v>2.2899999999999999E-3</v>
      </c>
      <c r="N297" s="168">
        <v>0.185</v>
      </c>
      <c r="O297" s="168">
        <v>0.80800000000000005</v>
      </c>
      <c r="P297" s="168">
        <v>1.05</v>
      </c>
      <c r="Q297" s="168">
        <v>1.23E-2</v>
      </c>
      <c r="R297" s="168">
        <v>3.9</v>
      </c>
      <c r="S297" s="168">
        <v>7.7</v>
      </c>
      <c r="T297" s="168">
        <v>200</v>
      </c>
      <c r="U297" s="168">
        <v>86.2</v>
      </c>
      <c r="V297" s="168">
        <v>23.2</v>
      </c>
      <c r="W297" s="168">
        <v>22.3</v>
      </c>
      <c r="X297" s="168">
        <v>115</v>
      </c>
      <c r="Y297" s="168">
        <v>118</v>
      </c>
      <c r="Z297" s="168">
        <v>2.2000000000000002</v>
      </c>
      <c r="AA297" s="168" t="s">
        <v>2006</v>
      </c>
      <c r="AB297" s="168" t="s">
        <v>2006</v>
      </c>
      <c r="AC297" s="168" t="s">
        <v>566</v>
      </c>
      <c r="AD297" s="169" t="s">
        <v>566</v>
      </c>
    </row>
    <row r="298" spans="1:30" s="110" customFormat="1" x14ac:dyDescent="0.3">
      <c r="A298" s="143" t="s">
        <v>40</v>
      </c>
      <c r="B298" s="144" t="s">
        <v>40</v>
      </c>
      <c r="C298" s="144">
        <v>142857</v>
      </c>
      <c r="D298" s="144">
        <v>6581940</v>
      </c>
      <c r="E298" s="164">
        <v>2021</v>
      </c>
      <c r="F298" s="172">
        <v>44286</v>
      </c>
      <c r="G298" s="168">
        <v>8.7299999999999999E-3</v>
      </c>
      <c r="H298" s="168">
        <v>0.23499999999999999</v>
      </c>
      <c r="I298" s="168">
        <v>3.64</v>
      </c>
      <c r="J298" s="168">
        <v>1.84</v>
      </c>
      <c r="K298" s="168">
        <v>0.17499999999999999</v>
      </c>
      <c r="L298" s="168">
        <v>15</v>
      </c>
      <c r="M298" s="168">
        <v>2.1199999999999999E-3</v>
      </c>
      <c r="N298" s="168">
        <v>0.13200000000000001</v>
      </c>
      <c r="O298" s="168">
        <v>3.01</v>
      </c>
      <c r="P298" s="168">
        <v>1.55</v>
      </c>
      <c r="Q298" s="168">
        <v>1.4200000000000001E-2</v>
      </c>
      <c r="R298" s="168">
        <v>11.9</v>
      </c>
      <c r="S298" s="168">
        <v>7.7</v>
      </c>
      <c r="T298" s="168">
        <v>180</v>
      </c>
      <c r="U298" s="168">
        <v>69.7</v>
      </c>
      <c r="V298" s="168">
        <v>7.87</v>
      </c>
      <c r="W298" s="168">
        <v>7.77</v>
      </c>
      <c r="X298" s="168">
        <v>67.3</v>
      </c>
      <c r="Y298" s="168">
        <v>68.900000000000006</v>
      </c>
      <c r="Z298" s="168">
        <v>5.7</v>
      </c>
      <c r="AA298" s="168" t="s">
        <v>2006</v>
      </c>
      <c r="AB298" s="168" t="s">
        <v>2006</v>
      </c>
      <c r="AC298" s="168" t="s">
        <v>566</v>
      </c>
      <c r="AD298" s="169" t="s">
        <v>566</v>
      </c>
    </row>
    <row r="299" spans="1:30" s="110" customFormat="1" x14ac:dyDescent="0.3">
      <c r="A299" s="143" t="s">
        <v>42</v>
      </c>
      <c r="B299" s="144" t="s">
        <v>42</v>
      </c>
      <c r="C299" s="144">
        <v>148156</v>
      </c>
      <c r="D299" s="144">
        <v>6572520</v>
      </c>
      <c r="E299" s="164">
        <v>2021</v>
      </c>
      <c r="F299" s="172">
        <v>44286</v>
      </c>
      <c r="G299" s="168" t="s">
        <v>584</v>
      </c>
      <c r="H299" s="168">
        <v>7.5300000000000006E-2</v>
      </c>
      <c r="I299" s="168">
        <v>1.58</v>
      </c>
      <c r="J299" s="168">
        <v>1.65</v>
      </c>
      <c r="K299" s="168">
        <v>7.2900000000000006E-2</v>
      </c>
      <c r="L299" s="168">
        <v>3.7</v>
      </c>
      <c r="M299" s="168" t="s">
        <v>584</v>
      </c>
      <c r="N299" s="168">
        <v>4.6199999999999998E-2</v>
      </c>
      <c r="O299" s="168">
        <v>1.3</v>
      </c>
      <c r="P299" s="168">
        <v>1.64</v>
      </c>
      <c r="Q299" s="168" t="s">
        <v>585</v>
      </c>
      <c r="R299" s="168">
        <v>4.08</v>
      </c>
      <c r="S299" s="168">
        <v>7.8</v>
      </c>
      <c r="T299" s="168">
        <v>65</v>
      </c>
      <c r="U299" s="168">
        <v>28.1</v>
      </c>
      <c r="V299" s="168">
        <v>5.07</v>
      </c>
      <c r="W299" s="168">
        <v>3.99</v>
      </c>
      <c r="X299" s="168">
        <v>29.4</v>
      </c>
      <c r="Y299" s="168">
        <v>30.1</v>
      </c>
      <c r="Z299" s="168">
        <v>3.1</v>
      </c>
      <c r="AA299" s="168" t="s">
        <v>2006</v>
      </c>
      <c r="AB299" s="168" t="s">
        <v>2006</v>
      </c>
      <c r="AC299" s="168" t="s">
        <v>566</v>
      </c>
      <c r="AD299" s="169" t="s">
        <v>566</v>
      </c>
    </row>
    <row r="300" spans="1:30" s="110" customFormat="1" x14ac:dyDescent="0.3">
      <c r="A300" s="143" t="s">
        <v>46</v>
      </c>
      <c r="B300" s="144" t="s">
        <v>46</v>
      </c>
      <c r="C300" s="147" t="s">
        <v>1283</v>
      </c>
      <c r="D300" s="147" t="s">
        <v>1282</v>
      </c>
      <c r="E300" s="164">
        <v>2021</v>
      </c>
      <c r="F300" s="172">
        <v>44286</v>
      </c>
      <c r="G300" s="168">
        <v>2.9099999999999998E-3</v>
      </c>
      <c r="H300" s="168">
        <v>6.3200000000000006E-2</v>
      </c>
      <c r="I300" s="168">
        <v>1.54</v>
      </c>
      <c r="J300" s="168">
        <v>0.83199999999999996</v>
      </c>
      <c r="K300" s="168">
        <v>5.96E-2</v>
      </c>
      <c r="L300" s="168">
        <v>4.1399999999999997</v>
      </c>
      <c r="M300" s="168">
        <v>2.3400000000000001E-3</v>
      </c>
      <c r="N300" s="168">
        <v>4.9500000000000002E-2</v>
      </c>
      <c r="O300" s="168">
        <v>1.55</v>
      </c>
      <c r="P300" s="168">
        <v>0.77700000000000002</v>
      </c>
      <c r="Q300" s="168" t="s">
        <v>585</v>
      </c>
      <c r="R300" s="168">
        <v>4.53</v>
      </c>
      <c r="S300" s="168">
        <v>8</v>
      </c>
      <c r="T300" s="168">
        <v>110</v>
      </c>
      <c r="U300" s="168">
        <v>41.8</v>
      </c>
      <c r="V300" s="168">
        <v>5.38</v>
      </c>
      <c r="W300" s="168">
        <v>5.33</v>
      </c>
      <c r="X300" s="168">
        <v>39.200000000000003</v>
      </c>
      <c r="Y300" s="168">
        <v>38.700000000000003</v>
      </c>
      <c r="Z300" s="168">
        <v>1.7</v>
      </c>
      <c r="AA300" s="168" t="s">
        <v>2006</v>
      </c>
      <c r="AB300" s="168" t="s">
        <v>2006</v>
      </c>
      <c r="AC300" s="168" t="s">
        <v>566</v>
      </c>
      <c r="AD300" s="169" t="s">
        <v>566</v>
      </c>
    </row>
    <row r="301" spans="1:30" s="110" customFormat="1" x14ac:dyDescent="0.3">
      <c r="A301" s="143" t="s">
        <v>975</v>
      </c>
      <c r="B301" s="144" t="s">
        <v>939</v>
      </c>
      <c r="C301" s="144">
        <v>158751</v>
      </c>
      <c r="D301" s="144">
        <v>6570553</v>
      </c>
      <c r="E301" s="164">
        <v>2021</v>
      </c>
      <c r="F301" s="172">
        <v>44286</v>
      </c>
      <c r="G301" s="168">
        <v>2.33E-3</v>
      </c>
      <c r="H301" s="168">
        <v>4.2799999999999998E-2</v>
      </c>
      <c r="I301" s="168">
        <v>0.86</v>
      </c>
      <c r="J301" s="168">
        <v>1.04</v>
      </c>
      <c r="K301" s="168">
        <v>4.1700000000000001E-2</v>
      </c>
      <c r="L301" s="168">
        <v>3.87</v>
      </c>
      <c r="M301" s="168">
        <v>2.6900000000000001E-3</v>
      </c>
      <c r="N301" s="168">
        <v>6.1600000000000002E-2</v>
      </c>
      <c r="O301" s="168">
        <v>0.876</v>
      </c>
      <c r="P301" s="168">
        <v>1.07</v>
      </c>
      <c r="Q301" s="168" t="s">
        <v>585</v>
      </c>
      <c r="R301" s="168">
        <v>3.5</v>
      </c>
      <c r="S301" s="168">
        <v>7.9</v>
      </c>
      <c r="T301" s="168">
        <v>92</v>
      </c>
      <c r="U301" s="168">
        <v>36.5</v>
      </c>
      <c r="V301" s="168">
        <v>5.73</v>
      </c>
      <c r="W301" s="168">
        <v>5.64</v>
      </c>
      <c r="X301" s="168">
        <v>38.5</v>
      </c>
      <c r="Y301" s="168">
        <v>38.5</v>
      </c>
      <c r="Z301" s="168">
        <v>3.7</v>
      </c>
      <c r="AA301" s="168" t="s">
        <v>2006</v>
      </c>
      <c r="AB301" s="168" t="s">
        <v>2006</v>
      </c>
      <c r="AC301" s="168" t="s">
        <v>566</v>
      </c>
      <c r="AD301" s="169" t="s">
        <v>566</v>
      </c>
    </row>
    <row r="302" spans="1:30" s="110" customFormat="1" x14ac:dyDescent="0.3">
      <c r="A302" s="143" t="s">
        <v>1109</v>
      </c>
      <c r="B302" s="144" t="s">
        <v>1109</v>
      </c>
      <c r="C302" s="158"/>
      <c r="D302" s="158"/>
      <c r="E302" s="164">
        <v>2021</v>
      </c>
      <c r="F302" s="172">
        <v>44286</v>
      </c>
      <c r="G302" s="168">
        <v>3.96E-3</v>
      </c>
      <c r="H302" s="168">
        <v>0.14199999999999999</v>
      </c>
      <c r="I302" s="168">
        <v>1.75</v>
      </c>
      <c r="J302" s="168">
        <v>1.1599999999999999</v>
      </c>
      <c r="K302" s="168">
        <v>6.4299999999999996E-2</v>
      </c>
      <c r="L302" s="168">
        <v>4.47</v>
      </c>
      <c r="M302" s="168" t="s">
        <v>584</v>
      </c>
      <c r="N302" s="168">
        <v>0.17699999999999999</v>
      </c>
      <c r="O302" s="168">
        <v>1.66</v>
      </c>
      <c r="P302" s="168">
        <v>1.1200000000000001</v>
      </c>
      <c r="Q302" s="168" t="s">
        <v>585</v>
      </c>
      <c r="R302" s="168">
        <v>3.8</v>
      </c>
      <c r="S302" s="168">
        <v>7.4</v>
      </c>
      <c r="T302" s="168">
        <v>65</v>
      </c>
      <c r="U302" s="168">
        <v>37.299999999999997</v>
      </c>
      <c r="V302" s="168">
        <v>8.4700000000000006</v>
      </c>
      <c r="W302" s="168">
        <v>7.99</v>
      </c>
      <c r="X302" s="168">
        <v>33.6</v>
      </c>
      <c r="Y302" s="168">
        <v>33</v>
      </c>
      <c r="Z302" s="168">
        <v>2.8</v>
      </c>
      <c r="AA302" s="168" t="s">
        <v>2006</v>
      </c>
      <c r="AB302" s="168" t="s">
        <v>2006</v>
      </c>
      <c r="AC302" s="168" t="s">
        <v>566</v>
      </c>
      <c r="AD302" s="169" t="s">
        <v>566</v>
      </c>
    </row>
    <row r="303" spans="1:30" s="110" customFormat="1" x14ac:dyDescent="0.3">
      <c r="A303" s="143" t="s">
        <v>1116</v>
      </c>
      <c r="B303" s="144" t="s">
        <v>1116</v>
      </c>
      <c r="C303" s="158"/>
      <c r="D303" s="158"/>
      <c r="E303" s="164">
        <v>2021</v>
      </c>
      <c r="F303" s="172">
        <v>44286</v>
      </c>
      <c r="G303" s="168" t="s">
        <v>584</v>
      </c>
      <c r="H303" s="168">
        <v>5.6500000000000002E-2</v>
      </c>
      <c r="I303" s="168">
        <v>0.66500000000000004</v>
      </c>
      <c r="J303" s="168">
        <v>0.73399999999999999</v>
      </c>
      <c r="K303" s="168">
        <v>9.8500000000000004E-2</v>
      </c>
      <c r="L303" s="168">
        <v>1.62</v>
      </c>
      <c r="M303" s="168" t="s">
        <v>584</v>
      </c>
      <c r="N303" s="168">
        <v>4.7800000000000002E-2</v>
      </c>
      <c r="O303" s="168">
        <v>0.67</v>
      </c>
      <c r="P303" s="168">
        <v>1.1299999999999999</v>
      </c>
      <c r="Q303" s="168" t="s">
        <v>585</v>
      </c>
      <c r="R303" s="168">
        <v>2.76</v>
      </c>
      <c r="S303" s="168">
        <v>7.9</v>
      </c>
      <c r="T303" s="168">
        <v>97</v>
      </c>
      <c r="U303" s="168">
        <v>46.4</v>
      </c>
      <c r="V303" s="168">
        <v>6.57</v>
      </c>
      <c r="W303" s="168">
        <v>6.52</v>
      </c>
      <c r="X303" s="168">
        <v>41.3</v>
      </c>
      <c r="Y303" s="168">
        <v>41.3</v>
      </c>
      <c r="Z303" s="168">
        <v>5.3</v>
      </c>
      <c r="AA303" s="168" t="s">
        <v>2006</v>
      </c>
      <c r="AB303" s="168" t="s">
        <v>2006</v>
      </c>
      <c r="AC303" s="168" t="s">
        <v>566</v>
      </c>
      <c r="AD303" s="169" t="s">
        <v>566</v>
      </c>
    </row>
    <row r="304" spans="1:30" s="110" customFormat="1" x14ac:dyDescent="0.3">
      <c r="A304" s="143" t="s">
        <v>40</v>
      </c>
      <c r="B304" s="144" t="s">
        <v>40</v>
      </c>
      <c r="C304" s="144">
        <v>142857</v>
      </c>
      <c r="D304" s="144">
        <v>6581940</v>
      </c>
      <c r="E304" s="164">
        <v>2021</v>
      </c>
      <c r="F304" s="172">
        <v>44305</v>
      </c>
      <c r="G304" s="168">
        <v>6.4700000000000001E-3</v>
      </c>
      <c r="H304" s="168">
        <v>0.192</v>
      </c>
      <c r="I304" s="168">
        <v>5.44</v>
      </c>
      <c r="J304" s="168">
        <v>1.47</v>
      </c>
      <c r="K304" s="168">
        <v>0.16500000000000001</v>
      </c>
      <c r="L304" s="168">
        <v>6.1</v>
      </c>
      <c r="M304" s="168">
        <v>2.4399999999999999E-3</v>
      </c>
      <c r="N304" s="168">
        <v>0.121</v>
      </c>
      <c r="O304" s="168">
        <v>2.66</v>
      </c>
      <c r="P304" s="168">
        <v>1.41</v>
      </c>
      <c r="Q304" s="168">
        <v>3.27E-2</v>
      </c>
      <c r="R304" s="168">
        <v>3.41</v>
      </c>
      <c r="S304" s="168">
        <v>8.4</v>
      </c>
      <c r="T304" s="168">
        <v>180</v>
      </c>
      <c r="U304" s="168">
        <v>64.400000000000006</v>
      </c>
      <c r="V304" s="168">
        <v>8.3000000000000007</v>
      </c>
      <c r="W304" s="168">
        <v>7.91</v>
      </c>
      <c r="X304" s="168">
        <v>65.5</v>
      </c>
      <c r="Y304" s="168">
        <v>67.400000000000006</v>
      </c>
      <c r="Z304" s="168">
        <v>3</v>
      </c>
      <c r="AA304" s="168" t="s">
        <v>2006</v>
      </c>
      <c r="AB304" s="168" t="s">
        <v>2006</v>
      </c>
      <c r="AC304" s="168" t="s">
        <v>566</v>
      </c>
      <c r="AD304" s="169" t="s">
        <v>566</v>
      </c>
    </row>
    <row r="305" spans="1:30" s="110" customFormat="1" x14ac:dyDescent="0.3">
      <c r="A305" s="143" t="s">
        <v>42</v>
      </c>
      <c r="B305" s="144" t="s">
        <v>42</v>
      </c>
      <c r="C305" s="144">
        <v>148156</v>
      </c>
      <c r="D305" s="144">
        <v>6572520</v>
      </c>
      <c r="E305" s="164">
        <v>2021</v>
      </c>
      <c r="F305" s="172">
        <v>44305</v>
      </c>
      <c r="G305" s="168" t="s">
        <v>584</v>
      </c>
      <c r="H305" s="168">
        <v>7.3999999999999996E-2</v>
      </c>
      <c r="I305" s="168">
        <v>1.79</v>
      </c>
      <c r="J305" s="168">
        <v>1.4</v>
      </c>
      <c r="K305" s="168">
        <v>7.6399999999999996E-2</v>
      </c>
      <c r="L305" s="168">
        <v>2.85</v>
      </c>
      <c r="M305" s="168" t="s">
        <v>584</v>
      </c>
      <c r="N305" s="168">
        <v>4.2799999999999998E-2</v>
      </c>
      <c r="O305" s="168">
        <v>1.26</v>
      </c>
      <c r="P305" s="168">
        <v>1.44</v>
      </c>
      <c r="Q305" s="168" t="s">
        <v>585</v>
      </c>
      <c r="R305" s="168">
        <v>3.6</v>
      </c>
      <c r="S305" s="168">
        <v>7.9</v>
      </c>
      <c r="T305" s="168">
        <v>66</v>
      </c>
      <c r="U305" s="168">
        <v>27.7</v>
      </c>
      <c r="V305" s="168">
        <v>5.74</v>
      </c>
      <c r="W305" s="168">
        <v>5.73</v>
      </c>
      <c r="X305" s="168">
        <v>30</v>
      </c>
      <c r="Y305" s="168">
        <v>30.4</v>
      </c>
      <c r="Z305" s="168">
        <v>1.7</v>
      </c>
      <c r="AA305" s="168" t="s">
        <v>2006</v>
      </c>
      <c r="AB305" s="168" t="s">
        <v>2006</v>
      </c>
      <c r="AC305" s="168" t="s">
        <v>566</v>
      </c>
      <c r="AD305" s="169" t="s">
        <v>566</v>
      </c>
    </row>
    <row r="306" spans="1:30" s="110" customFormat="1" x14ac:dyDescent="0.3">
      <c r="A306" s="143" t="s">
        <v>41</v>
      </c>
      <c r="B306" s="144" t="s">
        <v>41</v>
      </c>
      <c r="C306" s="144">
        <v>155057</v>
      </c>
      <c r="D306" s="144">
        <v>6568460</v>
      </c>
      <c r="E306" s="164">
        <v>2021</v>
      </c>
      <c r="F306" s="172">
        <v>44305</v>
      </c>
      <c r="G306" s="168" t="s">
        <v>584</v>
      </c>
      <c r="H306" s="168">
        <v>0.127</v>
      </c>
      <c r="I306" s="168">
        <v>1.31</v>
      </c>
      <c r="J306" s="168">
        <v>2.33</v>
      </c>
      <c r="K306" s="168">
        <v>7.3099999999999998E-2</v>
      </c>
      <c r="L306" s="168">
        <v>1.92</v>
      </c>
      <c r="M306" s="168" t="s">
        <v>584</v>
      </c>
      <c r="N306" s="168">
        <v>0.106</v>
      </c>
      <c r="O306" s="168">
        <v>1.0900000000000001</v>
      </c>
      <c r="P306" s="168">
        <v>2.48</v>
      </c>
      <c r="Q306" s="168">
        <v>1.4E-2</v>
      </c>
      <c r="R306" s="168">
        <v>2.56</v>
      </c>
      <c r="S306" s="168">
        <v>8.1999999999999993</v>
      </c>
      <c r="T306" s="168">
        <v>70</v>
      </c>
      <c r="U306" s="168">
        <v>32.700000000000003</v>
      </c>
      <c r="V306" s="168">
        <v>8.52</v>
      </c>
      <c r="W306" s="168">
        <v>8.33</v>
      </c>
      <c r="X306" s="168">
        <v>33.5</v>
      </c>
      <c r="Y306" s="168">
        <v>34.200000000000003</v>
      </c>
      <c r="Z306" s="168">
        <v>2.2999999999999998</v>
      </c>
      <c r="AA306" s="168" t="s">
        <v>2006</v>
      </c>
      <c r="AB306" s="168" t="s">
        <v>2006</v>
      </c>
      <c r="AC306" s="168" t="s">
        <v>566</v>
      </c>
      <c r="AD306" s="169" t="s">
        <v>566</v>
      </c>
    </row>
    <row r="307" spans="1:30" s="110" customFormat="1" x14ac:dyDescent="0.3">
      <c r="A307" s="143" t="s">
        <v>46</v>
      </c>
      <c r="B307" s="144" t="s">
        <v>46</v>
      </c>
      <c r="C307" s="147" t="s">
        <v>1283</v>
      </c>
      <c r="D307" s="147" t="s">
        <v>1282</v>
      </c>
      <c r="E307" s="164">
        <v>2021</v>
      </c>
      <c r="F307" s="172">
        <v>44305</v>
      </c>
      <c r="G307" s="168" t="s">
        <v>584</v>
      </c>
      <c r="H307" s="168">
        <v>6.4899999999999999E-2</v>
      </c>
      <c r="I307" s="168">
        <v>1.57</v>
      </c>
      <c r="J307" s="168">
        <v>0.72699999999999998</v>
      </c>
      <c r="K307" s="168">
        <v>0.1</v>
      </c>
      <c r="L307" s="168">
        <v>1.83</v>
      </c>
      <c r="M307" s="168">
        <v>3.0200000000000001E-3</v>
      </c>
      <c r="N307" s="168">
        <v>4.5400000000000003E-2</v>
      </c>
      <c r="O307" s="168">
        <v>1.25</v>
      </c>
      <c r="P307" s="168">
        <v>0.78900000000000003</v>
      </c>
      <c r="Q307" s="168">
        <v>1.54E-2</v>
      </c>
      <c r="R307" s="168">
        <v>2.2599999999999998</v>
      </c>
      <c r="S307" s="168">
        <v>8.1999999999999993</v>
      </c>
      <c r="T307" s="168">
        <v>120</v>
      </c>
      <c r="U307" s="168">
        <v>43.7</v>
      </c>
      <c r="V307" s="168">
        <v>6.05</v>
      </c>
      <c r="W307" s="168">
        <v>5.91</v>
      </c>
      <c r="X307" s="168">
        <v>40.299999999999997</v>
      </c>
      <c r="Y307" s="168">
        <v>41</v>
      </c>
      <c r="Z307" s="168">
        <v>1.4</v>
      </c>
      <c r="AA307" s="168" t="s">
        <v>2006</v>
      </c>
      <c r="AB307" s="168" t="s">
        <v>2006</v>
      </c>
      <c r="AC307" s="168" t="s">
        <v>566</v>
      </c>
      <c r="AD307" s="169" t="s">
        <v>566</v>
      </c>
    </row>
    <row r="308" spans="1:30" s="110" customFormat="1" x14ac:dyDescent="0.3">
      <c r="A308" s="143" t="s">
        <v>975</v>
      </c>
      <c r="B308" s="144" t="s">
        <v>939</v>
      </c>
      <c r="C308" s="144">
        <v>158751</v>
      </c>
      <c r="D308" s="144">
        <v>6570553</v>
      </c>
      <c r="E308" s="164">
        <v>2021</v>
      </c>
      <c r="F308" s="172">
        <v>44305</v>
      </c>
      <c r="G308" s="168" t="s">
        <v>584</v>
      </c>
      <c r="H308" s="168">
        <v>5.2600000000000001E-2</v>
      </c>
      <c r="I308" s="168">
        <v>0.95799999999999996</v>
      </c>
      <c r="J308" s="168">
        <v>0.94899999999999995</v>
      </c>
      <c r="K308" s="168">
        <v>2.81E-2</v>
      </c>
      <c r="L308" s="168">
        <v>3.12</v>
      </c>
      <c r="M308" s="168">
        <v>2.5400000000000002E-3</v>
      </c>
      <c r="N308" s="168">
        <v>4.9099999999999998E-2</v>
      </c>
      <c r="O308" s="168">
        <v>0.72099999999999997</v>
      </c>
      <c r="P308" s="168">
        <v>0.96299999999999997</v>
      </c>
      <c r="Q308" s="168" t="s">
        <v>585</v>
      </c>
      <c r="R308" s="168">
        <v>4.1100000000000003</v>
      </c>
      <c r="S308" s="168">
        <v>8.1</v>
      </c>
      <c r="T308" s="168">
        <v>97</v>
      </c>
      <c r="U308" s="168">
        <v>36.6</v>
      </c>
      <c r="V308" s="168">
        <v>5.44</v>
      </c>
      <c r="W308" s="168">
        <v>5.4</v>
      </c>
      <c r="X308" s="168">
        <v>39.700000000000003</v>
      </c>
      <c r="Y308" s="168">
        <v>38.799999999999997</v>
      </c>
      <c r="Z308" s="168">
        <v>0.56999999999999995</v>
      </c>
      <c r="AA308" s="168" t="s">
        <v>2006</v>
      </c>
      <c r="AB308" s="168" t="s">
        <v>2006</v>
      </c>
      <c r="AC308" s="168" t="s">
        <v>566</v>
      </c>
      <c r="AD308" s="169" t="s">
        <v>566</v>
      </c>
    </row>
    <row r="309" spans="1:30" s="110" customFormat="1" x14ac:dyDescent="0.3">
      <c r="A309" s="143" t="s">
        <v>1116</v>
      </c>
      <c r="B309" s="144" t="s">
        <v>1116</v>
      </c>
      <c r="C309" s="158"/>
      <c r="D309" s="158"/>
      <c r="E309" s="164">
        <v>2021</v>
      </c>
      <c r="F309" s="172">
        <v>44305</v>
      </c>
      <c r="G309" s="168" t="s">
        <v>584</v>
      </c>
      <c r="H309" s="168">
        <v>4.41E-2</v>
      </c>
      <c r="I309" s="168">
        <v>0.59699999999999998</v>
      </c>
      <c r="J309" s="168">
        <v>0.67600000000000005</v>
      </c>
      <c r="K309" s="168">
        <v>0.111</v>
      </c>
      <c r="L309" s="168">
        <v>0.93600000000000005</v>
      </c>
      <c r="M309" s="168" t="s">
        <v>584</v>
      </c>
      <c r="N309" s="168">
        <v>1.7600000000000001E-2</v>
      </c>
      <c r="O309" s="168">
        <v>0.49399999999999999</v>
      </c>
      <c r="P309" s="168">
        <v>0.57199999999999995</v>
      </c>
      <c r="Q309" s="168" t="s">
        <v>585</v>
      </c>
      <c r="R309" s="168">
        <v>1.08</v>
      </c>
      <c r="S309" s="168">
        <v>8.5</v>
      </c>
      <c r="T309" s="168">
        <v>100</v>
      </c>
      <c r="U309" s="168">
        <v>45.8</v>
      </c>
      <c r="V309" s="168">
        <v>7.54</v>
      </c>
      <c r="W309" s="168">
        <v>7.17</v>
      </c>
      <c r="X309" s="168">
        <v>41.7</v>
      </c>
      <c r="Y309" s="168">
        <v>42</v>
      </c>
      <c r="Z309" s="168">
        <v>4.5</v>
      </c>
      <c r="AA309" s="168" t="s">
        <v>2006</v>
      </c>
      <c r="AB309" s="168" t="s">
        <v>2006</v>
      </c>
      <c r="AC309" s="168" t="s">
        <v>566</v>
      </c>
      <c r="AD309" s="169" t="s">
        <v>566</v>
      </c>
    </row>
    <row r="310" spans="1:30" s="110" customFormat="1" x14ac:dyDescent="0.3">
      <c r="A310" s="143" t="s">
        <v>265</v>
      </c>
      <c r="B310" s="144" t="s">
        <v>546</v>
      </c>
      <c r="C310" s="144">
        <v>152125</v>
      </c>
      <c r="D310" s="144">
        <v>6576900</v>
      </c>
      <c r="E310" s="164">
        <v>2021</v>
      </c>
      <c r="F310" s="172">
        <v>44307</v>
      </c>
      <c r="G310" s="168">
        <v>4.7099999999999998E-3</v>
      </c>
      <c r="H310" s="168">
        <v>0.10299999999999999</v>
      </c>
      <c r="I310" s="168">
        <v>1.91</v>
      </c>
      <c r="J310" s="168">
        <v>2.2000000000000002</v>
      </c>
      <c r="K310" s="168">
        <v>0.17299999999999999</v>
      </c>
      <c r="L310" s="168">
        <v>1.0900000000000001</v>
      </c>
      <c r="M310" s="168">
        <v>7.5500000000000003E-3</v>
      </c>
      <c r="N310" s="168">
        <v>8.1699999999999995E-2</v>
      </c>
      <c r="O310" s="168">
        <v>2.14</v>
      </c>
      <c r="P310" s="168">
        <v>1.98</v>
      </c>
      <c r="Q310" s="168">
        <v>3.2899999999999999E-2</v>
      </c>
      <c r="R310" s="168">
        <v>1.8</v>
      </c>
      <c r="S310" s="168">
        <v>9</v>
      </c>
      <c r="T310" s="168">
        <v>66</v>
      </c>
      <c r="U310" s="168">
        <v>21.6</v>
      </c>
      <c r="V310" s="168">
        <v>8.0500000000000007</v>
      </c>
      <c r="W310" s="168">
        <v>8.01</v>
      </c>
      <c r="X310" s="168">
        <v>24.1</v>
      </c>
      <c r="Y310" s="168">
        <v>24.3</v>
      </c>
      <c r="Z310" s="168">
        <v>2.6</v>
      </c>
      <c r="AA310" s="168" t="s">
        <v>2006</v>
      </c>
      <c r="AB310" s="168" t="s">
        <v>2006</v>
      </c>
      <c r="AC310" s="168" t="s">
        <v>566</v>
      </c>
      <c r="AD310" s="169" t="s">
        <v>566</v>
      </c>
    </row>
    <row r="311" spans="1:30" s="110" customFormat="1" x14ac:dyDescent="0.3">
      <c r="A311" s="143" t="s">
        <v>36</v>
      </c>
      <c r="B311" s="144" t="s">
        <v>1279</v>
      </c>
      <c r="C311" s="144">
        <v>158727</v>
      </c>
      <c r="D311" s="144">
        <v>6578210</v>
      </c>
      <c r="E311" s="164">
        <v>2021</v>
      </c>
      <c r="F311" s="172">
        <v>44307</v>
      </c>
      <c r="G311" s="168">
        <v>3.5899999999999999E-3</v>
      </c>
      <c r="H311" s="168">
        <v>9.7299999999999998E-2</v>
      </c>
      <c r="I311" s="168">
        <v>2.02</v>
      </c>
      <c r="J311" s="168">
        <v>2.11</v>
      </c>
      <c r="K311" s="168">
        <v>0.13700000000000001</v>
      </c>
      <c r="L311" s="168">
        <v>0.94399999999999995</v>
      </c>
      <c r="M311" s="168">
        <v>2.14E-3</v>
      </c>
      <c r="N311" s="168">
        <v>7.6999999999999999E-2</v>
      </c>
      <c r="O311" s="168">
        <v>1.77</v>
      </c>
      <c r="P311" s="168">
        <v>2.11</v>
      </c>
      <c r="Q311" s="168">
        <v>1.67E-2</v>
      </c>
      <c r="R311" s="168">
        <v>0.72599999999999998</v>
      </c>
      <c r="S311" s="168">
        <v>8.8000000000000007</v>
      </c>
      <c r="T311" s="168">
        <v>69</v>
      </c>
      <c r="U311" s="168">
        <v>105</v>
      </c>
      <c r="V311" s="168">
        <v>7.75</v>
      </c>
      <c r="W311" s="168">
        <v>7.74</v>
      </c>
      <c r="X311" s="168">
        <v>28.9</v>
      </c>
      <c r="Y311" s="168">
        <v>29.1</v>
      </c>
      <c r="Z311" s="168">
        <v>2.8</v>
      </c>
      <c r="AA311" s="168" t="s">
        <v>2006</v>
      </c>
      <c r="AB311" s="168" t="s">
        <v>2006</v>
      </c>
      <c r="AC311" s="168" t="s">
        <v>566</v>
      </c>
      <c r="AD311" s="169" t="s">
        <v>566</v>
      </c>
    </row>
    <row r="312" spans="1:30" s="110" customFormat="1" x14ac:dyDescent="0.3">
      <c r="A312" s="143" t="s">
        <v>263</v>
      </c>
      <c r="B312" s="144" t="s">
        <v>550</v>
      </c>
      <c r="C312" s="144">
        <v>156953</v>
      </c>
      <c r="D312" s="144">
        <v>6570050</v>
      </c>
      <c r="E312" s="164">
        <v>2021</v>
      </c>
      <c r="F312" s="172">
        <v>44307</v>
      </c>
      <c r="G312" s="168" t="s">
        <v>584</v>
      </c>
      <c r="H312" s="168">
        <v>7.9100000000000004E-2</v>
      </c>
      <c r="I312" s="168">
        <v>1.1399999999999999</v>
      </c>
      <c r="J312" s="168">
        <v>2.31</v>
      </c>
      <c r="K312" s="168">
        <v>6.8199999999999997E-2</v>
      </c>
      <c r="L312" s="168">
        <v>1.01</v>
      </c>
      <c r="M312" s="168" t="s">
        <v>584</v>
      </c>
      <c r="N312" s="168">
        <v>6.2799999999999995E-2</v>
      </c>
      <c r="O312" s="168">
        <v>1.08</v>
      </c>
      <c r="P312" s="168">
        <v>2.5099999999999998</v>
      </c>
      <c r="Q312" s="168" t="s">
        <v>585</v>
      </c>
      <c r="R312" s="168">
        <v>0.76600000000000001</v>
      </c>
      <c r="S312" s="168">
        <v>8.5</v>
      </c>
      <c r="T312" s="168">
        <v>75</v>
      </c>
      <c r="U312" s="168">
        <v>33.799999999999997</v>
      </c>
      <c r="V312" s="168">
        <v>7.99</v>
      </c>
      <c r="W312" s="168">
        <v>7.71</v>
      </c>
      <c r="X312" s="168">
        <v>33.200000000000003</v>
      </c>
      <c r="Y312" s="168">
        <v>33.700000000000003</v>
      </c>
      <c r="Z312" s="168">
        <v>3.2</v>
      </c>
      <c r="AA312" s="168" t="s">
        <v>2006</v>
      </c>
      <c r="AB312" s="168" t="s">
        <v>2006</v>
      </c>
      <c r="AC312" s="168" t="s">
        <v>566</v>
      </c>
      <c r="AD312" s="169" t="s">
        <v>566</v>
      </c>
    </row>
    <row r="313" spans="1:30" s="110" customFormat="1" x14ac:dyDescent="0.3">
      <c r="A313" s="143" t="s">
        <v>267</v>
      </c>
      <c r="B313" s="144" t="s">
        <v>552</v>
      </c>
      <c r="C313" s="144">
        <v>152713</v>
      </c>
      <c r="D313" s="144">
        <v>6582780</v>
      </c>
      <c r="E313" s="164">
        <v>2021</v>
      </c>
      <c r="F313" s="172">
        <v>44307</v>
      </c>
      <c r="G313" s="168">
        <v>1.0699999999999999E-2</v>
      </c>
      <c r="H313" s="168">
        <v>6.3299999999999995E-2</v>
      </c>
      <c r="I313" s="168">
        <v>1.49</v>
      </c>
      <c r="J313" s="168">
        <v>1.28</v>
      </c>
      <c r="K313" s="168">
        <v>0.191</v>
      </c>
      <c r="L313" s="168">
        <v>2.76</v>
      </c>
      <c r="M313" s="168">
        <v>6.7600000000000004E-3</v>
      </c>
      <c r="N313" s="168">
        <v>4.9700000000000001E-2</v>
      </c>
      <c r="O313" s="168">
        <v>1.39</v>
      </c>
      <c r="P313" s="168">
        <v>1.33</v>
      </c>
      <c r="Q313" s="168">
        <v>1.8599999999999998E-2</v>
      </c>
      <c r="R313" s="168">
        <v>1.97</v>
      </c>
      <c r="S313" s="168">
        <v>9</v>
      </c>
      <c r="T313" s="168">
        <v>96</v>
      </c>
      <c r="U313" s="168">
        <v>442</v>
      </c>
      <c r="V313" s="168">
        <v>5.0599999999999996</v>
      </c>
      <c r="W313" s="168">
        <v>4.72</v>
      </c>
      <c r="X313" s="168">
        <v>59.3</v>
      </c>
      <c r="Y313" s="168">
        <v>61.2</v>
      </c>
      <c r="Z313" s="168">
        <v>3.1</v>
      </c>
      <c r="AA313" s="168" t="s">
        <v>2006</v>
      </c>
      <c r="AB313" s="168" t="s">
        <v>2006</v>
      </c>
      <c r="AC313" s="168" t="s">
        <v>566</v>
      </c>
      <c r="AD313" s="169" t="s">
        <v>566</v>
      </c>
    </row>
    <row r="314" spans="1:30" s="110" customFormat="1" x14ac:dyDescent="0.3">
      <c r="A314" s="143" t="s">
        <v>268</v>
      </c>
      <c r="B314" s="144" t="s">
        <v>1993</v>
      </c>
      <c r="C314" s="144">
        <v>146245</v>
      </c>
      <c r="D314" s="144">
        <v>6583660</v>
      </c>
      <c r="E314" s="164">
        <v>2021</v>
      </c>
      <c r="F314" s="172">
        <v>44307</v>
      </c>
      <c r="G314" s="168">
        <v>2.3300000000000001E-2</v>
      </c>
      <c r="H314" s="168">
        <v>0.29899999999999999</v>
      </c>
      <c r="I314" s="168">
        <v>4.32</v>
      </c>
      <c r="J314" s="168">
        <v>2.99</v>
      </c>
      <c r="K314" s="168">
        <v>0.44600000000000001</v>
      </c>
      <c r="L314" s="168">
        <v>12.4</v>
      </c>
      <c r="M314" s="168">
        <v>1.67E-2</v>
      </c>
      <c r="N314" s="168">
        <v>0.11</v>
      </c>
      <c r="O314" s="168">
        <v>2.91</v>
      </c>
      <c r="P314" s="168">
        <v>2.84</v>
      </c>
      <c r="Q314" s="168">
        <v>3.7100000000000001E-2</v>
      </c>
      <c r="R314" s="168">
        <v>7.4</v>
      </c>
      <c r="S314" s="168">
        <v>7.8</v>
      </c>
      <c r="T314" s="168">
        <v>220</v>
      </c>
      <c r="U314" s="168">
        <v>67.599999999999994</v>
      </c>
      <c r="V314" s="168">
        <v>6.17</v>
      </c>
      <c r="W314" s="168">
        <v>6.15</v>
      </c>
      <c r="X314" s="168">
        <v>76.400000000000006</v>
      </c>
      <c r="Y314" s="168">
        <v>78.3</v>
      </c>
      <c r="Z314" s="168">
        <v>8.3000000000000007</v>
      </c>
      <c r="AA314" s="168" t="s">
        <v>2006</v>
      </c>
      <c r="AB314" s="168" t="s">
        <v>2006</v>
      </c>
      <c r="AC314" s="168" t="s">
        <v>566</v>
      </c>
      <c r="AD314" s="169" t="s">
        <v>566</v>
      </c>
    </row>
    <row r="315" spans="1:30" s="110" customFormat="1" x14ac:dyDescent="0.3">
      <c r="A315" s="143" t="s">
        <v>269</v>
      </c>
      <c r="B315" s="144" t="s">
        <v>44</v>
      </c>
      <c r="C315" s="144">
        <v>149668</v>
      </c>
      <c r="D315" s="144">
        <v>6580770</v>
      </c>
      <c r="E315" s="164">
        <v>2021</v>
      </c>
      <c r="F315" s="172">
        <v>44307</v>
      </c>
      <c r="G315" s="168">
        <v>5.1200000000000004E-3</v>
      </c>
      <c r="H315" s="168">
        <v>9.7600000000000006E-2</v>
      </c>
      <c r="I315" s="168">
        <v>2.44</v>
      </c>
      <c r="J315" s="168">
        <v>2.0699999999999998</v>
      </c>
      <c r="K315" s="168">
        <v>0.125</v>
      </c>
      <c r="L315" s="168">
        <v>1.33</v>
      </c>
      <c r="M315" s="168">
        <v>4.6499999999999996E-3</v>
      </c>
      <c r="N315" s="168">
        <v>8.9399999999999993E-2</v>
      </c>
      <c r="O315" s="168">
        <v>2.15</v>
      </c>
      <c r="P315" s="168">
        <v>2.15</v>
      </c>
      <c r="Q315" s="168">
        <v>3.0499999999999999E-2</v>
      </c>
      <c r="R315" s="168">
        <v>0.96099999999999997</v>
      </c>
      <c r="S315" s="168">
        <v>8.8000000000000007</v>
      </c>
      <c r="T315" s="168">
        <v>68</v>
      </c>
      <c r="U315" s="168">
        <v>22.6</v>
      </c>
      <c r="V315" s="168">
        <v>6.62</v>
      </c>
      <c r="W315" s="168">
        <v>6.62</v>
      </c>
      <c r="X315" s="168">
        <v>24.1</v>
      </c>
      <c r="Y315" s="168">
        <v>24.3</v>
      </c>
      <c r="Z315" s="168">
        <v>2.5</v>
      </c>
      <c r="AA315" s="168" t="s">
        <v>2006</v>
      </c>
      <c r="AB315" s="168" t="s">
        <v>2006</v>
      </c>
      <c r="AC315" s="168" t="s">
        <v>566</v>
      </c>
      <c r="AD315" s="169" t="s">
        <v>566</v>
      </c>
    </row>
    <row r="316" spans="1:30" s="110" customFormat="1" x14ac:dyDescent="0.3">
      <c r="A316" s="143" t="s">
        <v>38</v>
      </c>
      <c r="B316" s="145" t="s">
        <v>38</v>
      </c>
      <c r="C316" s="144">
        <v>145070</v>
      </c>
      <c r="D316" s="144">
        <v>6580210</v>
      </c>
      <c r="E316" s="164">
        <v>2021</v>
      </c>
      <c r="F316" s="172">
        <v>44307</v>
      </c>
      <c r="G316" s="168" t="s">
        <v>584</v>
      </c>
      <c r="H316" s="168">
        <v>7.3200000000000001E-2</v>
      </c>
      <c r="I316" s="168">
        <v>0.46700000000000003</v>
      </c>
      <c r="J316" s="168">
        <v>0.435</v>
      </c>
      <c r="K316" s="168">
        <v>3.78E-2</v>
      </c>
      <c r="L316" s="168">
        <v>0.87</v>
      </c>
      <c r="M316" s="168" t="s">
        <v>584</v>
      </c>
      <c r="N316" s="168">
        <v>5.04E-2</v>
      </c>
      <c r="O316" s="168">
        <v>0.41799999999999998</v>
      </c>
      <c r="P316" s="168">
        <v>0.51900000000000002</v>
      </c>
      <c r="Q316" s="168" t="s">
        <v>585</v>
      </c>
      <c r="R316" s="168">
        <v>0.61899999999999999</v>
      </c>
      <c r="S316" s="168">
        <v>8.1</v>
      </c>
      <c r="T316" s="168">
        <v>150</v>
      </c>
      <c r="U316" s="168">
        <v>32.9</v>
      </c>
      <c r="V316" s="168">
        <v>9</v>
      </c>
      <c r="W316" s="168">
        <v>8.9600000000000009</v>
      </c>
      <c r="X316" s="168">
        <v>46</v>
      </c>
      <c r="Y316" s="168">
        <v>45.6</v>
      </c>
      <c r="Z316" s="168">
        <v>0.81</v>
      </c>
      <c r="AA316" s="168" t="s">
        <v>2006</v>
      </c>
      <c r="AB316" s="168" t="s">
        <v>2006</v>
      </c>
      <c r="AC316" s="168" t="s">
        <v>566</v>
      </c>
      <c r="AD316" s="169" t="s">
        <v>566</v>
      </c>
    </row>
    <row r="317" spans="1:30" s="110" customFormat="1" x14ac:dyDescent="0.3">
      <c r="A317" s="143" t="s">
        <v>39</v>
      </c>
      <c r="B317" s="144" t="s">
        <v>39</v>
      </c>
      <c r="C317" s="144">
        <v>145234</v>
      </c>
      <c r="D317" s="144">
        <v>6581590</v>
      </c>
      <c r="E317" s="164">
        <v>2021</v>
      </c>
      <c r="F317" s="172">
        <v>44307</v>
      </c>
      <c r="G317" s="168" t="s">
        <v>584</v>
      </c>
      <c r="H317" s="168">
        <v>0.154</v>
      </c>
      <c r="I317" s="168">
        <v>0.61399999999999999</v>
      </c>
      <c r="J317" s="168">
        <v>0.83</v>
      </c>
      <c r="K317" s="168">
        <v>3.4200000000000001E-2</v>
      </c>
      <c r="L317" s="168">
        <v>1.08</v>
      </c>
      <c r="M317" s="168" t="s">
        <v>584</v>
      </c>
      <c r="N317" s="168">
        <v>0.16</v>
      </c>
      <c r="O317" s="168">
        <v>0.51800000000000002</v>
      </c>
      <c r="P317" s="168">
        <v>0.85799999999999998</v>
      </c>
      <c r="Q317" s="168">
        <v>1.46E-2</v>
      </c>
      <c r="R317" s="168">
        <v>1.1200000000000001</v>
      </c>
      <c r="S317" s="168">
        <v>8.1</v>
      </c>
      <c r="T317" s="168">
        <v>200</v>
      </c>
      <c r="U317" s="168">
        <v>82.4</v>
      </c>
      <c r="V317" s="168">
        <v>23.1</v>
      </c>
      <c r="W317" s="168">
        <v>22.5</v>
      </c>
      <c r="X317" s="168">
        <v>114</v>
      </c>
      <c r="Y317" s="168">
        <v>117</v>
      </c>
      <c r="Z317" s="168">
        <v>1.3</v>
      </c>
      <c r="AA317" s="168" t="s">
        <v>2006</v>
      </c>
      <c r="AB317" s="168" t="s">
        <v>2006</v>
      </c>
      <c r="AC317" s="168" t="s">
        <v>566</v>
      </c>
      <c r="AD317" s="169" t="s">
        <v>566</v>
      </c>
    </row>
    <row r="318" spans="1:30" s="110" customFormat="1" x14ac:dyDescent="0.3">
      <c r="A318" s="143" t="s">
        <v>43</v>
      </c>
      <c r="B318" s="144" t="s">
        <v>43</v>
      </c>
      <c r="C318" s="144">
        <v>153662</v>
      </c>
      <c r="D318" s="144">
        <v>6578630</v>
      </c>
      <c r="E318" s="164">
        <v>2021</v>
      </c>
      <c r="F318" s="172">
        <v>44307</v>
      </c>
      <c r="G318" s="168">
        <v>5.8100000000000001E-3</v>
      </c>
      <c r="H318" s="168">
        <v>0.14199999999999999</v>
      </c>
      <c r="I318" s="168">
        <v>2.48</v>
      </c>
      <c r="J318" s="168">
        <v>2.64</v>
      </c>
      <c r="K318" s="168">
        <v>0.183</v>
      </c>
      <c r="L318" s="168">
        <v>4.76</v>
      </c>
      <c r="M318" s="168" t="s">
        <v>584</v>
      </c>
      <c r="N318" s="168">
        <v>6.9699999999999998E-2</v>
      </c>
      <c r="O318" s="168">
        <v>1.88</v>
      </c>
      <c r="P318" s="168">
        <v>2.2400000000000002</v>
      </c>
      <c r="Q318" s="168">
        <v>1.49E-2</v>
      </c>
      <c r="R318" s="168">
        <v>0.503</v>
      </c>
      <c r="S318" s="168">
        <v>8.6</v>
      </c>
      <c r="T318" s="168">
        <v>66</v>
      </c>
      <c r="U318" s="168">
        <v>22</v>
      </c>
      <c r="V318" s="168">
        <v>8.2100000000000009</v>
      </c>
      <c r="W318" s="168">
        <v>8.0299999999999994</v>
      </c>
      <c r="X318" s="168">
        <v>24.4</v>
      </c>
      <c r="Y318" s="168">
        <v>24.5</v>
      </c>
      <c r="Z318" s="168">
        <v>3.3</v>
      </c>
      <c r="AA318" s="168" t="s">
        <v>2006</v>
      </c>
      <c r="AB318" s="168" t="s">
        <v>2006</v>
      </c>
      <c r="AC318" s="168" t="s">
        <v>566</v>
      </c>
      <c r="AD318" s="169" t="s">
        <v>566</v>
      </c>
    </row>
    <row r="319" spans="1:30" s="110" customFormat="1" x14ac:dyDescent="0.3">
      <c r="A319" s="143" t="s">
        <v>261</v>
      </c>
      <c r="B319" s="144" t="s">
        <v>1327</v>
      </c>
      <c r="C319" s="144">
        <v>156341</v>
      </c>
      <c r="D319" s="144">
        <v>6582550</v>
      </c>
      <c r="E319" s="164">
        <v>2021</v>
      </c>
      <c r="F319" s="172">
        <v>44307</v>
      </c>
      <c r="G319" s="168">
        <v>6.9699999999999996E-3</v>
      </c>
      <c r="H319" s="168">
        <v>7.4099999999999999E-2</v>
      </c>
      <c r="I319" s="168">
        <v>1.85</v>
      </c>
      <c r="J319" s="168">
        <v>1.93</v>
      </c>
      <c r="K319" s="168">
        <v>8.8200000000000001E-2</v>
      </c>
      <c r="L319" s="168">
        <v>1.0900000000000001</v>
      </c>
      <c r="M319" s="168">
        <v>3.5400000000000002E-3</v>
      </c>
      <c r="N319" s="168">
        <v>5.3999999999999999E-2</v>
      </c>
      <c r="O319" s="168">
        <v>1.57</v>
      </c>
      <c r="P319" s="168">
        <v>2.2000000000000002</v>
      </c>
      <c r="Q319" s="168">
        <v>1.2699999999999999E-2</v>
      </c>
      <c r="R319" s="168">
        <v>0.70699999999999996</v>
      </c>
      <c r="S319" s="168">
        <v>8.9</v>
      </c>
      <c r="T319" s="168">
        <v>69</v>
      </c>
      <c r="U319" s="168">
        <v>209</v>
      </c>
      <c r="V319" s="168">
        <v>7.44</v>
      </c>
      <c r="W319" s="168">
        <v>7.29</v>
      </c>
      <c r="X319" s="168">
        <v>34.700000000000003</v>
      </c>
      <c r="Y319" s="168">
        <v>36.200000000000003</v>
      </c>
      <c r="Z319" s="168">
        <v>2.9</v>
      </c>
      <c r="AA319" s="168" t="s">
        <v>2006</v>
      </c>
      <c r="AB319" s="168" t="s">
        <v>2006</v>
      </c>
      <c r="AC319" s="168" t="s">
        <v>566</v>
      </c>
      <c r="AD319" s="169" t="s">
        <v>566</v>
      </c>
    </row>
    <row r="320" spans="1:30" s="110" customFormat="1" x14ac:dyDescent="0.3">
      <c r="A320" s="143" t="s">
        <v>1109</v>
      </c>
      <c r="B320" s="144" t="s">
        <v>1109</v>
      </c>
      <c r="C320" s="158"/>
      <c r="D320" s="158"/>
      <c r="E320" s="164">
        <v>2021</v>
      </c>
      <c r="F320" s="172">
        <v>44307</v>
      </c>
      <c r="G320" s="168" t="s">
        <v>584</v>
      </c>
      <c r="H320" s="168">
        <v>9.8699999999999996E-2</v>
      </c>
      <c r="I320" s="168">
        <v>1.42</v>
      </c>
      <c r="J320" s="168">
        <v>0.82499999999999996</v>
      </c>
      <c r="K320" s="168">
        <v>0.10100000000000001</v>
      </c>
      <c r="L320" s="168">
        <v>1.75</v>
      </c>
      <c r="M320" s="168" t="s">
        <v>584</v>
      </c>
      <c r="N320" s="168">
        <v>8.5500000000000007E-2</v>
      </c>
      <c r="O320" s="168">
        <v>1.27</v>
      </c>
      <c r="P320" s="168">
        <v>0.876</v>
      </c>
      <c r="Q320" s="168" t="s">
        <v>585</v>
      </c>
      <c r="R320" s="168">
        <v>1.82</v>
      </c>
      <c r="S320" s="168">
        <v>7.8</v>
      </c>
      <c r="T320" s="168">
        <v>66</v>
      </c>
      <c r="U320" s="168">
        <v>37.4</v>
      </c>
      <c r="V320" s="168">
        <v>7.25</v>
      </c>
      <c r="W320" s="168">
        <v>7.19</v>
      </c>
      <c r="X320" s="168">
        <v>32.4</v>
      </c>
      <c r="Y320" s="168">
        <v>33.4</v>
      </c>
      <c r="Z320" s="168">
        <v>1.9</v>
      </c>
      <c r="AA320" s="168" t="s">
        <v>2006</v>
      </c>
      <c r="AB320" s="168" t="s">
        <v>2006</v>
      </c>
      <c r="AC320" s="168" t="s">
        <v>566</v>
      </c>
      <c r="AD320" s="169" t="s">
        <v>566</v>
      </c>
    </row>
    <row r="321" spans="1:30" s="110" customFormat="1" x14ac:dyDescent="0.3">
      <c r="A321" s="170" t="s">
        <v>1994</v>
      </c>
      <c r="B321" s="144" t="s">
        <v>1280</v>
      </c>
      <c r="C321" s="171"/>
      <c r="D321" s="171"/>
      <c r="E321" s="164">
        <v>2021</v>
      </c>
      <c r="F321" s="172">
        <v>44307</v>
      </c>
      <c r="G321" s="168">
        <v>1.7000000000000001E-2</v>
      </c>
      <c r="H321" s="168">
        <v>0.32</v>
      </c>
      <c r="I321" s="168">
        <v>3.46</v>
      </c>
      <c r="J321" s="168">
        <v>2.33</v>
      </c>
      <c r="K321" s="168">
        <v>0.32300000000000001</v>
      </c>
      <c r="L321" s="168">
        <v>14.2</v>
      </c>
      <c r="M321" s="168">
        <v>1.6E-2</v>
      </c>
      <c r="N321" s="168">
        <v>0.124</v>
      </c>
      <c r="O321" s="168">
        <v>2.84</v>
      </c>
      <c r="P321" s="168">
        <v>2.2999999999999998</v>
      </c>
      <c r="Q321" s="168">
        <v>6.4299999999999996E-2</v>
      </c>
      <c r="R321" s="168">
        <v>12.8</v>
      </c>
      <c r="S321" s="168">
        <v>8</v>
      </c>
      <c r="T321" s="168">
        <v>230</v>
      </c>
      <c r="U321" s="168">
        <v>76.3</v>
      </c>
      <c r="V321" s="168">
        <v>8.1300000000000008</v>
      </c>
      <c r="W321" s="168">
        <v>8.08</v>
      </c>
      <c r="X321" s="168">
        <v>80.900000000000006</v>
      </c>
      <c r="Y321" s="168">
        <v>82.3</v>
      </c>
      <c r="Z321" s="168">
        <v>8.1</v>
      </c>
      <c r="AA321" s="168" t="s">
        <v>2006</v>
      </c>
      <c r="AB321" s="168" t="s">
        <v>2006</v>
      </c>
      <c r="AC321" s="168" t="s">
        <v>566</v>
      </c>
      <c r="AD321" s="169" t="s">
        <v>566</v>
      </c>
    </row>
    <row r="322" spans="1:30" s="110" customFormat="1" x14ac:dyDescent="0.3">
      <c r="A322" s="143" t="s">
        <v>1330</v>
      </c>
      <c r="B322" s="144" t="s">
        <v>1280</v>
      </c>
      <c r="C322" s="171"/>
      <c r="D322" s="171"/>
      <c r="E322" s="164">
        <v>2021</v>
      </c>
      <c r="F322" s="172">
        <v>44307</v>
      </c>
      <c r="G322" s="168">
        <v>2.8299999999999999E-2</v>
      </c>
      <c r="H322" s="168">
        <v>0.26</v>
      </c>
      <c r="I322" s="168">
        <v>4.26</v>
      </c>
      <c r="J322" s="168">
        <v>3.03</v>
      </c>
      <c r="K322" s="168">
        <v>0.34599999999999997</v>
      </c>
      <c r="L322" s="168">
        <v>14.2</v>
      </c>
      <c r="M322" s="168">
        <v>1.84E-2</v>
      </c>
      <c r="N322" s="168">
        <v>0.13</v>
      </c>
      <c r="O322" s="168">
        <v>3.25</v>
      </c>
      <c r="P322" s="168">
        <v>2.86</v>
      </c>
      <c r="Q322" s="168">
        <v>4.24E-2</v>
      </c>
      <c r="R322" s="168">
        <v>11.2</v>
      </c>
      <c r="S322" s="168">
        <v>7.9</v>
      </c>
      <c r="T322" s="168">
        <v>220</v>
      </c>
      <c r="U322" s="168">
        <v>70.599999999999994</v>
      </c>
      <c r="V322" s="168">
        <v>8.2899999999999991</v>
      </c>
      <c r="W322" s="168">
        <v>8.0500000000000007</v>
      </c>
      <c r="X322" s="168">
        <v>76.7</v>
      </c>
      <c r="Y322" s="168">
        <v>78.099999999999994</v>
      </c>
      <c r="Z322" s="168">
        <v>8.1</v>
      </c>
      <c r="AA322" s="168" t="s">
        <v>2006</v>
      </c>
      <c r="AB322" s="168" t="s">
        <v>2006</v>
      </c>
      <c r="AC322" s="168" t="s">
        <v>566</v>
      </c>
      <c r="AD322" s="169" t="s">
        <v>566</v>
      </c>
    </row>
    <row r="323" spans="1:30" s="110" customFormat="1" x14ac:dyDescent="0.3">
      <c r="A323" s="143" t="s">
        <v>37</v>
      </c>
      <c r="B323" s="145" t="s">
        <v>37</v>
      </c>
      <c r="C323" s="171"/>
      <c r="D323" s="171"/>
      <c r="E323" s="164">
        <v>2021</v>
      </c>
      <c r="F323" s="172">
        <v>44307</v>
      </c>
      <c r="G323" s="168" t="s">
        <v>584</v>
      </c>
      <c r="H323" s="168" t="s">
        <v>585</v>
      </c>
      <c r="I323" s="168" t="s">
        <v>556</v>
      </c>
      <c r="J323" s="168" t="s">
        <v>566</v>
      </c>
      <c r="K323" s="168" t="s">
        <v>585</v>
      </c>
      <c r="L323" s="168" t="s">
        <v>587</v>
      </c>
      <c r="M323" s="168" t="s">
        <v>584</v>
      </c>
      <c r="N323" s="168">
        <v>1.04E-2</v>
      </c>
      <c r="O323" s="168" t="s">
        <v>556</v>
      </c>
      <c r="P323" s="168" t="s">
        <v>566</v>
      </c>
      <c r="Q323" s="168" t="s">
        <v>585</v>
      </c>
      <c r="R323" s="168" t="s">
        <v>587</v>
      </c>
      <c r="S323" s="168">
        <v>5.9</v>
      </c>
      <c r="T323" s="168" t="s">
        <v>582</v>
      </c>
      <c r="U323" s="168" t="s">
        <v>1988</v>
      </c>
      <c r="V323" s="168" t="s">
        <v>557</v>
      </c>
      <c r="W323" s="168" t="s">
        <v>557</v>
      </c>
      <c r="X323" s="168" t="s">
        <v>556</v>
      </c>
      <c r="Y323" s="168" t="s">
        <v>556</v>
      </c>
      <c r="Z323" s="168">
        <v>0.3</v>
      </c>
      <c r="AA323" s="168" t="s">
        <v>2006</v>
      </c>
      <c r="AB323" s="168" t="s">
        <v>2006</v>
      </c>
      <c r="AC323" s="168" t="s">
        <v>566</v>
      </c>
      <c r="AD323" s="169" t="s">
        <v>566</v>
      </c>
    </row>
    <row r="324" spans="1:30" s="110" customFormat="1" x14ac:dyDescent="0.3">
      <c r="A324" s="143" t="s">
        <v>265</v>
      </c>
      <c r="B324" s="144" t="s">
        <v>546</v>
      </c>
      <c r="C324" s="144">
        <v>152125</v>
      </c>
      <c r="D324" s="144">
        <v>6576900</v>
      </c>
      <c r="E324" s="164">
        <v>2021</v>
      </c>
      <c r="F324" s="172">
        <v>44334</v>
      </c>
      <c r="G324" s="168">
        <v>3.9300000000000003E-3</v>
      </c>
      <c r="H324" s="168">
        <v>0.13100000000000001</v>
      </c>
      <c r="I324" s="168">
        <v>2.06</v>
      </c>
      <c r="J324" s="168">
        <v>2.54</v>
      </c>
      <c r="K324" s="168">
        <v>0.31900000000000001</v>
      </c>
      <c r="L324" s="168">
        <v>2.5</v>
      </c>
      <c r="M324" s="168" t="s">
        <v>584</v>
      </c>
      <c r="N324" s="168">
        <v>8.8700000000000001E-2</v>
      </c>
      <c r="O324" s="168">
        <v>2.38</v>
      </c>
      <c r="P324" s="168">
        <v>2.35</v>
      </c>
      <c r="Q324" s="168">
        <v>2.7300000000000001E-2</v>
      </c>
      <c r="R324" s="168">
        <v>0.86799999999999999</v>
      </c>
      <c r="S324" s="168">
        <v>8.1999999999999993</v>
      </c>
      <c r="T324" s="168">
        <v>59</v>
      </c>
      <c r="U324" s="168">
        <v>21.3</v>
      </c>
      <c r="V324" s="168">
        <v>7.45</v>
      </c>
      <c r="W324" s="168">
        <v>7.26</v>
      </c>
      <c r="X324" s="168">
        <v>19.899999999999999</v>
      </c>
      <c r="Y324" s="168">
        <v>23</v>
      </c>
      <c r="Z324" s="168">
        <v>2.9</v>
      </c>
      <c r="AA324" s="168" t="s">
        <v>2006</v>
      </c>
      <c r="AB324" s="168" t="s">
        <v>2006</v>
      </c>
      <c r="AC324" s="168" t="s">
        <v>566</v>
      </c>
      <c r="AD324" s="169" t="s">
        <v>566</v>
      </c>
    </row>
    <row r="325" spans="1:30" s="110" customFormat="1" x14ac:dyDescent="0.3">
      <c r="A325" s="143" t="s">
        <v>36</v>
      </c>
      <c r="B325" s="144" t="s">
        <v>1279</v>
      </c>
      <c r="C325" s="144">
        <v>158727</v>
      </c>
      <c r="D325" s="144">
        <v>6578210</v>
      </c>
      <c r="E325" s="164">
        <v>2021</v>
      </c>
      <c r="F325" s="172">
        <v>44334</v>
      </c>
      <c r="G325" s="168" t="s">
        <v>584</v>
      </c>
      <c r="H325" s="168">
        <v>0.107</v>
      </c>
      <c r="I325" s="168">
        <v>2.08</v>
      </c>
      <c r="J325" s="168">
        <v>2.06</v>
      </c>
      <c r="K325" s="168">
        <v>0.14899999999999999</v>
      </c>
      <c r="L325" s="168">
        <v>1.28</v>
      </c>
      <c r="M325" s="168">
        <v>3.62E-3</v>
      </c>
      <c r="N325" s="168">
        <v>8.5999999999999993E-2</v>
      </c>
      <c r="O325" s="168">
        <v>1.85</v>
      </c>
      <c r="P325" s="168">
        <v>2.14</v>
      </c>
      <c r="Q325" s="168">
        <v>1.9699999999999999E-2</v>
      </c>
      <c r="R325" s="168">
        <v>0.61199999999999999</v>
      </c>
      <c r="S325" s="168">
        <v>8.1</v>
      </c>
      <c r="T325" s="168">
        <v>60</v>
      </c>
      <c r="U325" s="168">
        <v>94.2</v>
      </c>
      <c r="V325" s="168">
        <v>7.56</v>
      </c>
      <c r="W325" s="168">
        <v>7.24</v>
      </c>
      <c r="X325" s="168">
        <v>22.8</v>
      </c>
      <c r="Y325" s="168">
        <v>26.3</v>
      </c>
      <c r="Z325" s="168">
        <v>2.1</v>
      </c>
      <c r="AA325" s="168" t="s">
        <v>2006</v>
      </c>
      <c r="AB325" s="168" t="s">
        <v>2006</v>
      </c>
      <c r="AC325" s="168" t="s">
        <v>566</v>
      </c>
      <c r="AD325" s="169" t="s">
        <v>566</v>
      </c>
    </row>
    <row r="326" spans="1:30" s="110" customFormat="1" x14ac:dyDescent="0.3">
      <c r="A326" s="143" t="s">
        <v>263</v>
      </c>
      <c r="B326" s="144" t="s">
        <v>550</v>
      </c>
      <c r="C326" s="144">
        <v>156953</v>
      </c>
      <c r="D326" s="144">
        <v>6570050</v>
      </c>
      <c r="E326" s="164">
        <v>2021</v>
      </c>
      <c r="F326" s="172">
        <v>44334</v>
      </c>
      <c r="G326" s="168" t="s">
        <v>584</v>
      </c>
      <c r="H326" s="168">
        <v>0.10100000000000001</v>
      </c>
      <c r="I326" s="168">
        <v>1.42</v>
      </c>
      <c r="J326" s="168">
        <v>2.7</v>
      </c>
      <c r="K326" s="168">
        <v>0.114</v>
      </c>
      <c r="L326" s="168">
        <v>1.32</v>
      </c>
      <c r="M326" s="168" t="s">
        <v>584</v>
      </c>
      <c r="N326" s="168">
        <v>5.9700000000000003E-2</v>
      </c>
      <c r="O326" s="168">
        <v>1.1499999999999999</v>
      </c>
      <c r="P326" s="168">
        <v>2.5</v>
      </c>
      <c r="Q326" s="168" t="s">
        <v>585</v>
      </c>
      <c r="R326" s="168">
        <v>0.45300000000000001</v>
      </c>
      <c r="S326" s="168">
        <v>8.1</v>
      </c>
      <c r="T326" s="168">
        <v>68</v>
      </c>
      <c r="U326" s="168">
        <v>35</v>
      </c>
      <c r="V326" s="168">
        <v>7.73</v>
      </c>
      <c r="W326" s="168">
        <v>7.49</v>
      </c>
      <c r="X326" s="168">
        <v>30.5</v>
      </c>
      <c r="Y326" s="168">
        <v>33.4</v>
      </c>
      <c r="Z326" s="168">
        <v>2.9</v>
      </c>
      <c r="AA326" s="168" t="s">
        <v>2006</v>
      </c>
      <c r="AB326" s="168" t="s">
        <v>2006</v>
      </c>
      <c r="AC326" s="168" t="s">
        <v>566</v>
      </c>
      <c r="AD326" s="169" t="s">
        <v>566</v>
      </c>
    </row>
    <row r="327" spans="1:30" s="110" customFormat="1" x14ac:dyDescent="0.3">
      <c r="A327" s="143" t="s">
        <v>269</v>
      </c>
      <c r="B327" s="144" t="s">
        <v>44</v>
      </c>
      <c r="C327" s="144">
        <v>149668</v>
      </c>
      <c r="D327" s="144">
        <v>6580770</v>
      </c>
      <c r="E327" s="164">
        <v>2021</v>
      </c>
      <c r="F327" s="172">
        <v>44334</v>
      </c>
      <c r="G327" s="168">
        <v>4.6899999999999997E-3</v>
      </c>
      <c r="H327" s="168">
        <v>0.11799999999999999</v>
      </c>
      <c r="I327" s="168">
        <v>2.3199999999999998</v>
      </c>
      <c r="J327" s="168">
        <v>2.2999999999999998</v>
      </c>
      <c r="K327" s="168">
        <v>0.16900000000000001</v>
      </c>
      <c r="L327" s="168">
        <v>1.92</v>
      </c>
      <c r="M327" s="168">
        <v>5.7600000000000004E-3</v>
      </c>
      <c r="N327" s="168">
        <v>0.104</v>
      </c>
      <c r="O327" s="168">
        <v>2.4300000000000002</v>
      </c>
      <c r="P327" s="168">
        <v>2.3199999999999998</v>
      </c>
      <c r="Q327" s="168">
        <v>1.6799999999999999E-2</v>
      </c>
      <c r="R327" s="168">
        <v>1.06</v>
      </c>
      <c r="S327" s="168">
        <v>8.5</v>
      </c>
      <c r="T327" s="168">
        <v>62</v>
      </c>
      <c r="U327" s="168">
        <v>23.2</v>
      </c>
      <c r="V327" s="168">
        <v>7.8</v>
      </c>
      <c r="W327" s="168">
        <v>7.68</v>
      </c>
      <c r="X327" s="168">
        <v>21.1</v>
      </c>
      <c r="Y327" s="168">
        <v>24.1</v>
      </c>
      <c r="Z327" s="168">
        <v>2.4</v>
      </c>
      <c r="AA327" s="168" t="s">
        <v>2006</v>
      </c>
      <c r="AB327" s="168" t="s">
        <v>2006</v>
      </c>
      <c r="AC327" s="168" t="s">
        <v>566</v>
      </c>
      <c r="AD327" s="169" t="s">
        <v>566</v>
      </c>
    </row>
    <row r="328" spans="1:30" s="110" customFormat="1" x14ac:dyDescent="0.3">
      <c r="A328" s="143" t="s">
        <v>43</v>
      </c>
      <c r="B328" s="144" t="s">
        <v>43</v>
      </c>
      <c r="C328" s="144">
        <v>153662</v>
      </c>
      <c r="D328" s="144">
        <v>6578630</v>
      </c>
      <c r="E328" s="164">
        <v>2021</v>
      </c>
      <c r="F328" s="172">
        <v>44334</v>
      </c>
      <c r="G328" s="168">
        <v>3.9699999999999996E-3</v>
      </c>
      <c r="H328" s="168">
        <v>0.10100000000000001</v>
      </c>
      <c r="I328" s="168">
        <v>2.13</v>
      </c>
      <c r="J328" s="168">
        <v>2.27</v>
      </c>
      <c r="K328" s="168">
        <v>0.112</v>
      </c>
      <c r="L328" s="168">
        <v>1.36</v>
      </c>
      <c r="M328" s="168">
        <v>2.5200000000000001E-3</v>
      </c>
      <c r="N328" s="168">
        <v>5.2299999999999999E-2</v>
      </c>
      <c r="O328" s="168">
        <v>2.0499999999999998</v>
      </c>
      <c r="P328" s="168">
        <v>2.09</v>
      </c>
      <c r="Q328" s="168">
        <v>1.4200000000000001E-2</v>
      </c>
      <c r="R328" s="168">
        <v>0.91800000000000004</v>
      </c>
      <c r="S328" s="168">
        <v>8.3000000000000007</v>
      </c>
      <c r="T328" s="168">
        <v>55</v>
      </c>
      <c r="U328" s="168">
        <v>20.8</v>
      </c>
      <c r="V328" s="168">
        <v>7.81</v>
      </c>
      <c r="W328" s="168">
        <v>7.74</v>
      </c>
      <c r="X328" s="168">
        <v>19.2</v>
      </c>
      <c r="Y328" s="168">
        <v>21.7</v>
      </c>
      <c r="Z328" s="168">
        <v>2.5</v>
      </c>
      <c r="AA328" s="168" t="s">
        <v>2006</v>
      </c>
      <c r="AB328" s="168" t="s">
        <v>2006</v>
      </c>
      <c r="AC328" s="168" t="s">
        <v>566</v>
      </c>
      <c r="AD328" s="169" t="s">
        <v>566</v>
      </c>
    </row>
    <row r="329" spans="1:30" s="110" customFormat="1" x14ac:dyDescent="0.3">
      <c r="A329" s="143" t="s">
        <v>261</v>
      </c>
      <c r="B329" s="144" t="s">
        <v>1327</v>
      </c>
      <c r="C329" s="144">
        <v>156341</v>
      </c>
      <c r="D329" s="144">
        <v>6582550</v>
      </c>
      <c r="E329" s="164">
        <v>2021</v>
      </c>
      <c r="F329" s="172">
        <v>44334</v>
      </c>
      <c r="G329" s="168">
        <v>6.8999999999999999E-3</v>
      </c>
      <c r="H329" s="168">
        <v>9.5799999999999996E-2</v>
      </c>
      <c r="I329" s="168">
        <v>1.82</v>
      </c>
      <c r="J329" s="168">
        <v>1.6</v>
      </c>
      <c r="K329" s="168">
        <v>9.5799999999999996E-2</v>
      </c>
      <c r="L329" s="168">
        <v>1.2</v>
      </c>
      <c r="M329" s="168">
        <v>5.7800000000000004E-3</v>
      </c>
      <c r="N329" s="168">
        <v>9.5000000000000001E-2</v>
      </c>
      <c r="O329" s="168">
        <v>1.7</v>
      </c>
      <c r="P329" s="168">
        <v>1.91</v>
      </c>
      <c r="Q329" s="168">
        <v>2.81E-2</v>
      </c>
      <c r="R329" s="168">
        <v>0.68500000000000005</v>
      </c>
      <c r="S329" s="168">
        <v>8.5</v>
      </c>
      <c r="T329" s="168">
        <v>64</v>
      </c>
      <c r="U329" s="168">
        <v>255</v>
      </c>
      <c r="V329" s="168">
        <v>6.91</v>
      </c>
      <c r="W329" s="168">
        <v>6.81</v>
      </c>
      <c r="X329" s="168">
        <v>33.299999999999997</v>
      </c>
      <c r="Y329" s="168">
        <v>37.5</v>
      </c>
      <c r="Z329" s="168">
        <v>1.6</v>
      </c>
      <c r="AA329" s="168" t="s">
        <v>2006</v>
      </c>
      <c r="AB329" s="168" t="s">
        <v>2006</v>
      </c>
      <c r="AC329" s="168" t="s">
        <v>566</v>
      </c>
      <c r="AD329" s="169" t="s">
        <v>566</v>
      </c>
    </row>
    <row r="330" spans="1:30" s="110" customFormat="1" x14ac:dyDescent="0.3">
      <c r="A330" s="143" t="s">
        <v>42</v>
      </c>
      <c r="B330" s="144" t="s">
        <v>42</v>
      </c>
      <c r="C330" s="144">
        <v>148156</v>
      </c>
      <c r="D330" s="144">
        <v>6572520</v>
      </c>
      <c r="E330" s="164">
        <v>2021</v>
      </c>
      <c r="F330" s="172">
        <v>44335</v>
      </c>
      <c r="G330" s="168" t="s">
        <v>584</v>
      </c>
      <c r="H330" s="168">
        <v>7.0599999999999996E-2</v>
      </c>
      <c r="I330" s="168">
        <v>2.2799999999999998</v>
      </c>
      <c r="J330" s="168">
        <v>1.46</v>
      </c>
      <c r="K330" s="168">
        <v>0.11600000000000001</v>
      </c>
      <c r="L330" s="168">
        <v>3.26</v>
      </c>
      <c r="M330" s="168" t="s">
        <v>584</v>
      </c>
      <c r="N330" s="168">
        <v>5.62E-2</v>
      </c>
      <c r="O330" s="168">
        <v>1.9</v>
      </c>
      <c r="P330" s="168">
        <v>1.24</v>
      </c>
      <c r="Q330" s="168">
        <v>1.1599999999999999E-2</v>
      </c>
      <c r="R330" s="168">
        <v>2.31</v>
      </c>
      <c r="S330" s="168">
        <v>7.6</v>
      </c>
      <c r="T330" s="168">
        <v>63</v>
      </c>
      <c r="U330" s="168">
        <v>27.1</v>
      </c>
      <c r="V330" s="168">
        <v>5.5</v>
      </c>
      <c r="W330" s="168">
        <v>5.3</v>
      </c>
      <c r="X330" s="168">
        <v>27.4</v>
      </c>
      <c r="Y330" s="168">
        <v>28.4</v>
      </c>
      <c r="Z330" s="168">
        <v>3.1</v>
      </c>
      <c r="AA330" s="168" t="s">
        <v>2006</v>
      </c>
      <c r="AB330" s="168" t="s">
        <v>2006</v>
      </c>
      <c r="AC330" s="168" t="s">
        <v>566</v>
      </c>
      <c r="AD330" s="169" t="s">
        <v>566</v>
      </c>
    </row>
    <row r="331" spans="1:30" s="110" customFormat="1" x14ac:dyDescent="0.3">
      <c r="A331" s="143" t="s">
        <v>41</v>
      </c>
      <c r="B331" s="144" t="s">
        <v>41</v>
      </c>
      <c r="C331" s="144">
        <v>155057</v>
      </c>
      <c r="D331" s="144">
        <v>6568460</v>
      </c>
      <c r="E331" s="164">
        <v>2021</v>
      </c>
      <c r="F331" s="172">
        <v>44335</v>
      </c>
      <c r="G331" s="168" t="s">
        <v>584</v>
      </c>
      <c r="H331" s="168">
        <v>0.126</v>
      </c>
      <c r="I331" s="168">
        <v>1.18</v>
      </c>
      <c r="J331" s="168">
        <v>2.2999999999999998</v>
      </c>
      <c r="K331" s="168">
        <v>7.5499999999999998E-2</v>
      </c>
      <c r="L331" s="168">
        <v>1.83</v>
      </c>
      <c r="M331" s="168" t="s">
        <v>584</v>
      </c>
      <c r="N331" s="168">
        <v>8.1699999999999995E-2</v>
      </c>
      <c r="O331" s="168">
        <v>0.98599999999999999</v>
      </c>
      <c r="P331" s="168">
        <v>2.37</v>
      </c>
      <c r="Q331" s="168">
        <v>1.18E-2</v>
      </c>
      <c r="R331" s="168">
        <v>0.71899999999999997</v>
      </c>
      <c r="S331" s="168">
        <v>7.7</v>
      </c>
      <c r="T331" s="168">
        <v>71</v>
      </c>
      <c r="U331" s="168">
        <v>32.799999999999997</v>
      </c>
      <c r="V331" s="168">
        <v>8.69</v>
      </c>
      <c r="W331" s="168">
        <v>8.51</v>
      </c>
      <c r="X331" s="168">
        <v>32.6</v>
      </c>
      <c r="Y331" s="168">
        <v>33.6</v>
      </c>
      <c r="Z331" s="168">
        <v>3.3</v>
      </c>
      <c r="AA331" s="168" t="s">
        <v>2006</v>
      </c>
      <c r="AB331" s="168" t="s">
        <v>2006</v>
      </c>
      <c r="AC331" s="168" t="s">
        <v>566</v>
      </c>
      <c r="AD331" s="169" t="s">
        <v>566</v>
      </c>
    </row>
    <row r="332" spans="1:30" s="110" customFormat="1" x14ac:dyDescent="0.3">
      <c r="A332" s="143" t="s">
        <v>46</v>
      </c>
      <c r="B332" s="144" t="s">
        <v>46</v>
      </c>
      <c r="C332" s="147" t="s">
        <v>1283</v>
      </c>
      <c r="D332" s="147" t="s">
        <v>1282</v>
      </c>
      <c r="E332" s="164">
        <v>2021</v>
      </c>
      <c r="F332" s="172">
        <v>44335</v>
      </c>
      <c r="G332" s="168" t="s">
        <v>584</v>
      </c>
      <c r="H332" s="168">
        <v>7.22E-2</v>
      </c>
      <c r="I332" s="168">
        <v>1.69</v>
      </c>
      <c r="J332" s="168">
        <v>0.77600000000000002</v>
      </c>
      <c r="K332" s="168">
        <v>0.11700000000000001</v>
      </c>
      <c r="L332" s="168">
        <v>2.13</v>
      </c>
      <c r="M332" s="168" t="s">
        <v>584</v>
      </c>
      <c r="N332" s="168">
        <v>5.6300000000000003E-2</v>
      </c>
      <c r="O332" s="168">
        <v>1.65</v>
      </c>
      <c r="P332" s="168">
        <v>0.85</v>
      </c>
      <c r="Q332" s="168">
        <v>2.5499999999999998E-2</v>
      </c>
      <c r="R332" s="168">
        <v>1.78</v>
      </c>
      <c r="S332" s="168">
        <v>8.1999999999999993</v>
      </c>
      <c r="T332" s="168">
        <v>12</v>
      </c>
      <c r="U332" s="168">
        <v>43.6</v>
      </c>
      <c r="V332" s="168">
        <v>5.75</v>
      </c>
      <c r="W332" s="168">
        <v>5.7</v>
      </c>
      <c r="X332" s="168">
        <v>40.1</v>
      </c>
      <c r="Y332" s="168">
        <v>41.3</v>
      </c>
      <c r="Z332" s="168">
        <v>2.6</v>
      </c>
      <c r="AA332" s="168" t="s">
        <v>2006</v>
      </c>
      <c r="AB332" s="168" t="s">
        <v>2006</v>
      </c>
      <c r="AC332" s="168" t="s">
        <v>566</v>
      </c>
      <c r="AD332" s="169" t="s">
        <v>566</v>
      </c>
    </row>
    <row r="333" spans="1:30" s="110" customFormat="1" x14ac:dyDescent="0.3">
      <c r="A333" s="143" t="s">
        <v>975</v>
      </c>
      <c r="B333" s="144" t="s">
        <v>939</v>
      </c>
      <c r="C333" s="144">
        <v>158751</v>
      </c>
      <c r="D333" s="144">
        <v>6570553</v>
      </c>
      <c r="E333" s="164">
        <v>2021</v>
      </c>
      <c r="F333" s="172">
        <v>44335</v>
      </c>
      <c r="G333" s="168" t="s">
        <v>584</v>
      </c>
      <c r="H333" s="168">
        <v>8.7499999999999994E-2</v>
      </c>
      <c r="I333" s="168">
        <v>1.1399999999999999</v>
      </c>
      <c r="J333" s="168">
        <v>1.1599999999999999</v>
      </c>
      <c r="K333" s="168">
        <v>0.23799999999999999</v>
      </c>
      <c r="L333" s="168">
        <v>3.36</v>
      </c>
      <c r="M333" s="168" t="s">
        <v>584</v>
      </c>
      <c r="N333" s="168">
        <v>5.2200000000000003E-2</v>
      </c>
      <c r="O333" s="168">
        <v>0.96399999999999997</v>
      </c>
      <c r="P333" s="168">
        <v>1.1200000000000001</v>
      </c>
      <c r="Q333" s="168" t="s">
        <v>585</v>
      </c>
      <c r="R333" s="168">
        <v>2.13</v>
      </c>
      <c r="S333" s="168">
        <v>8.1</v>
      </c>
      <c r="T333" s="168">
        <v>94</v>
      </c>
      <c r="U333" s="168">
        <v>36.6</v>
      </c>
      <c r="V333" s="168">
        <v>5.78</v>
      </c>
      <c r="W333" s="168">
        <v>5.74</v>
      </c>
      <c r="X333" s="168">
        <v>36.9</v>
      </c>
      <c r="Y333" s="168">
        <v>39.799999999999997</v>
      </c>
      <c r="Z333" s="168">
        <v>2.6</v>
      </c>
      <c r="AA333" s="168" t="s">
        <v>2006</v>
      </c>
      <c r="AB333" s="168" t="s">
        <v>2006</v>
      </c>
      <c r="AC333" s="168" t="s">
        <v>566</v>
      </c>
      <c r="AD333" s="169" t="s">
        <v>566</v>
      </c>
    </row>
    <row r="334" spans="1:30" s="110" customFormat="1" x14ac:dyDescent="0.3">
      <c r="A334" s="143" t="s">
        <v>1109</v>
      </c>
      <c r="B334" s="144" t="s">
        <v>1109</v>
      </c>
      <c r="C334" s="158"/>
      <c r="D334" s="158"/>
      <c r="E334" s="164">
        <v>2021</v>
      </c>
      <c r="F334" s="172">
        <v>44335</v>
      </c>
      <c r="G334" s="168" t="s">
        <v>584</v>
      </c>
      <c r="H334" s="168">
        <v>0.113</v>
      </c>
      <c r="I334" s="168">
        <v>1.61</v>
      </c>
      <c r="J334" s="168">
        <v>0.997</v>
      </c>
      <c r="K334" s="168">
        <v>8.0199999999999994E-2</v>
      </c>
      <c r="L334" s="168">
        <v>1.96</v>
      </c>
      <c r="M334" s="168" t="s">
        <v>584</v>
      </c>
      <c r="N334" s="168">
        <v>9.1499999999999998E-2</v>
      </c>
      <c r="O334" s="168">
        <v>1.55</v>
      </c>
      <c r="P334" s="168">
        <v>0.95799999999999996</v>
      </c>
      <c r="Q334" s="168">
        <v>1.6E-2</v>
      </c>
      <c r="R334" s="168">
        <v>1.08</v>
      </c>
      <c r="S334" s="168">
        <v>8.1</v>
      </c>
      <c r="T334" s="168">
        <v>61</v>
      </c>
      <c r="U334" s="168">
        <v>35.700000000000003</v>
      </c>
      <c r="V334" s="168">
        <v>7.64</v>
      </c>
      <c r="W334" s="168">
        <v>7.54</v>
      </c>
      <c r="X334" s="168">
        <v>30.4</v>
      </c>
      <c r="Y334" s="168">
        <v>30.7</v>
      </c>
      <c r="Z334" s="168">
        <v>2.8</v>
      </c>
      <c r="AA334" s="168" t="s">
        <v>2006</v>
      </c>
      <c r="AB334" s="168" t="s">
        <v>2006</v>
      </c>
      <c r="AC334" s="168" t="s">
        <v>566</v>
      </c>
      <c r="AD334" s="169" t="s">
        <v>566</v>
      </c>
    </row>
    <row r="335" spans="1:30" s="110" customFormat="1" x14ac:dyDescent="0.3">
      <c r="A335" s="143" t="s">
        <v>1116</v>
      </c>
      <c r="B335" s="144" t="s">
        <v>1116</v>
      </c>
      <c r="C335" s="158"/>
      <c r="D335" s="158"/>
      <c r="E335" s="164">
        <v>2021</v>
      </c>
      <c r="F335" s="172">
        <v>44335</v>
      </c>
      <c r="G335" s="168" t="s">
        <v>584</v>
      </c>
      <c r="H335" s="168">
        <v>5.2400000000000002E-2</v>
      </c>
      <c r="I335" s="168">
        <v>0.50900000000000001</v>
      </c>
      <c r="J335" s="168">
        <v>0.78600000000000003</v>
      </c>
      <c r="K335" s="168">
        <v>8.9399999999999993E-2</v>
      </c>
      <c r="L335" s="168">
        <v>0.34599999999999997</v>
      </c>
      <c r="M335" s="168" t="s">
        <v>584</v>
      </c>
      <c r="N335" s="168">
        <v>3.9600000000000003E-2</v>
      </c>
      <c r="O335" s="168">
        <v>0.41199999999999998</v>
      </c>
      <c r="P335" s="168">
        <v>0.61799999999999999</v>
      </c>
      <c r="Q335" s="168">
        <v>1.0999999999999999E-2</v>
      </c>
      <c r="R335" s="168" t="s">
        <v>587</v>
      </c>
      <c r="S335" s="168">
        <v>8.3000000000000007</v>
      </c>
      <c r="T335" s="168">
        <v>93</v>
      </c>
      <c r="U335" s="168">
        <v>45.5</v>
      </c>
      <c r="V335" s="168">
        <v>6.66</v>
      </c>
      <c r="W335" s="168">
        <v>6.56</v>
      </c>
      <c r="X335" s="168">
        <v>38.799999999999997</v>
      </c>
      <c r="Y335" s="168">
        <v>40.299999999999997</v>
      </c>
      <c r="Z335" s="168">
        <v>4.5999999999999996</v>
      </c>
      <c r="AA335" s="168" t="s">
        <v>2006</v>
      </c>
      <c r="AB335" s="168" t="s">
        <v>2006</v>
      </c>
      <c r="AC335" s="168" t="s">
        <v>566</v>
      </c>
      <c r="AD335" s="169" t="s">
        <v>566</v>
      </c>
    </row>
    <row r="336" spans="1:30" s="110" customFormat="1" x14ac:dyDescent="0.3">
      <c r="A336" s="143" t="s">
        <v>1123</v>
      </c>
      <c r="B336" s="144" t="s">
        <v>1123</v>
      </c>
      <c r="C336" s="171"/>
      <c r="D336" s="171"/>
      <c r="E336" s="164">
        <v>2021</v>
      </c>
      <c r="F336" s="172">
        <v>44335</v>
      </c>
      <c r="G336" s="168" t="s">
        <v>584</v>
      </c>
      <c r="H336" s="168">
        <v>0.14199999999999999</v>
      </c>
      <c r="I336" s="168">
        <v>1.64</v>
      </c>
      <c r="J336" s="168">
        <v>0.86</v>
      </c>
      <c r="K336" s="168">
        <v>5.0799999999999998E-2</v>
      </c>
      <c r="L336" s="168">
        <v>2.36</v>
      </c>
      <c r="M336" s="168" t="s">
        <v>584</v>
      </c>
      <c r="N336" s="168">
        <v>4.8300000000000003E-2</v>
      </c>
      <c r="O336" s="168">
        <v>1.69</v>
      </c>
      <c r="P336" s="168">
        <v>0.99</v>
      </c>
      <c r="Q336" s="168">
        <v>1.3299999999999999E-2</v>
      </c>
      <c r="R336" s="168">
        <v>1.52</v>
      </c>
      <c r="S336" s="168">
        <v>8.1</v>
      </c>
      <c r="T336" s="168">
        <v>58</v>
      </c>
      <c r="U336" s="168">
        <v>35.299999999999997</v>
      </c>
      <c r="V336" s="168">
        <v>7.46</v>
      </c>
      <c r="W336" s="168">
        <v>7.4</v>
      </c>
      <c r="X336" s="168">
        <v>28.1</v>
      </c>
      <c r="Y336" s="168">
        <v>27.5</v>
      </c>
      <c r="Z336" s="168">
        <v>1.7</v>
      </c>
      <c r="AA336" s="168" t="s">
        <v>2006</v>
      </c>
      <c r="AB336" s="168" t="s">
        <v>2006</v>
      </c>
      <c r="AC336" s="168" t="s">
        <v>566</v>
      </c>
      <c r="AD336" s="169" t="s">
        <v>566</v>
      </c>
    </row>
    <row r="337" spans="1:30" s="110" customFormat="1" x14ac:dyDescent="0.3">
      <c r="A337" s="143" t="s">
        <v>267</v>
      </c>
      <c r="B337" s="144" t="s">
        <v>552</v>
      </c>
      <c r="C337" s="144">
        <v>152713</v>
      </c>
      <c r="D337" s="144">
        <v>6582780</v>
      </c>
      <c r="E337" s="164">
        <v>2021</v>
      </c>
      <c r="F337" s="172">
        <v>44336</v>
      </c>
      <c r="G337" s="168">
        <v>6.8399999999999997E-3</v>
      </c>
      <c r="H337" s="168">
        <v>0.13500000000000001</v>
      </c>
      <c r="I337" s="168">
        <v>1.79</v>
      </c>
      <c r="J337" s="168">
        <v>1.63</v>
      </c>
      <c r="K337" s="168">
        <v>0.22900000000000001</v>
      </c>
      <c r="L337" s="168">
        <v>1.57</v>
      </c>
      <c r="M337" s="168">
        <v>4.3600000000000002E-3</v>
      </c>
      <c r="N337" s="168">
        <v>9.2499999999999999E-2</v>
      </c>
      <c r="O337" s="168">
        <v>1.56</v>
      </c>
      <c r="P337" s="168">
        <v>1.52</v>
      </c>
      <c r="Q337" s="168">
        <v>4.8899999999999999E-2</v>
      </c>
      <c r="R337" s="168">
        <v>0.61199999999999999</v>
      </c>
      <c r="S337" s="168">
        <v>8.6</v>
      </c>
      <c r="T337" s="168">
        <v>87</v>
      </c>
      <c r="U337" s="168">
        <v>424</v>
      </c>
      <c r="V337" s="168">
        <v>7.68</v>
      </c>
      <c r="W337" s="168">
        <v>6.82</v>
      </c>
      <c r="X337" s="168">
        <v>53.9</v>
      </c>
      <c r="Y337" s="168">
        <v>54.8</v>
      </c>
      <c r="Z337" s="168">
        <v>3.8</v>
      </c>
      <c r="AA337" s="168" t="s">
        <v>2006</v>
      </c>
      <c r="AB337" s="168" t="s">
        <v>2006</v>
      </c>
      <c r="AC337" s="168" t="s">
        <v>566</v>
      </c>
      <c r="AD337" s="169" t="s">
        <v>566</v>
      </c>
    </row>
    <row r="338" spans="1:30" s="110" customFormat="1" x14ac:dyDescent="0.3">
      <c r="A338" s="143" t="s">
        <v>268</v>
      </c>
      <c r="B338" s="144" t="s">
        <v>1993</v>
      </c>
      <c r="C338" s="144">
        <v>146245</v>
      </c>
      <c r="D338" s="144">
        <v>6583660</v>
      </c>
      <c r="E338" s="164">
        <v>2021</v>
      </c>
      <c r="F338" s="172">
        <v>44336</v>
      </c>
      <c r="G338" s="168">
        <v>1.7500000000000002E-2</v>
      </c>
      <c r="H338" s="168">
        <v>0.63800000000000001</v>
      </c>
      <c r="I338" s="168">
        <v>4.8</v>
      </c>
      <c r="J338" s="168">
        <v>3.45</v>
      </c>
      <c r="K338" s="168">
        <v>0.86099999999999999</v>
      </c>
      <c r="L338" s="168">
        <v>15.4</v>
      </c>
      <c r="M338" s="168">
        <v>6.7299999999999999E-3</v>
      </c>
      <c r="N338" s="168">
        <v>0.112</v>
      </c>
      <c r="O338" s="168">
        <v>3.11</v>
      </c>
      <c r="P338" s="168">
        <v>3.04</v>
      </c>
      <c r="Q338" s="168">
        <v>9.1399999999999995E-2</v>
      </c>
      <c r="R338" s="168">
        <v>6.18</v>
      </c>
      <c r="S338" s="168">
        <v>7.9</v>
      </c>
      <c r="T338" s="168">
        <v>210</v>
      </c>
      <c r="U338" s="168">
        <v>64.2</v>
      </c>
      <c r="V338" s="168">
        <v>8.6199999999999992</v>
      </c>
      <c r="W338" s="168">
        <v>7.93</v>
      </c>
      <c r="X338" s="168">
        <v>74</v>
      </c>
      <c r="Y338" s="168">
        <v>74</v>
      </c>
      <c r="Z338" s="168">
        <v>18</v>
      </c>
      <c r="AA338" s="168" t="s">
        <v>2006</v>
      </c>
      <c r="AB338" s="168" t="s">
        <v>2006</v>
      </c>
      <c r="AC338" s="168" t="s">
        <v>566</v>
      </c>
      <c r="AD338" s="169" t="s">
        <v>566</v>
      </c>
    </row>
    <row r="339" spans="1:30" s="110" customFormat="1" x14ac:dyDescent="0.3">
      <c r="A339" s="143" t="s">
        <v>38</v>
      </c>
      <c r="B339" s="145" t="s">
        <v>38</v>
      </c>
      <c r="C339" s="144">
        <v>145070</v>
      </c>
      <c r="D339" s="144">
        <v>6580210</v>
      </c>
      <c r="E339" s="164">
        <v>2021</v>
      </c>
      <c r="F339" s="172">
        <v>44336</v>
      </c>
      <c r="G339" s="168" t="s">
        <v>584</v>
      </c>
      <c r="H339" s="168">
        <v>6.9699999999999998E-2</v>
      </c>
      <c r="I339" s="168">
        <v>0.49199999999999999</v>
      </c>
      <c r="J339" s="168">
        <v>0.38400000000000001</v>
      </c>
      <c r="K339" s="168">
        <v>3.85E-2</v>
      </c>
      <c r="L339" s="168">
        <v>0.26500000000000001</v>
      </c>
      <c r="M339" s="168" t="s">
        <v>584</v>
      </c>
      <c r="N339" s="168">
        <v>5.91E-2</v>
      </c>
      <c r="O339" s="168">
        <v>0.54900000000000004</v>
      </c>
      <c r="P339" s="168">
        <v>0.39100000000000001</v>
      </c>
      <c r="Q339" s="168">
        <v>1.72E-2</v>
      </c>
      <c r="R339" s="168">
        <v>0.38400000000000001</v>
      </c>
      <c r="S339" s="168">
        <v>8.1999999999999993</v>
      </c>
      <c r="T339" s="168">
        <v>140</v>
      </c>
      <c r="U339" s="168">
        <v>32.700000000000003</v>
      </c>
      <c r="V339" s="168">
        <v>10.1</v>
      </c>
      <c r="W339" s="168">
        <v>9.9600000000000009</v>
      </c>
      <c r="X339" s="168">
        <v>45</v>
      </c>
      <c r="Y339" s="168">
        <v>45</v>
      </c>
      <c r="Z339" s="168">
        <v>1.6</v>
      </c>
      <c r="AA339" s="168" t="s">
        <v>2006</v>
      </c>
      <c r="AB339" s="168" t="s">
        <v>2006</v>
      </c>
      <c r="AC339" s="168" t="s">
        <v>566</v>
      </c>
      <c r="AD339" s="169" t="s">
        <v>566</v>
      </c>
    </row>
    <row r="340" spans="1:30" s="110" customFormat="1" x14ac:dyDescent="0.3">
      <c r="A340" s="143" t="s">
        <v>39</v>
      </c>
      <c r="B340" s="144" t="s">
        <v>39</v>
      </c>
      <c r="C340" s="144">
        <v>145234</v>
      </c>
      <c r="D340" s="144">
        <v>6581590</v>
      </c>
      <c r="E340" s="164">
        <v>2021</v>
      </c>
      <c r="F340" s="172">
        <v>44336</v>
      </c>
      <c r="G340" s="168" t="s">
        <v>584</v>
      </c>
      <c r="H340" s="168">
        <v>8.6699999999999999E-2</v>
      </c>
      <c r="I340" s="168">
        <v>0.52800000000000002</v>
      </c>
      <c r="J340" s="168">
        <v>0.998</v>
      </c>
      <c r="K340" s="168">
        <v>4.7600000000000003E-2</v>
      </c>
      <c r="L340" s="168">
        <v>0.97799999999999998</v>
      </c>
      <c r="M340" s="168" t="s">
        <v>584</v>
      </c>
      <c r="N340" s="168">
        <v>0.14199999999999999</v>
      </c>
      <c r="O340" s="168">
        <v>0.51400000000000001</v>
      </c>
      <c r="P340" s="168">
        <v>0.94</v>
      </c>
      <c r="Q340" s="168">
        <v>3.9800000000000002E-2</v>
      </c>
      <c r="R340" s="168">
        <v>1.01</v>
      </c>
      <c r="S340" s="168">
        <v>8</v>
      </c>
      <c r="T340" s="168">
        <v>190</v>
      </c>
      <c r="U340" s="168">
        <v>81.7</v>
      </c>
      <c r="V340" s="168">
        <v>255</v>
      </c>
      <c r="W340" s="168">
        <v>23.6</v>
      </c>
      <c r="X340" s="168">
        <v>111</v>
      </c>
      <c r="Y340" s="168">
        <v>115</v>
      </c>
      <c r="Z340" s="168">
        <v>2.7</v>
      </c>
      <c r="AA340" s="168" t="s">
        <v>2006</v>
      </c>
      <c r="AB340" s="168" t="s">
        <v>2006</v>
      </c>
      <c r="AC340" s="168" t="s">
        <v>566</v>
      </c>
      <c r="AD340" s="169" t="s">
        <v>566</v>
      </c>
    </row>
    <row r="341" spans="1:30" s="110" customFormat="1" x14ac:dyDescent="0.3">
      <c r="A341" s="143" t="s">
        <v>40</v>
      </c>
      <c r="B341" s="144" t="s">
        <v>40</v>
      </c>
      <c r="C341" s="144">
        <v>142857</v>
      </c>
      <c r="D341" s="144">
        <v>6581940</v>
      </c>
      <c r="E341" s="164">
        <v>2021</v>
      </c>
      <c r="F341" s="172">
        <v>44336</v>
      </c>
      <c r="G341" s="168">
        <v>6.5300000000000002E-3</v>
      </c>
      <c r="H341" s="168">
        <v>0.17399999999999999</v>
      </c>
      <c r="I341" s="168">
        <v>3.41</v>
      </c>
      <c r="J341" s="168">
        <v>1.41</v>
      </c>
      <c r="K341" s="168">
        <v>0.111</v>
      </c>
      <c r="L341" s="168">
        <v>6.56</v>
      </c>
      <c r="M341" s="168">
        <v>2.6800000000000001E-3</v>
      </c>
      <c r="N341" s="168">
        <v>0.14899999999999999</v>
      </c>
      <c r="O341" s="168">
        <v>3.18</v>
      </c>
      <c r="P341" s="168">
        <v>1.54</v>
      </c>
      <c r="Q341" s="168">
        <v>3.7900000000000003E-2</v>
      </c>
      <c r="R341" s="168">
        <v>5.04</v>
      </c>
      <c r="S341" s="168">
        <v>8.1</v>
      </c>
      <c r="T341" s="168">
        <v>150</v>
      </c>
      <c r="U341" s="168">
        <v>53.9</v>
      </c>
      <c r="V341" s="168">
        <v>8.68</v>
      </c>
      <c r="W341" s="168">
        <v>7.25</v>
      </c>
      <c r="X341" s="168">
        <v>55</v>
      </c>
      <c r="Y341" s="168">
        <v>54.8</v>
      </c>
      <c r="Z341" s="168">
        <v>5.0999999999999996</v>
      </c>
      <c r="AA341" s="168" t="s">
        <v>2006</v>
      </c>
      <c r="AB341" s="168" t="s">
        <v>2006</v>
      </c>
      <c r="AC341" s="168" t="s">
        <v>566</v>
      </c>
      <c r="AD341" s="169" t="s">
        <v>566</v>
      </c>
    </row>
    <row r="342" spans="1:30" s="110" customFormat="1" x14ac:dyDescent="0.3">
      <c r="A342" s="170" t="s">
        <v>1994</v>
      </c>
      <c r="B342" s="144" t="s">
        <v>1280</v>
      </c>
      <c r="C342" s="171"/>
      <c r="D342" s="171"/>
      <c r="E342" s="164">
        <v>2021</v>
      </c>
      <c r="F342" s="172">
        <v>44336</v>
      </c>
      <c r="G342" s="168">
        <v>1.0699999999999999E-2</v>
      </c>
      <c r="H342" s="168">
        <v>0.52200000000000002</v>
      </c>
      <c r="I342" s="168">
        <v>3.93</v>
      </c>
      <c r="J342" s="168">
        <v>2.8</v>
      </c>
      <c r="K342" s="168">
        <v>0.54</v>
      </c>
      <c r="L342" s="168">
        <v>18</v>
      </c>
      <c r="M342" s="168">
        <v>8.0800000000000004E-3</v>
      </c>
      <c r="N342" s="168">
        <v>0.13300000000000001</v>
      </c>
      <c r="O342" s="168">
        <v>3.32</v>
      </c>
      <c r="P342" s="168">
        <v>2.14</v>
      </c>
      <c r="Q342" s="168">
        <v>7.8100000000000003E-2</v>
      </c>
      <c r="R342" s="168">
        <v>11.4</v>
      </c>
      <c r="S342" s="168">
        <v>7.9</v>
      </c>
      <c r="T342" s="168">
        <v>210</v>
      </c>
      <c r="U342" s="168">
        <v>66.099999999999994</v>
      </c>
      <c r="V342" s="168">
        <v>9.5399999999999991</v>
      </c>
      <c r="W342" s="168">
        <v>8.5500000000000007</v>
      </c>
      <c r="X342" s="168">
        <v>72.2</v>
      </c>
      <c r="Y342" s="168">
        <v>74.2</v>
      </c>
      <c r="Z342" s="168">
        <v>17</v>
      </c>
      <c r="AA342" s="168" t="s">
        <v>2006</v>
      </c>
      <c r="AB342" s="168" t="s">
        <v>2006</v>
      </c>
      <c r="AC342" s="168" t="s">
        <v>566</v>
      </c>
      <c r="AD342" s="169" t="s">
        <v>566</v>
      </c>
    </row>
    <row r="343" spans="1:30" s="110" customFormat="1" x14ac:dyDescent="0.3">
      <c r="A343" s="143" t="s">
        <v>1330</v>
      </c>
      <c r="B343" s="144" t="s">
        <v>1280</v>
      </c>
      <c r="C343" s="171"/>
      <c r="D343" s="171"/>
      <c r="E343" s="164">
        <v>2021</v>
      </c>
      <c r="F343" s="172">
        <v>44336</v>
      </c>
      <c r="G343" s="168">
        <v>2.4E-2</v>
      </c>
      <c r="H343" s="168">
        <v>0.51700000000000002</v>
      </c>
      <c r="I343" s="168">
        <v>5.27</v>
      </c>
      <c r="J343" s="168">
        <v>3.02</v>
      </c>
      <c r="K343" s="168">
        <v>0.629</v>
      </c>
      <c r="L343" s="168">
        <v>23.1</v>
      </c>
      <c r="M343" s="168">
        <v>1.0500000000000001E-2</v>
      </c>
      <c r="N343" s="168">
        <v>0.13900000000000001</v>
      </c>
      <c r="O343" s="168">
        <v>4</v>
      </c>
      <c r="P343" s="168">
        <v>2.96</v>
      </c>
      <c r="Q343" s="168">
        <v>9.4500000000000001E-2</v>
      </c>
      <c r="R343" s="168">
        <v>12.5</v>
      </c>
      <c r="S343" s="168">
        <v>8</v>
      </c>
      <c r="T343" s="168">
        <v>200</v>
      </c>
      <c r="U343" s="168">
        <v>63.6</v>
      </c>
      <c r="V343" s="168">
        <v>9.69</v>
      </c>
      <c r="W343" s="168">
        <v>8.23</v>
      </c>
      <c r="X343" s="168">
        <v>70.5</v>
      </c>
      <c r="Y343" s="168">
        <v>72.3</v>
      </c>
      <c r="Z343" s="168">
        <v>22</v>
      </c>
      <c r="AA343" s="168" t="s">
        <v>2006</v>
      </c>
      <c r="AB343" s="168" t="s">
        <v>2006</v>
      </c>
      <c r="AC343" s="168" t="s">
        <v>566</v>
      </c>
      <c r="AD343" s="169" t="s">
        <v>566</v>
      </c>
    </row>
    <row r="344" spans="1:30" s="110" customFormat="1" x14ac:dyDescent="0.3">
      <c r="A344" s="143" t="s">
        <v>37</v>
      </c>
      <c r="B344" s="145" t="s">
        <v>37</v>
      </c>
      <c r="C344" s="171"/>
      <c r="D344" s="171"/>
      <c r="E344" s="164">
        <v>2021</v>
      </c>
      <c r="F344" s="172">
        <v>44336</v>
      </c>
      <c r="G344" s="168" t="s">
        <v>584</v>
      </c>
      <c r="H344" s="168" t="s">
        <v>585</v>
      </c>
      <c r="I344" s="168" t="s">
        <v>556</v>
      </c>
      <c r="J344" s="168" t="s">
        <v>566</v>
      </c>
      <c r="K344" s="168" t="s">
        <v>585</v>
      </c>
      <c r="L344" s="168" t="s">
        <v>587</v>
      </c>
      <c r="M344" s="168" t="s">
        <v>584</v>
      </c>
      <c r="N344" s="168" t="s">
        <v>585</v>
      </c>
      <c r="O344" s="168" t="s">
        <v>556</v>
      </c>
      <c r="P344" s="168" t="s">
        <v>566</v>
      </c>
      <c r="Q344" s="168" t="s">
        <v>585</v>
      </c>
      <c r="R344" s="168" t="s">
        <v>587</v>
      </c>
      <c r="S344" s="168">
        <v>5.8</v>
      </c>
      <c r="T344" s="168" t="s">
        <v>582</v>
      </c>
      <c r="U344" s="168" t="s">
        <v>582</v>
      </c>
      <c r="V344" s="168">
        <v>0.56000000000000005</v>
      </c>
      <c r="W344" s="168">
        <v>0.56000000000000005</v>
      </c>
      <c r="X344" s="168" t="s">
        <v>556</v>
      </c>
      <c r="Y344" s="168" t="s">
        <v>556</v>
      </c>
      <c r="Z344" s="168">
        <v>0.38</v>
      </c>
      <c r="AA344" s="168" t="s">
        <v>2006</v>
      </c>
      <c r="AB344" s="168" t="s">
        <v>2006</v>
      </c>
      <c r="AC344" s="168" t="s">
        <v>566</v>
      </c>
      <c r="AD344" s="169" t="s">
        <v>566</v>
      </c>
    </row>
    <row r="345" spans="1:30" s="110" customFormat="1" x14ac:dyDescent="0.3">
      <c r="A345" s="143" t="s">
        <v>265</v>
      </c>
      <c r="B345" s="144" t="s">
        <v>546</v>
      </c>
      <c r="C345" s="144">
        <v>152125</v>
      </c>
      <c r="D345" s="144">
        <v>6576900</v>
      </c>
      <c r="E345" s="164">
        <v>2021</v>
      </c>
      <c r="F345" s="172">
        <v>44362</v>
      </c>
      <c r="G345" s="168">
        <v>3.5300000000000002E-3</v>
      </c>
      <c r="H345" s="168">
        <v>0.13900000000000001</v>
      </c>
      <c r="I345" s="168">
        <v>2.41</v>
      </c>
      <c r="J345" s="168">
        <v>2.2000000000000002</v>
      </c>
      <c r="K345" s="168">
        <v>0.19600000000000001</v>
      </c>
      <c r="L345" s="168">
        <v>2.11</v>
      </c>
      <c r="M345" s="168" t="s">
        <v>584</v>
      </c>
      <c r="N345" s="168">
        <v>8.72E-2</v>
      </c>
      <c r="O345" s="168">
        <v>1.97</v>
      </c>
      <c r="P345" s="168">
        <v>2.06</v>
      </c>
      <c r="Q345" s="168">
        <v>4.7699999999999999E-2</v>
      </c>
      <c r="R345" s="168">
        <v>1.26</v>
      </c>
      <c r="S345" s="168">
        <v>8.1</v>
      </c>
      <c r="T345" s="168">
        <v>55</v>
      </c>
      <c r="U345" s="168">
        <v>19.899999999999999</v>
      </c>
      <c r="V345" s="168">
        <v>8.23</v>
      </c>
      <c r="W345" s="168">
        <v>7.72</v>
      </c>
      <c r="X345" s="168">
        <v>20.100000000000001</v>
      </c>
      <c r="Y345" s="168">
        <v>20.7</v>
      </c>
      <c r="Z345" s="168">
        <v>2.4</v>
      </c>
      <c r="AA345" s="168" t="s">
        <v>2006</v>
      </c>
      <c r="AB345" s="168" t="s">
        <v>2006</v>
      </c>
      <c r="AC345" s="168" t="s">
        <v>566</v>
      </c>
      <c r="AD345" s="169" t="s">
        <v>566</v>
      </c>
    </row>
    <row r="346" spans="1:30" s="110" customFormat="1" x14ac:dyDescent="0.3">
      <c r="A346" s="143" t="s">
        <v>36</v>
      </c>
      <c r="B346" s="144" t="s">
        <v>1279</v>
      </c>
      <c r="C346" s="144">
        <v>158727</v>
      </c>
      <c r="D346" s="144">
        <v>6578210</v>
      </c>
      <c r="E346" s="164">
        <v>2021</v>
      </c>
      <c r="F346" s="172">
        <v>44362</v>
      </c>
      <c r="G346" s="168">
        <v>7.3099999999999997E-3</v>
      </c>
      <c r="H346" s="168">
        <v>0.13900000000000001</v>
      </c>
      <c r="I346" s="168">
        <v>2.23</v>
      </c>
      <c r="J346" s="168">
        <v>2.12</v>
      </c>
      <c r="K346" s="168">
        <v>0.14899999999999999</v>
      </c>
      <c r="L346" s="168">
        <v>2.57</v>
      </c>
      <c r="M346" s="168">
        <v>4.47E-3</v>
      </c>
      <c r="N346" s="168">
        <v>8.2000000000000003E-2</v>
      </c>
      <c r="O346" s="168">
        <v>1.89</v>
      </c>
      <c r="P346" s="168">
        <v>2.17</v>
      </c>
      <c r="Q346" s="168">
        <v>2.1700000000000001E-2</v>
      </c>
      <c r="R346" s="168">
        <v>2.7</v>
      </c>
      <c r="S346" s="168">
        <v>7.9</v>
      </c>
      <c r="T346" s="168">
        <v>59</v>
      </c>
      <c r="U346" s="168">
        <v>103</v>
      </c>
      <c r="V346" s="168">
        <v>7.74</v>
      </c>
      <c r="W346" s="168">
        <v>7.6</v>
      </c>
      <c r="X346" s="168">
        <v>25.5</v>
      </c>
      <c r="Y346" s="168">
        <v>26.1</v>
      </c>
      <c r="Z346" s="168">
        <v>1.6</v>
      </c>
      <c r="AA346" s="168" t="s">
        <v>2006</v>
      </c>
      <c r="AB346" s="168" t="s">
        <v>2006</v>
      </c>
      <c r="AC346" s="168" t="s">
        <v>566</v>
      </c>
      <c r="AD346" s="169" t="s">
        <v>566</v>
      </c>
    </row>
    <row r="347" spans="1:30" s="110" customFormat="1" x14ac:dyDescent="0.3">
      <c r="A347" s="143" t="s">
        <v>269</v>
      </c>
      <c r="B347" s="144" t="s">
        <v>44</v>
      </c>
      <c r="C347" s="144">
        <v>149668</v>
      </c>
      <c r="D347" s="144">
        <v>6580770</v>
      </c>
      <c r="E347" s="164">
        <v>2021</v>
      </c>
      <c r="F347" s="172">
        <v>44362</v>
      </c>
      <c r="G347" s="168">
        <v>4.47E-3</v>
      </c>
      <c r="H347" s="168">
        <v>0.127</v>
      </c>
      <c r="I347" s="168">
        <v>2.5499999999999998</v>
      </c>
      <c r="J347" s="168">
        <v>2.21</v>
      </c>
      <c r="K347" s="168">
        <v>0.16200000000000001</v>
      </c>
      <c r="L347" s="168">
        <v>1.84</v>
      </c>
      <c r="M347" s="168">
        <v>3.14E-3</v>
      </c>
      <c r="N347" s="168">
        <v>9.8199999999999996E-2</v>
      </c>
      <c r="O347" s="168">
        <v>2.21</v>
      </c>
      <c r="P347" s="168">
        <v>2.27</v>
      </c>
      <c r="Q347" s="168">
        <v>3.8300000000000001E-2</v>
      </c>
      <c r="R347" s="168">
        <v>1.21</v>
      </c>
      <c r="S347" s="168">
        <v>8.1</v>
      </c>
      <c r="T347" s="168">
        <v>62</v>
      </c>
      <c r="U347" s="168">
        <v>22.3</v>
      </c>
      <c r="V347" s="168">
        <v>8.27</v>
      </c>
      <c r="W347" s="168">
        <v>7.92</v>
      </c>
      <c r="X347" s="168">
        <v>23.6</v>
      </c>
      <c r="Y347" s="168">
        <v>24</v>
      </c>
      <c r="Z347" s="168">
        <v>2.6</v>
      </c>
      <c r="AA347" s="168" t="s">
        <v>2006</v>
      </c>
      <c r="AB347" s="168" t="s">
        <v>2006</v>
      </c>
      <c r="AC347" s="168" t="s">
        <v>566</v>
      </c>
      <c r="AD347" s="169" t="s">
        <v>566</v>
      </c>
    </row>
    <row r="348" spans="1:30" s="110" customFormat="1" x14ac:dyDescent="0.3">
      <c r="A348" s="143" t="s">
        <v>43</v>
      </c>
      <c r="B348" s="144" t="s">
        <v>43</v>
      </c>
      <c r="C348" s="144">
        <v>153662</v>
      </c>
      <c r="D348" s="144">
        <v>6578630</v>
      </c>
      <c r="E348" s="164">
        <v>2021</v>
      </c>
      <c r="F348" s="172">
        <v>44362</v>
      </c>
      <c r="G348" s="168">
        <v>3.0000000000000001E-3</v>
      </c>
      <c r="H348" s="168">
        <v>0.111</v>
      </c>
      <c r="I348" s="168">
        <v>2.16</v>
      </c>
      <c r="J348" s="168">
        <v>2.2000000000000002</v>
      </c>
      <c r="K348" s="168">
        <v>9.74E-2</v>
      </c>
      <c r="L348" s="168">
        <v>0.76200000000000001</v>
      </c>
      <c r="M348" s="168">
        <v>2.5699999999999998E-3</v>
      </c>
      <c r="N348" s="168">
        <v>8.9200000000000002E-2</v>
      </c>
      <c r="O348" s="168">
        <v>1.88</v>
      </c>
      <c r="P348" s="168">
        <v>2.2000000000000002</v>
      </c>
      <c r="Q348" s="168">
        <v>2.8000000000000001E-2</v>
      </c>
      <c r="R348" s="168">
        <v>0.59299999999999997</v>
      </c>
      <c r="S348" s="168">
        <v>8.1999999999999993</v>
      </c>
      <c r="T348" s="168">
        <v>56</v>
      </c>
      <c r="U348" s="168">
        <v>20.2</v>
      </c>
      <c r="V348" s="168">
        <v>8.11</v>
      </c>
      <c r="W348" s="168">
        <v>7.75</v>
      </c>
      <c r="X348" s="168">
        <v>21.2</v>
      </c>
      <c r="Y348" s="168">
        <v>21.3</v>
      </c>
      <c r="Z348" s="168">
        <v>1.9</v>
      </c>
      <c r="AA348" s="168" t="s">
        <v>2006</v>
      </c>
      <c r="AB348" s="168" t="s">
        <v>2006</v>
      </c>
      <c r="AC348" s="168" t="s">
        <v>566</v>
      </c>
      <c r="AD348" s="169" t="s">
        <v>566</v>
      </c>
    </row>
    <row r="349" spans="1:30" s="110" customFormat="1" x14ac:dyDescent="0.3">
      <c r="A349" s="143" t="s">
        <v>261</v>
      </c>
      <c r="B349" s="144" t="s">
        <v>1327</v>
      </c>
      <c r="C349" s="144">
        <v>156341</v>
      </c>
      <c r="D349" s="144">
        <v>6582550</v>
      </c>
      <c r="E349" s="164">
        <v>2021</v>
      </c>
      <c r="F349" s="172">
        <v>44362</v>
      </c>
      <c r="G349" s="168">
        <v>7.2300000000000003E-3</v>
      </c>
      <c r="H349" s="168">
        <v>0.11600000000000001</v>
      </c>
      <c r="I349" s="168">
        <v>2.13</v>
      </c>
      <c r="J349" s="168">
        <v>2.1</v>
      </c>
      <c r="K349" s="168">
        <v>0.14099999999999999</v>
      </c>
      <c r="L349" s="168">
        <v>1.68</v>
      </c>
      <c r="M349" s="168">
        <v>3.5699999999999998E-3</v>
      </c>
      <c r="N349" s="168">
        <v>8.9899999999999994E-2</v>
      </c>
      <c r="O349" s="168">
        <v>1.83</v>
      </c>
      <c r="P349" s="168">
        <v>1.47</v>
      </c>
      <c r="Q349" s="168">
        <v>1.35E-2</v>
      </c>
      <c r="R349" s="168">
        <v>2.5499999999999998</v>
      </c>
      <c r="S349" s="168">
        <v>8.1</v>
      </c>
      <c r="T349" s="168">
        <v>64</v>
      </c>
      <c r="U349" s="168">
        <v>230</v>
      </c>
      <c r="V349" s="168">
        <v>7.16</v>
      </c>
      <c r="W349" s="168">
        <v>6.71</v>
      </c>
      <c r="X349" s="168">
        <v>34</v>
      </c>
      <c r="Y349" s="168">
        <v>36.1</v>
      </c>
      <c r="Z349" s="168">
        <v>1.8</v>
      </c>
      <c r="AA349" s="168" t="s">
        <v>2006</v>
      </c>
      <c r="AB349" s="168" t="s">
        <v>2006</v>
      </c>
      <c r="AC349" s="168" t="s">
        <v>566</v>
      </c>
      <c r="AD349" s="169" t="s">
        <v>566</v>
      </c>
    </row>
    <row r="350" spans="1:30" s="110" customFormat="1" x14ac:dyDescent="0.3">
      <c r="A350" s="143" t="s">
        <v>263</v>
      </c>
      <c r="B350" s="144" t="s">
        <v>550</v>
      </c>
      <c r="C350" s="144">
        <v>156953</v>
      </c>
      <c r="D350" s="144">
        <v>6570050</v>
      </c>
      <c r="E350" s="164">
        <v>2021</v>
      </c>
      <c r="F350" s="172">
        <v>44363</v>
      </c>
      <c r="G350" s="168">
        <v>3.63E-3</v>
      </c>
      <c r="H350" s="168">
        <v>0.16</v>
      </c>
      <c r="I350" s="168">
        <v>1.9</v>
      </c>
      <c r="J350" s="168">
        <v>3.15</v>
      </c>
      <c r="K350" s="168">
        <v>0.16400000000000001</v>
      </c>
      <c r="L350" s="168">
        <v>2.44</v>
      </c>
      <c r="M350" s="168" t="s">
        <v>584</v>
      </c>
      <c r="N350" s="168">
        <v>8.5599999999999996E-2</v>
      </c>
      <c r="O350" s="168">
        <v>1.32</v>
      </c>
      <c r="P350" s="168">
        <v>2.52</v>
      </c>
      <c r="Q350" s="168">
        <v>2.53E-2</v>
      </c>
      <c r="R350" s="168">
        <v>1.0900000000000001</v>
      </c>
      <c r="S350" s="168">
        <v>7.8</v>
      </c>
      <c r="T350" s="168">
        <v>66</v>
      </c>
      <c r="U350" s="168">
        <v>32.799999999999997</v>
      </c>
      <c r="V350" s="168">
        <v>8.2100000000000009</v>
      </c>
      <c r="W350" s="168">
        <v>7.96</v>
      </c>
      <c r="X350" s="168">
        <v>32.700000000000003</v>
      </c>
      <c r="Y350" s="168">
        <v>32.6</v>
      </c>
      <c r="Z350" s="168">
        <v>3.1</v>
      </c>
      <c r="AA350" s="168" t="s">
        <v>2006</v>
      </c>
      <c r="AB350" s="168" t="s">
        <v>2006</v>
      </c>
      <c r="AC350" s="168" t="s">
        <v>566</v>
      </c>
      <c r="AD350" s="169" t="s">
        <v>566</v>
      </c>
    </row>
    <row r="351" spans="1:30" s="110" customFormat="1" x14ac:dyDescent="0.3">
      <c r="A351" s="143" t="s">
        <v>39</v>
      </c>
      <c r="B351" s="144" t="s">
        <v>39</v>
      </c>
      <c r="C351" s="144">
        <v>145234</v>
      </c>
      <c r="D351" s="144">
        <v>6581590</v>
      </c>
      <c r="E351" s="164">
        <v>2021</v>
      </c>
      <c r="F351" s="172">
        <v>44363</v>
      </c>
      <c r="G351" s="168" t="s">
        <v>584</v>
      </c>
      <c r="H351" s="168">
        <v>0.20899999999999999</v>
      </c>
      <c r="I351" s="168">
        <v>0.7</v>
      </c>
      <c r="J351" s="168">
        <v>1.1499999999999999</v>
      </c>
      <c r="K351" s="168">
        <v>3.7999999999999999E-2</v>
      </c>
      <c r="L351" s="168">
        <v>1.03</v>
      </c>
      <c r="M351" s="168" t="s">
        <v>584</v>
      </c>
      <c r="N351" s="168">
        <v>0.18</v>
      </c>
      <c r="O351" s="168">
        <v>0.61299999999999999</v>
      </c>
      <c r="P351" s="168">
        <v>0.98499999999999999</v>
      </c>
      <c r="Q351" s="168" t="s">
        <v>585</v>
      </c>
      <c r="R351" s="168">
        <v>0.77800000000000002</v>
      </c>
      <c r="S351" s="168">
        <v>7.9</v>
      </c>
      <c r="T351" s="168">
        <v>190</v>
      </c>
      <c r="U351" s="168">
        <v>76.7</v>
      </c>
      <c r="V351" s="168">
        <v>24.7</v>
      </c>
      <c r="W351" s="168">
        <v>24.5</v>
      </c>
      <c r="X351" s="168">
        <v>100</v>
      </c>
      <c r="Y351" s="168">
        <v>101</v>
      </c>
      <c r="Z351" s="168">
        <v>1.7</v>
      </c>
      <c r="AA351" s="168" t="s">
        <v>2006</v>
      </c>
      <c r="AB351" s="168" t="s">
        <v>2006</v>
      </c>
      <c r="AC351" s="168" t="s">
        <v>566</v>
      </c>
      <c r="AD351" s="169" t="s">
        <v>566</v>
      </c>
    </row>
    <row r="352" spans="1:30" s="110" customFormat="1" x14ac:dyDescent="0.3">
      <c r="A352" s="143" t="s">
        <v>40</v>
      </c>
      <c r="B352" s="144" t="s">
        <v>40</v>
      </c>
      <c r="C352" s="144">
        <v>142857</v>
      </c>
      <c r="D352" s="144">
        <v>6581940</v>
      </c>
      <c r="E352" s="164">
        <v>2021</v>
      </c>
      <c r="F352" s="172">
        <v>44363</v>
      </c>
      <c r="G352" s="168">
        <v>7.77E-3</v>
      </c>
      <c r="H352" s="168">
        <v>0.41899999999999998</v>
      </c>
      <c r="I352" s="168">
        <v>4.16</v>
      </c>
      <c r="J352" s="168">
        <v>1.82</v>
      </c>
      <c r="K352" s="168">
        <v>0.371</v>
      </c>
      <c r="L352" s="168">
        <v>9</v>
      </c>
      <c r="M352" s="168">
        <v>5.0299999999999997E-3</v>
      </c>
      <c r="N352" s="168">
        <v>0.23599999999999999</v>
      </c>
      <c r="O352" s="168">
        <v>3.33</v>
      </c>
      <c r="P352" s="168">
        <v>1.77</v>
      </c>
      <c r="Q352" s="168">
        <v>7.3700000000000002E-2</v>
      </c>
      <c r="R352" s="168">
        <v>6.46</v>
      </c>
      <c r="S352" s="168">
        <v>7.6</v>
      </c>
      <c r="T352" s="168">
        <v>150</v>
      </c>
      <c r="U352" s="168">
        <v>47.6</v>
      </c>
      <c r="V352" s="168">
        <v>10.199999999999999</v>
      </c>
      <c r="W352" s="168">
        <v>10</v>
      </c>
      <c r="X352" s="168">
        <v>52.9</v>
      </c>
      <c r="Y352" s="168">
        <v>55</v>
      </c>
      <c r="Z352" s="168">
        <v>7.6</v>
      </c>
      <c r="AA352" s="168" t="s">
        <v>2006</v>
      </c>
      <c r="AB352" s="168" t="s">
        <v>2006</v>
      </c>
      <c r="AC352" s="168" t="s">
        <v>566</v>
      </c>
      <c r="AD352" s="169" t="s">
        <v>566</v>
      </c>
    </row>
    <row r="353" spans="1:30" s="110" customFormat="1" x14ac:dyDescent="0.3">
      <c r="A353" s="143" t="s">
        <v>42</v>
      </c>
      <c r="B353" s="144" t="s">
        <v>42</v>
      </c>
      <c r="C353" s="144">
        <v>148156</v>
      </c>
      <c r="D353" s="144">
        <v>6572520</v>
      </c>
      <c r="E353" s="164">
        <v>2021</v>
      </c>
      <c r="F353" s="172">
        <v>44363</v>
      </c>
      <c r="G353" s="168">
        <v>2.3900000000000002E-3</v>
      </c>
      <c r="H353" s="168">
        <v>7.4399999999999994E-2</v>
      </c>
      <c r="I353" s="168">
        <v>1.88</v>
      </c>
      <c r="J353" s="168">
        <v>1.72</v>
      </c>
      <c r="K353" s="168">
        <v>0.14499999999999999</v>
      </c>
      <c r="L353" s="168">
        <v>2.5099999999999998</v>
      </c>
      <c r="M353" s="168" t="s">
        <v>584</v>
      </c>
      <c r="N353" s="168">
        <v>5.5399999999999998E-2</v>
      </c>
      <c r="O353" s="168">
        <v>1.85</v>
      </c>
      <c r="P353" s="168">
        <v>1.64</v>
      </c>
      <c r="Q353" s="168">
        <v>4.1399999999999999E-2</v>
      </c>
      <c r="R353" s="168">
        <v>1.1599999999999999</v>
      </c>
      <c r="S353" s="168">
        <v>7.8</v>
      </c>
      <c r="T353" s="168">
        <v>64</v>
      </c>
      <c r="U353" s="168">
        <v>27</v>
      </c>
      <c r="V353" s="168">
        <v>6.59</v>
      </c>
      <c r="W353" s="168">
        <v>6.47</v>
      </c>
      <c r="X353" s="168">
        <v>29.7</v>
      </c>
      <c r="Y353" s="168">
        <v>30</v>
      </c>
      <c r="Z353" s="168">
        <v>2.8</v>
      </c>
      <c r="AA353" s="168" t="s">
        <v>2006</v>
      </c>
      <c r="AB353" s="168" t="s">
        <v>2006</v>
      </c>
      <c r="AC353" s="168" t="s">
        <v>566</v>
      </c>
      <c r="AD353" s="169" t="s">
        <v>566</v>
      </c>
    </row>
    <row r="354" spans="1:30" s="110" customFormat="1" x14ac:dyDescent="0.3">
      <c r="A354" s="143" t="s">
        <v>41</v>
      </c>
      <c r="B354" s="144" t="s">
        <v>41</v>
      </c>
      <c r="C354" s="144">
        <v>155057</v>
      </c>
      <c r="D354" s="144">
        <v>6568460</v>
      </c>
      <c r="E354" s="164">
        <v>2021</v>
      </c>
      <c r="F354" s="172">
        <v>44363</v>
      </c>
      <c r="G354" s="168">
        <v>2.5100000000000001E-3</v>
      </c>
      <c r="H354" s="168">
        <v>0.14599999999999999</v>
      </c>
      <c r="I354" s="168">
        <v>1.44</v>
      </c>
      <c r="J354" s="168">
        <v>2.63</v>
      </c>
      <c r="K354" s="168">
        <v>8.1199999999999994E-2</v>
      </c>
      <c r="L354" s="168">
        <v>1.85</v>
      </c>
      <c r="M354" s="168" t="s">
        <v>584</v>
      </c>
      <c r="N354" s="168">
        <v>0.12</v>
      </c>
      <c r="O354" s="168">
        <v>1.36</v>
      </c>
      <c r="P354" s="168">
        <v>2.4500000000000002</v>
      </c>
      <c r="Q354" s="168">
        <v>1.6E-2</v>
      </c>
      <c r="R354" s="168">
        <v>1.1100000000000001</v>
      </c>
      <c r="S354" s="168">
        <v>7.6</v>
      </c>
      <c r="T354" s="168">
        <v>63</v>
      </c>
      <c r="U354" s="168">
        <v>30.4</v>
      </c>
      <c r="V354" s="168">
        <v>8.9700000000000006</v>
      </c>
      <c r="W354" s="168">
        <v>8.77</v>
      </c>
      <c r="X354" s="168">
        <v>27</v>
      </c>
      <c r="Y354" s="168">
        <v>30.8</v>
      </c>
      <c r="Z354" s="168">
        <v>2.9</v>
      </c>
      <c r="AA354" s="168" t="s">
        <v>2006</v>
      </c>
      <c r="AB354" s="168" t="s">
        <v>2006</v>
      </c>
      <c r="AC354" s="168" t="s">
        <v>566</v>
      </c>
      <c r="AD354" s="169" t="s">
        <v>566</v>
      </c>
    </row>
    <row r="355" spans="1:30" s="110" customFormat="1" x14ac:dyDescent="0.3">
      <c r="A355" s="143" t="s">
        <v>975</v>
      </c>
      <c r="B355" s="144" t="s">
        <v>939</v>
      </c>
      <c r="C355" s="144">
        <v>158751</v>
      </c>
      <c r="D355" s="144">
        <v>6570553</v>
      </c>
      <c r="E355" s="164">
        <v>2021</v>
      </c>
      <c r="F355" s="172">
        <v>44363</v>
      </c>
      <c r="G355" s="168" t="s">
        <v>584</v>
      </c>
      <c r="H355" s="168">
        <v>8.5599999999999996E-2</v>
      </c>
      <c r="I355" s="168">
        <v>1.17</v>
      </c>
      <c r="J355" s="168">
        <v>0.94099999999999995</v>
      </c>
      <c r="K355" s="168">
        <v>5.6399999999999999E-2</v>
      </c>
      <c r="L355" s="168">
        <v>1.48</v>
      </c>
      <c r="M355" s="168" t="s">
        <v>584</v>
      </c>
      <c r="N355" s="168">
        <v>6.9099999999999995E-2</v>
      </c>
      <c r="O355" s="168">
        <v>1.22</v>
      </c>
      <c r="P355" s="168">
        <v>1.1000000000000001</v>
      </c>
      <c r="Q355" s="168">
        <v>1.4500000000000001E-2</v>
      </c>
      <c r="R355" s="168">
        <v>1.1200000000000001</v>
      </c>
      <c r="S355" s="168">
        <v>8.1999999999999993</v>
      </c>
      <c r="T355" s="168">
        <v>87</v>
      </c>
      <c r="U355" s="168">
        <v>34.6</v>
      </c>
      <c r="V355" s="168">
        <v>6.58</v>
      </c>
      <c r="W355" s="168">
        <v>6.41</v>
      </c>
      <c r="X355" s="168">
        <v>36.1</v>
      </c>
      <c r="Y355" s="168">
        <v>36.799999999999997</v>
      </c>
      <c r="Z355" s="168">
        <v>2</v>
      </c>
      <c r="AA355" s="168" t="s">
        <v>2006</v>
      </c>
      <c r="AB355" s="168" t="s">
        <v>2006</v>
      </c>
      <c r="AC355" s="168" t="s">
        <v>566</v>
      </c>
      <c r="AD355" s="169" t="s">
        <v>566</v>
      </c>
    </row>
    <row r="356" spans="1:30" s="110" customFormat="1" x14ac:dyDescent="0.3">
      <c r="A356" s="143" t="s">
        <v>1109</v>
      </c>
      <c r="B356" s="144" t="s">
        <v>1109</v>
      </c>
      <c r="C356" s="158"/>
      <c r="D356" s="158"/>
      <c r="E356" s="164">
        <v>2021</v>
      </c>
      <c r="F356" s="172">
        <v>44363</v>
      </c>
      <c r="G356" s="168">
        <v>3.1099999999999999E-3</v>
      </c>
      <c r="H356" s="168">
        <v>0.14799999999999999</v>
      </c>
      <c r="I356" s="168">
        <v>2.06</v>
      </c>
      <c r="J356" s="168">
        <v>0.95699999999999996</v>
      </c>
      <c r="K356" s="168">
        <v>0.113</v>
      </c>
      <c r="L356" s="168">
        <v>2.23</v>
      </c>
      <c r="M356" s="168" t="s">
        <v>584</v>
      </c>
      <c r="N356" s="168">
        <v>0.124</v>
      </c>
      <c r="O356" s="168">
        <v>1.93</v>
      </c>
      <c r="P356" s="168">
        <v>1.06</v>
      </c>
      <c r="Q356" s="168">
        <v>2.1700000000000001E-2</v>
      </c>
      <c r="R356" s="168">
        <v>1.1299999999999999</v>
      </c>
      <c r="S356" s="168">
        <v>7.7</v>
      </c>
      <c r="T356" s="168">
        <v>57</v>
      </c>
      <c r="U356" s="168">
        <v>32.700000000000003</v>
      </c>
      <c r="V356" s="168">
        <v>9.0399999999999991</v>
      </c>
      <c r="W356" s="168">
        <v>8.69</v>
      </c>
      <c r="X356" s="168">
        <v>26.4</v>
      </c>
      <c r="Y356" s="168">
        <v>27.2</v>
      </c>
      <c r="Z356" s="168">
        <v>2.1</v>
      </c>
      <c r="AA356" s="168" t="s">
        <v>2006</v>
      </c>
      <c r="AB356" s="168" t="s">
        <v>2006</v>
      </c>
      <c r="AC356" s="168" t="s">
        <v>566</v>
      </c>
      <c r="AD356" s="169" t="s">
        <v>566</v>
      </c>
    </row>
    <row r="357" spans="1:30" s="110" customFormat="1" x14ac:dyDescent="0.3">
      <c r="A357" s="143" t="s">
        <v>1116</v>
      </c>
      <c r="B357" s="144" t="s">
        <v>1116</v>
      </c>
      <c r="C357" s="158"/>
      <c r="D357" s="158"/>
      <c r="E357" s="164">
        <v>2021</v>
      </c>
      <c r="F357" s="172">
        <v>44363</v>
      </c>
      <c r="G357" s="168">
        <v>2.14E-3</v>
      </c>
      <c r="H357" s="168">
        <v>5.8200000000000002E-2</v>
      </c>
      <c r="I357" s="168">
        <v>0.81799999999999995</v>
      </c>
      <c r="J357" s="168">
        <v>0.77500000000000002</v>
      </c>
      <c r="K357" s="168">
        <v>9.5299999999999996E-2</v>
      </c>
      <c r="L357" s="168">
        <v>1.28</v>
      </c>
      <c r="M357" s="168" t="s">
        <v>584</v>
      </c>
      <c r="N357" s="168">
        <v>4.6800000000000001E-2</v>
      </c>
      <c r="O357" s="168">
        <v>0.73399999999999999</v>
      </c>
      <c r="P357" s="168">
        <v>0.71899999999999997</v>
      </c>
      <c r="Q357" s="168" t="s">
        <v>585</v>
      </c>
      <c r="R357" s="168">
        <v>0.33</v>
      </c>
      <c r="S357" s="168">
        <v>8.1</v>
      </c>
      <c r="T357" s="168">
        <v>93</v>
      </c>
      <c r="U357" s="168">
        <v>44.1</v>
      </c>
      <c r="V357" s="168">
        <v>7.04</v>
      </c>
      <c r="W357" s="168">
        <v>7.03</v>
      </c>
      <c r="X357" s="168">
        <v>38.6</v>
      </c>
      <c r="Y357" s="168">
        <v>39.700000000000003</v>
      </c>
      <c r="Z357" s="168">
        <v>3.7</v>
      </c>
      <c r="AA357" s="168" t="s">
        <v>2006</v>
      </c>
      <c r="AB357" s="168" t="s">
        <v>2006</v>
      </c>
      <c r="AC357" s="168" t="s">
        <v>566</v>
      </c>
      <c r="AD357" s="169" t="s">
        <v>566</v>
      </c>
    </row>
    <row r="358" spans="1:30" s="110" customFormat="1" x14ac:dyDescent="0.3">
      <c r="A358" s="143" t="s">
        <v>267</v>
      </c>
      <c r="B358" s="144" t="s">
        <v>552</v>
      </c>
      <c r="C358" s="144">
        <v>152713</v>
      </c>
      <c r="D358" s="144">
        <v>6582780</v>
      </c>
      <c r="E358" s="164">
        <v>2021</v>
      </c>
      <c r="F358" s="172">
        <v>44363</v>
      </c>
      <c r="G358" s="168">
        <v>6.28E-3</v>
      </c>
      <c r="H358" s="168">
        <v>0.14299999999999999</v>
      </c>
      <c r="I358" s="168">
        <v>2.12</v>
      </c>
      <c r="J358" s="168">
        <v>1.52</v>
      </c>
      <c r="K358" s="168">
        <v>0.318</v>
      </c>
      <c r="L358" s="168">
        <v>1.54</v>
      </c>
      <c r="M358" s="168">
        <v>3.62E-3</v>
      </c>
      <c r="N358" s="168">
        <v>9.6000000000000002E-2</v>
      </c>
      <c r="O358" s="168">
        <v>2.0499999999999998</v>
      </c>
      <c r="P358" s="168">
        <v>1.46</v>
      </c>
      <c r="Q358" s="168">
        <v>8.2199999999999995E-2</v>
      </c>
      <c r="R358" s="168">
        <v>0.57999999999999996</v>
      </c>
      <c r="S358" s="168">
        <v>8.8000000000000007</v>
      </c>
      <c r="T358" s="168">
        <v>93</v>
      </c>
      <c r="U358" s="168">
        <v>401</v>
      </c>
      <c r="V358" s="168">
        <v>7.38</v>
      </c>
      <c r="W358" s="168">
        <v>7.04</v>
      </c>
      <c r="X358" s="168">
        <v>49.6</v>
      </c>
      <c r="Y358" s="168">
        <v>53.2</v>
      </c>
      <c r="Z358" s="168">
        <v>2.6</v>
      </c>
      <c r="AA358" s="168" t="s">
        <v>2006</v>
      </c>
      <c r="AB358" s="168" t="s">
        <v>2006</v>
      </c>
      <c r="AC358" s="168" t="s">
        <v>566</v>
      </c>
      <c r="AD358" s="169" t="s">
        <v>566</v>
      </c>
    </row>
    <row r="359" spans="1:30" s="110" customFormat="1" x14ac:dyDescent="0.3">
      <c r="A359" s="143" t="s">
        <v>268</v>
      </c>
      <c r="B359" s="144" t="s">
        <v>1993</v>
      </c>
      <c r="C359" s="144">
        <v>146245</v>
      </c>
      <c r="D359" s="144">
        <v>6583660</v>
      </c>
      <c r="E359" s="164">
        <v>2021</v>
      </c>
      <c r="F359" s="172">
        <v>44363</v>
      </c>
      <c r="G359" s="168">
        <v>1.8599999999999998E-2</v>
      </c>
      <c r="H359" s="168">
        <v>0.53100000000000003</v>
      </c>
      <c r="I359" s="168">
        <v>3.87</v>
      </c>
      <c r="J359" s="168">
        <v>3.42</v>
      </c>
      <c r="K359" s="168">
        <v>1.06</v>
      </c>
      <c r="L359" s="168">
        <v>12.7</v>
      </c>
      <c r="M359" s="168">
        <v>6.11E-3</v>
      </c>
      <c r="N359" s="168">
        <v>0.16800000000000001</v>
      </c>
      <c r="O359" s="168">
        <v>3.13</v>
      </c>
      <c r="P359" s="168">
        <v>3.38</v>
      </c>
      <c r="Q359" s="168">
        <v>0.122</v>
      </c>
      <c r="R359" s="168">
        <v>5.89</v>
      </c>
      <c r="S359" s="168">
        <v>8</v>
      </c>
      <c r="T359" s="168">
        <v>210</v>
      </c>
      <c r="U359" s="168">
        <v>64.3</v>
      </c>
      <c r="V359" s="168">
        <v>8.2799999999999994</v>
      </c>
      <c r="W359" s="168">
        <v>7.99</v>
      </c>
      <c r="X359" s="168">
        <v>69.5</v>
      </c>
      <c r="Y359" s="168">
        <v>73.599999999999994</v>
      </c>
      <c r="Z359" s="168">
        <v>36</v>
      </c>
      <c r="AA359" s="168" t="s">
        <v>2006</v>
      </c>
      <c r="AB359" s="168" t="s">
        <v>2006</v>
      </c>
      <c r="AC359" s="168" t="s">
        <v>566</v>
      </c>
      <c r="AD359" s="169" t="s">
        <v>566</v>
      </c>
    </row>
    <row r="360" spans="1:30" s="110" customFormat="1" x14ac:dyDescent="0.3">
      <c r="A360" s="143" t="s">
        <v>38</v>
      </c>
      <c r="B360" s="145" t="s">
        <v>38</v>
      </c>
      <c r="C360" s="144">
        <v>145070</v>
      </c>
      <c r="D360" s="144">
        <v>6580210</v>
      </c>
      <c r="E360" s="164">
        <v>2021</v>
      </c>
      <c r="F360" s="172">
        <v>44363</v>
      </c>
      <c r="G360" s="168" t="s">
        <v>591</v>
      </c>
      <c r="H360" s="168">
        <v>0.98299999999999998</v>
      </c>
      <c r="I360" s="168">
        <v>7.29</v>
      </c>
      <c r="J360" s="168">
        <v>4.75</v>
      </c>
      <c r="K360" s="168">
        <v>1.33</v>
      </c>
      <c r="L360" s="168">
        <v>6.69</v>
      </c>
      <c r="M360" s="168" t="s">
        <v>584</v>
      </c>
      <c r="N360" s="168">
        <v>9.5799999999999996E-2</v>
      </c>
      <c r="O360" s="168">
        <v>0.85399999999999998</v>
      </c>
      <c r="P360" s="168">
        <v>0.58799999999999997</v>
      </c>
      <c r="Q360" s="168">
        <v>5.0700000000000002E-2</v>
      </c>
      <c r="R360" s="168">
        <v>0.54600000000000004</v>
      </c>
      <c r="S360" s="168">
        <v>8.1999999999999993</v>
      </c>
      <c r="T360" s="168">
        <v>140</v>
      </c>
      <c r="U360" s="168">
        <v>33</v>
      </c>
      <c r="V360" s="168">
        <v>10.3</v>
      </c>
      <c r="W360" s="168">
        <v>10.199999999999999</v>
      </c>
      <c r="X360" s="168">
        <v>44.3</v>
      </c>
      <c r="Y360" s="168">
        <v>44.8</v>
      </c>
      <c r="Z360" s="168">
        <v>1.1000000000000001</v>
      </c>
      <c r="AA360" s="168" t="s">
        <v>2006</v>
      </c>
      <c r="AB360" s="168" t="s">
        <v>2006</v>
      </c>
      <c r="AC360" s="168" t="s">
        <v>557</v>
      </c>
      <c r="AD360" s="169" t="s">
        <v>566</v>
      </c>
    </row>
    <row r="361" spans="1:30" s="110" customFormat="1" x14ac:dyDescent="0.3">
      <c r="A361" s="143" t="s">
        <v>46</v>
      </c>
      <c r="B361" s="144" t="s">
        <v>46</v>
      </c>
      <c r="C361" s="147" t="s">
        <v>1283</v>
      </c>
      <c r="D361" s="147" t="s">
        <v>1282</v>
      </c>
      <c r="E361" s="164">
        <v>2021</v>
      </c>
      <c r="F361" s="172">
        <v>44363</v>
      </c>
      <c r="G361" s="168">
        <v>4.1000000000000003E-3</v>
      </c>
      <c r="H361" s="168">
        <v>0.14599999999999999</v>
      </c>
      <c r="I361" s="168">
        <v>2.7</v>
      </c>
      <c r="J361" s="168">
        <v>1.07</v>
      </c>
      <c r="K361" s="168">
        <v>0.16500000000000001</v>
      </c>
      <c r="L361" s="168">
        <v>4.1399999999999997</v>
      </c>
      <c r="M361" s="168" t="s">
        <v>584</v>
      </c>
      <c r="N361" s="168">
        <v>0.107</v>
      </c>
      <c r="O361" s="168">
        <v>2.13</v>
      </c>
      <c r="P361" s="168">
        <v>0.98599999999999999</v>
      </c>
      <c r="Q361" s="168">
        <v>6.6199999999999995E-2</v>
      </c>
      <c r="R361" s="168">
        <v>2.2200000000000002</v>
      </c>
      <c r="S361" s="168">
        <v>8.3000000000000007</v>
      </c>
      <c r="T361" s="168">
        <v>110</v>
      </c>
      <c r="U361" s="168">
        <v>42.8</v>
      </c>
      <c r="V361" s="168">
        <v>6.14</v>
      </c>
      <c r="W361" s="168">
        <v>6.04</v>
      </c>
      <c r="X361" s="168">
        <v>35.6</v>
      </c>
      <c r="Y361" s="168">
        <v>39.4</v>
      </c>
      <c r="Z361" s="168">
        <v>1.9</v>
      </c>
      <c r="AA361" s="168" t="s">
        <v>2006</v>
      </c>
      <c r="AB361" s="168" t="s">
        <v>2006</v>
      </c>
      <c r="AC361" s="168" t="s">
        <v>566</v>
      </c>
      <c r="AD361" s="169" t="s">
        <v>566</v>
      </c>
    </row>
    <row r="362" spans="1:30" s="110" customFormat="1" x14ac:dyDescent="0.3">
      <c r="A362" s="170" t="s">
        <v>1994</v>
      </c>
      <c r="B362" s="144" t="s">
        <v>1280</v>
      </c>
      <c r="C362" s="171"/>
      <c r="D362" s="171"/>
      <c r="E362" s="164">
        <v>2021</v>
      </c>
      <c r="F362" s="172">
        <v>44363</v>
      </c>
      <c r="G362" s="168">
        <v>2.52E-2</v>
      </c>
      <c r="H362" s="168">
        <v>0.82</v>
      </c>
      <c r="I362" s="168">
        <v>4.9000000000000004</v>
      </c>
      <c r="J362" s="168">
        <v>3.27</v>
      </c>
      <c r="K362" s="168">
        <v>0.78900000000000003</v>
      </c>
      <c r="L362" s="168">
        <v>20.2</v>
      </c>
      <c r="M362" s="168">
        <v>1.17E-2</v>
      </c>
      <c r="N362" s="168">
        <v>0.16400000000000001</v>
      </c>
      <c r="O362" s="168">
        <v>3.25</v>
      </c>
      <c r="P362" s="168">
        <v>2.5499999999999998</v>
      </c>
      <c r="Q362" s="168">
        <v>8.77E-2</v>
      </c>
      <c r="R362" s="168">
        <v>10.4</v>
      </c>
      <c r="S362" s="168">
        <v>7.9</v>
      </c>
      <c r="T362" s="168">
        <v>220</v>
      </c>
      <c r="U362" s="168">
        <v>66.5</v>
      </c>
      <c r="V362" s="168">
        <v>9.6999999999999993</v>
      </c>
      <c r="W362" s="168">
        <v>9.69</v>
      </c>
      <c r="X362" s="168">
        <v>76.400000000000006</v>
      </c>
      <c r="Y362" s="168">
        <v>76.099999999999994</v>
      </c>
      <c r="Z362" s="168">
        <v>16</v>
      </c>
      <c r="AA362" s="168" t="s">
        <v>2006</v>
      </c>
      <c r="AB362" s="168" t="s">
        <v>2006</v>
      </c>
      <c r="AC362" s="168" t="s">
        <v>566</v>
      </c>
      <c r="AD362" s="169" t="s">
        <v>566</v>
      </c>
    </row>
    <row r="363" spans="1:30" s="110" customFormat="1" x14ac:dyDescent="0.3">
      <c r="A363" s="143" t="s">
        <v>1330</v>
      </c>
      <c r="B363" s="144" t="s">
        <v>1280</v>
      </c>
      <c r="C363" s="171"/>
      <c r="D363" s="171"/>
      <c r="E363" s="164">
        <v>2021</v>
      </c>
      <c r="F363" s="172">
        <v>44363</v>
      </c>
      <c r="G363" s="168">
        <v>2.2599999999999999E-2</v>
      </c>
      <c r="H363" s="168">
        <v>0.96499999999999997</v>
      </c>
      <c r="I363" s="168">
        <v>5.41</v>
      </c>
      <c r="J363" s="168">
        <v>3.75</v>
      </c>
      <c r="K363" s="168">
        <v>1.03</v>
      </c>
      <c r="L363" s="168">
        <v>15.5</v>
      </c>
      <c r="M363" s="168">
        <v>6.96E-3</v>
      </c>
      <c r="N363" s="168">
        <v>0.14499999999999999</v>
      </c>
      <c r="O363" s="168">
        <v>2.92</v>
      </c>
      <c r="P363" s="168">
        <v>2.85</v>
      </c>
      <c r="Q363" s="168">
        <v>9.0700000000000003E-2</v>
      </c>
      <c r="R363" s="168">
        <v>7.39</v>
      </c>
      <c r="S363" s="168">
        <v>8.1</v>
      </c>
      <c r="T363" s="168">
        <v>210</v>
      </c>
      <c r="U363" s="168">
        <v>63.7</v>
      </c>
      <c r="V363" s="168">
        <v>8.24</v>
      </c>
      <c r="W363" s="168">
        <v>8.0500000000000007</v>
      </c>
      <c r="X363" s="168">
        <v>74.099999999999994</v>
      </c>
      <c r="Y363" s="168">
        <v>73.7</v>
      </c>
      <c r="Z363" s="168">
        <v>15</v>
      </c>
      <c r="AA363" s="168" t="s">
        <v>2006</v>
      </c>
      <c r="AB363" s="168" t="s">
        <v>2006</v>
      </c>
      <c r="AC363" s="168" t="s">
        <v>566</v>
      </c>
      <c r="AD363" s="169" t="s">
        <v>566</v>
      </c>
    </row>
    <row r="364" spans="1:30" s="110" customFormat="1" x14ac:dyDescent="0.3">
      <c r="A364" s="143" t="s">
        <v>37</v>
      </c>
      <c r="B364" s="145" t="s">
        <v>37</v>
      </c>
      <c r="C364" s="171"/>
      <c r="D364" s="171"/>
      <c r="E364" s="164">
        <v>2021</v>
      </c>
      <c r="F364" s="172">
        <v>44363</v>
      </c>
      <c r="G364" s="168" t="s">
        <v>591</v>
      </c>
      <c r="H364" s="168" t="s">
        <v>556</v>
      </c>
      <c r="I364" s="168" t="s">
        <v>582</v>
      </c>
      <c r="J364" s="168" t="s">
        <v>557</v>
      </c>
      <c r="K364" s="168" t="s">
        <v>556</v>
      </c>
      <c r="L364" s="168" t="s">
        <v>603</v>
      </c>
      <c r="M364" s="168" t="s">
        <v>584</v>
      </c>
      <c r="N364" s="168" t="s">
        <v>585</v>
      </c>
      <c r="O364" s="168" t="s">
        <v>556</v>
      </c>
      <c r="P364" s="168" t="s">
        <v>566</v>
      </c>
      <c r="Q364" s="168" t="s">
        <v>585</v>
      </c>
      <c r="R364" s="168" t="s">
        <v>587</v>
      </c>
      <c r="S364" s="168">
        <v>5.7</v>
      </c>
      <c r="T364" s="168" t="s">
        <v>582</v>
      </c>
      <c r="U364" s="168" t="s">
        <v>1988</v>
      </c>
      <c r="V364" s="168" t="s">
        <v>557</v>
      </c>
      <c r="W364" s="168" t="s">
        <v>557</v>
      </c>
      <c r="X364" s="168" t="s">
        <v>556</v>
      </c>
      <c r="Y364" s="168" t="s">
        <v>556</v>
      </c>
      <c r="Z364" s="168" t="s">
        <v>587</v>
      </c>
      <c r="AA364" s="168" t="s">
        <v>2006</v>
      </c>
      <c r="AB364" s="168" t="s">
        <v>2006</v>
      </c>
      <c r="AC364" s="168" t="s">
        <v>557</v>
      </c>
      <c r="AD364" s="169" t="s">
        <v>566</v>
      </c>
    </row>
    <row r="365" spans="1:30" s="110" customFormat="1" x14ac:dyDescent="0.3">
      <c r="A365" s="143" t="s">
        <v>265</v>
      </c>
      <c r="B365" s="144" t="s">
        <v>546</v>
      </c>
      <c r="C365" s="144">
        <v>152125</v>
      </c>
      <c r="D365" s="144">
        <v>6576900</v>
      </c>
      <c r="E365" s="164">
        <v>2021</v>
      </c>
      <c r="F365" s="172">
        <v>44390</v>
      </c>
      <c r="G365" s="168">
        <v>2.5400000000000002E-3</v>
      </c>
      <c r="H365" s="168">
        <v>9.5600000000000004E-2</v>
      </c>
      <c r="I365" s="168">
        <v>1.98</v>
      </c>
      <c r="J365" s="168">
        <v>1.91</v>
      </c>
      <c r="K365" s="168">
        <v>0.115</v>
      </c>
      <c r="L365" s="168">
        <v>1.42</v>
      </c>
      <c r="M365" s="168" t="s">
        <v>584</v>
      </c>
      <c r="N365" s="168">
        <v>8.2500000000000004E-2</v>
      </c>
      <c r="O365" s="168">
        <v>1.89</v>
      </c>
      <c r="P365" s="168">
        <v>2.06</v>
      </c>
      <c r="Q365" s="168">
        <v>2.1399999999999999E-2</v>
      </c>
      <c r="R365" s="168">
        <v>1.1499999999999999</v>
      </c>
      <c r="S365" s="168">
        <v>8</v>
      </c>
      <c r="T365" s="168">
        <v>55</v>
      </c>
      <c r="U365" s="168">
        <v>19.600000000000001</v>
      </c>
      <c r="V365" s="168">
        <v>8.26</v>
      </c>
      <c r="W365" s="168">
        <v>7.95</v>
      </c>
      <c r="X365" s="168">
        <v>20.3</v>
      </c>
      <c r="Y365" s="168">
        <v>21.2</v>
      </c>
      <c r="Z365" s="168">
        <v>1.5</v>
      </c>
      <c r="AA365" s="168" t="s">
        <v>2006</v>
      </c>
      <c r="AB365" s="168" t="s">
        <v>2006</v>
      </c>
      <c r="AC365" s="168" t="s">
        <v>566</v>
      </c>
      <c r="AD365" s="169" t="s">
        <v>566</v>
      </c>
    </row>
    <row r="366" spans="1:30" s="110" customFormat="1" x14ac:dyDescent="0.3">
      <c r="A366" s="143" t="s">
        <v>36</v>
      </c>
      <c r="B366" s="144" t="s">
        <v>1279</v>
      </c>
      <c r="C366" s="144">
        <v>158727</v>
      </c>
      <c r="D366" s="144">
        <v>6578210</v>
      </c>
      <c r="E366" s="164">
        <v>2021</v>
      </c>
      <c r="F366" s="172">
        <v>44390</v>
      </c>
      <c r="G366" s="168">
        <v>6.1900000000000002E-3</v>
      </c>
      <c r="H366" s="168">
        <v>8.8200000000000001E-2</v>
      </c>
      <c r="I366" s="168">
        <v>2.0699999999999998</v>
      </c>
      <c r="J366" s="168">
        <v>1.76</v>
      </c>
      <c r="K366" s="168">
        <v>0.124</v>
      </c>
      <c r="L366" s="168">
        <v>2.02</v>
      </c>
      <c r="M366" s="168">
        <v>5.0499999999999998E-3</v>
      </c>
      <c r="N366" s="168">
        <v>7.8399999999999997E-2</v>
      </c>
      <c r="O366" s="168">
        <v>1.9</v>
      </c>
      <c r="P366" s="168">
        <v>1.85</v>
      </c>
      <c r="Q366" s="168">
        <v>2.1000000000000001E-2</v>
      </c>
      <c r="R366" s="168">
        <v>1.48</v>
      </c>
      <c r="S366" s="168">
        <v>7.8</v>
      </c>
      <c r="T366" s="168">
        <v>66</v>
      </c>
      <c r="U366" s="168">
        <v>315</v>
      </c>
      <c r="V366" s="168">
        <v>7.43</v>
      </c>
      <c r="W366" s="168">
        <v>7.37</v>
      </c>
      <c r="X366" s="168">
        <v>38.6</v>
      </c>
      <c r="Y366" s="168">
        <v>39.9</v>
      </c>
      <c r="Z366" s="168">
        <v>1.9</v>
      </c>
      <c r="AA366" s="168" t="s">
        <v>2006</v>
      </c>
      <c r="AB366" s="168" t="s">
        <v>2006</v>
      </c>
      <c r="AC366" s="168" t="s">
        <v>566</v>
      </c>
      <c r="AD366" s="169" t="s">
        <v>566</v>
      </c>
    </row>
    <row r="367" spans="1:30" s="110" customFormat="1" x14ac:dyDescent="0.3">
      <c r="A367" s="143" t="s">
        <v>263</v>
      </c>
      <c r="B367" s="144" t="s">
        <v>550</v>
      </c>
      <c r="C367" s="144">
        <v>156953</v>
      </c>
      <c r="D367" s="144">
        <v>6570050</v>
      </c>
      <c r="E367" s="164">
        <v>2021</v>
      </c>
      <c r="F367" s="172">
        <v>44390</v>
      </c>
      <c r="G367" s="168" t="s">
        <v>584</v>
      </c>
      <c r="H367" s="168">
        <v>7.0800000000000002E-2</v>
      </c>
      <c r="I367" s="168">
        <v>1.32</v>
      </c>
      <c r="J367" s="168">
        <v>2.4500000000000002</v>
      </c>
      <c r="K367" s="168">
        <v>3.7600000000000001E-2</v>
      </c>
      <c r="L367" s="168">
        <v>0.70399999999999996</v>
      </c>
      <c r="M367" s="168" t="s">
        <v>584</v>
      </c>
      <c r="N367" s="168">
        <v>6.1499999999999999E-2</v>
      </c>
      <c r="O367" s="168">
        <v>1.3</v>
      </c>
      <c r="P367" s="168">
        <v>2.86</v>
      </c>
      <c r="Q367" s="168">
        <v>1.2800000000000001E-2</v>
      </c>
      <c r="R367" s="168">
        <v>0.216</v>
      </c>
      <c r="S367" s="168">
        <v>8.1</v>
      </c>
      <c r="T367" s="168">
        <v>69</v>
      </c>
      <c r="U367" s="168">
        <v>33</v>
      </c>
      <c r="V367" s="168">
        <v>9.4</v>
      </c>
      <c r="W367" s="168">
        <v>8.51</v>
      </c>
      <c r="X367" s="168">
        <v>31.3</v>
      </c>
      <c r="Y367" s="168">
        <v>34.1</v>
      </c>
      <c r="Z367" s="168">
        <v>2.4</v>
      </c>
      <c r="AA367" s="168" t="s">
        <v>2006</v>
      </c>
      <c r="AB367" s="168" t="s">
        <v>2006</v>
      </c>
      <c r="AC367" s="168" t="s">
        <v>566</v>
      </c>
      <c r="AD367" s="169" t="s">
        <v>566</v>
      </c>
    </row>
    <row r="368" spans="1:30" s="110" customFormat="1" x14ac:dyDescent="0.3">
      <c r="A368" s="143" t="s">
        <v>267</v>
      </c>
      <c r="B368" s="144" t="s">
        <v>552</v>
      </c>
      <c r="C368" s="144">
        <v>152713</v>
      </c>
      <c r="D368" s="144">
        <v>6582780</v>
      </c>
      <c r="E368" s="164">
        <v>2021</v>
      </c>
      <c r="F368" s="172">
        <v>44390</v>
      </c>
      <c r="G368" s="168">
        <v>5.4299999999999999E-3</v>
      </c>
      <c r="H368" s="168">
        <v>9.0499999999999997E-2</v>
      </c>
      <c r="I368" s="168">
        <v>1.92</v>
      </c>
      <c r="J368" s="168">
        <v>1.41</v>
      </c>
      <c r="K368" s="168">
        <v>0.14599999999999999</v>
      </c>
      <c r="L368" s="168">
        <v>1.32</v>
      </c>
      <c r="M368" s="168" t="s">
        <v>584</v>
      </c>
      <c r="N368" s="168">
        <v>8.3000000000000004E-2</v>
      </c>
      <c r="O368" s="168">
        <v>1.75</v>
      </c>
      <c r="P368" s="168">
        <v>1.53</v>
      </c>
      <c r="Q368" s="168">
        <v>5.2299999999999999E-2</v>
      </c>
      <c r="R368" s="168">
        <v>0.73899999999999999</v>
      </c>
      <c r="S368" s="168">
        <v>8.4</v>
      </c>
      <c r="T368" s="168">
        <v>92</v>
      </c>
      <c r="U368" s="168">
        <v>395</v>
      </c>
      <c r="V368" s="168">
        <v>7.72</v>
      </c>
      <c r="W368" s="168">
        <v>7.68</v>
      </c>
      <c r="X368" s="168">
        <v>49.7</v>
      </c>
      <c r="Y368" s="168">
        <v>52.2</v>
      </c>
      <c r="Z368" s="168">
        <v>1.4</v>
      </c>
      <c r="AA368" s="168" t="s">
        <v>2006</v>
      </c>
      <c r="AB368" s="168" t="s">
        <v>2006</v>
      </c>
      <c r="AC368" s="168" t="s">
        <v>566</v>
      </c>
      <c r="AD368" s="169" t="s">
        <v>566</v>
      </c>
    </row>
    <row r="369" spans="1:30" s="110" customFormat="1" x14ac:dyDescent="0.3">
      <c r="A369" s="143" t="s">
        <v>269</v>
      </c>
      <c r="B369" s="144" t="s">
        <v>44</v>
      </c>
      <c r="C369" s="144">
        <v>149668</v>
      </c>
      <c r="D369" s="144">
        <v>6580770</v>
      </c>
      <c r="E369" s="164">
        <v>2021</v>
      </c>
      <c r="F369" s="172">
        <v>44390</v>
      </c>
      <c r="G369" s="168">
        <v>3.16E-3</v>
      </c>
      <c r="H369" s="168">
        <v>9.4E-2</v>
      </c>
      <c r="I369" s="168">
        <v>2.4500000000000002</v>
      </c>
      <c r="J369" s="168">
        <v>1.96</v>
      </c>
      <c r="K369" s="168">
        <v>0.109</v>
      </c>
      <c r="L369" s="168">
        <v>1.44</v>
      </c>
      <c r="M369" s="168" t="s">
        <v>584</v>
      </c>
      <c r="N369" s="168">
        <v>8.0299999999999996E-2</v>
      </c>
      <c r="O369" s="168">
        <v>2.33</v>
      </c>
      <c r="P369" s="168">
        <v>2.11</v>
      </c>
      <c r="Q369" s="168">
        <v>3.1800000000000002E-2</v>
      </c>
      <c r="R369" s="168">
        <v>1.1000000000000001</v>
      </c>
      <c r="S369" s="168">
        <v>8.1999999999999993</v>
      </c>
      <c r="T369" s="168">
        <v>59</v>
      </c>
      <c r="U369" s="168">
        <v>20.8</v>
      </c>
      <c r="V369" s="168">
        <v>8.08</v>
      </c>
      <c r="W369" s="168">
        <v>8.02</v>
      </c>
      <c r="X369" s="168">
        <v>21.2</v>
      </c>
      <c r="Y369" s="168">
        <v>22.4</v>
      </c>
      <c r="Z369" s="168">
        <v>1.4</v>
      </c>
      <c r="AA369" s="168" t="s">
        <v>2006</v>
      </c>
      <c r="AB369" s="168" t="s">
        <v>2006</v>
      </c>
      <c r="AC369" s="168" t="s">
        <v>566</v>
      </c>
      <c r="AD369" s="169" t="s">
        <v>566</v>
      </c>
    </row>
    <row r="370" spans="1:30" s="110" customFormat="1" x14ac:dyDescent="0.3">
      <c r="A370" s="143" t="s">
        <v>43</v>
      </c>
      <c r="B370" s="144" t="s">
        <v>43</v>
      </c>
      <c r="C370" s="144">
        <v>153662</v>
      </c>
      <c r="D370" s="144">
        <v>6578630</v>
      </c>
      <c r="E370" s="164">
        <v>2021</v>
      </c>
      <c r="F370" s="172">
        <v>44390</v>
      </c>
      <c r="G370" s="168" t="s">
        <v>584</v>
      </c>
      <c r="H370" s="168">
        <v>9.8599999999999993E-2</v>
      </c>
      <c r="I370" s="168">
        <v>2.4700000000000002</v>
      </c>
      <c r="J370" s="168">
        <v>2.13</v>
      </c>
      <c r="K370" s="168">
        <v>9.5600000000000004E-2</v>
      </c>
      <c r="L370" s="168">
        <v>1.77</v>
      </c>
      <c r="M370" s="168" t="s">
        <v>584</v>
      </c>
      <c r="N370" s="168">
        <v>8.3400000000000002E-2</v>
      </c>
      <c r="O370" s="168">
        <v>2.0299999999999998</v>
      </c>
      <c r="P370" s="168">
        <v>2.0499999999999998</v>
      </c>
      <c r="Q370" s="168">
        <v>2.1999999999999999E-2</v>
      </c>
      <c r="R370" s="168">
        <v>1.1599999999999999</v>
      </c>
      <c r="S370" s="168">
        <v>7.8</v>
      </c>
      <c r="T370" s="168">
        <v>54</v>
      </c>
      <c r="U370" s="168">
        <v>19.5</v>
      </c>
      <c r="V370" s="168">
        <v>8.18</v>
      </c>
      <c r="W370" s="168">
        <v>8.0500000000000007</v>
      </c>
      <c r="X370" s="168">
        <v>20.2</v>
      </c>
      <c r="Y370" s="168">
        <v>19.899999999999999</v>
      </c>
      <c r="Z370" s="168">
        <v>1.2</v>
      </c>
      <c r="AA370" s="168" t="s">
        <v>2006</v>
      </c>
      <c r="AB370" s="168" t="s">
        <v>2006</v>
      </c>
      <c r="AC370" s="168" t="s">
        <v>566</v>
      </c>
      <c r="AD370" s="169" t="s">
        <v>566</v>
      </c>
    </row>
    <row r="371" spans="1:30" s="110" customFormat="1" x14ac:dyDescent="0.3">
      <c r="A371" s="143" t="s">
        <v>261</v>
      </c>
      <c r="B371" s="144" t="s">
        <v>1327</v>
      </c>
      <c r="C371" s="144">
        <v>156341</v>
      </c>
      <c r="D371" s="144">
        <v>6582550</v>
      </c>
      <c r="E371" s="164">
        <v>2021</v>
      </c>
      <c r="F371" s="172">
        <v>44390</v>
      </c>
      <c r="G371" s="168">
        <v>5.6499999999999996E-3</v>
      </c>
      <c r="H371" s="168">
        <v>7.7600000000000002E-2</v>
      </c>
      <c r="I371" s="168">
        <v>1.93</v>
      </c>
      <c r="J371" s="168">
        <v>1.71</v>
      </c>
      <c r="K371" s="168">
        <v>7.5499999999999998E-2</v>
      </c>
      <c r="L371" s="168">
        <v>1.72</v>
      </c>
      <c r="M371" s="168">
        <v>6.7799999999999996E-3</v>
      </c>
      <c r="N371" s="168">
        <v>6.9900000000000004E-2</v>
      </c>
      <c r="O371" s="168">
        <v>1.78</v>
      </c>
      <c r="P371" s="168">
        <v>1.84</v>
      </c>
      <c r="Q371" s="168">
        <v>1.6799999999999999E-2</v>
      </c>
      <c r="R371" s="168">
        <v>1.75</v>
      </c>
      <c r="S371" s="168">
        <v>8.1</v>
      </c>
      <c r="T371" s="168">
        <v>69</v>
      </c>
      <c r="U371" s="168">
        <v>341</v>
      </c>
      <c r="V371" s="168">
        <v>7.99</v>
      </c>
      <c r="W371" s="168">
        <v>7.26</v>
      </c>
      <c r="X371" s="168">
        <v>41.5</v>
      </c>
      <c r="Y371" s="168">
        <v>42.1</v>
      </c>
      <c r="Z371" s="168">
        <v>1.5</v>
      </c>
      <c r="AA371" s="168" t="s">
        <v>2006</v>
      </c>
      <c r="AB371" s="168" t="s">
        <v>2006</v>
      </c>
      <c r="AC371" s="168" t="s">
        <v>566</v>
      </c>
      <c r="AD371" s="169" t="s">
        <v>566</v>
      </c>
    </row>
    <row r="372" spans="1:30" s="110" customFormat="1" x14ac:dyDescent="0.3">
      <c r="A372" s="143" t="s">
        <v>268</v>
      </c>
      <c r="B372" s="144" t="s">
        <v>1993</v>
      </c>
      <c r="C372" s="144">
        <v>146245</v>
      </c>
      <c r="D372" s="144">
        <v>6583660</v>
      </c>
      <c r="E372" s="164">
        <v>2021</v>
      </c>
      <c r="F372" s="172">
        <v>44392</v>
      </c>
      <c r="G372" s="168">
        <v>2.7699999999999999E-2</v>
      </c>
      <c r="H372" s="168">
        <v>0.91600000000000004</v>
      </c>
      <c r="I372" s="168">
        <v>4.67</v>
      </c>
      <c r="J372" s="168">
        <v>2.76</v>
      </c>
      <c r="K372" s="168">
        <v>1.88</v>
      </c>
      <c r="L372" s="168">
        <v>18.899999999999999</v>
      </c>
      <c r="M372" s="168" t="s">
        <v>584</v>
      </c>
      <c r="N372" s="168">
        <v>0.104</v>
      </c>
      <c r="O372" s="168">
        <v>2.37</v>
      </c>
      <c r="P372" s="168">
        <v>2.21</v>
      </c>
      <c r="Q372" s="168">
        <v>5.33E-2</v>
      </c>
      <c r="R372" s="168">
        <v>3.83</v>
      </c>
      <c r="S372" s="168">
        <v>7.6</v>
      </c>
      <c r="T372" s="168">
        <v>170</v>
      </c>
      <c r="U372" s="168">
        <v>59.6</v>
      </c>
      <c r="V372" s="168">
        <v>7.37</v>
      </c>
      <c r="W372" s="168">
        <v>7.14</v>
      </c>
      <c r="X372" s="168">
        <v>63.4</v>
      </c>
      <c r="Y372" s="168">
        <v>64.900000000000006</v>
      </c>
      <c r="Z372" s="168">
        <v>42</v>
      </c>
      <c r="AA372" s="168" t="s">
        <v>2006</v>
      </c>
      <c r="AB372" s="168" t="s">
        <v>2006</v>
      </c>
      <c r="AC372" s="168" t="s">
        <v>566</v>
      </c>
      <c r="AD372" s="169" t="s">
        <v>566</v>
      </c>
    </row>
    <row r="373" spans="1:30" s="110" customFormat="1" x14ac:dyDescent="0.3">
      <c r="A373" s="143" t="s">
        <v>38</v>
      </c>
      <c r="B373" s="145" t="s">
        <v>38</v>
      </c>
      <c r="C373" s="144">
        <v>145070</v>
      </c>
      <c r="D373" s="144">
        <v>6580210</v>
      </c>
      <c r="E373" s="164">
        <v>2021</v>
      </c>
      <c r="F373" s="172">
        <v>44392</v>
      </c>
      <c r="G373" s="168" t="s">
        <v>584</v>
      </c>
      <c r="H373" s="168">
        <v>6.5000000000000002E-2</v>
      </c>
      <c r="I373" s="168">
        <v>0.55800000000000005</v>
      </c>
      <c r="J373" s="168">
        <v>0.442</v>
      </c>
      <c r="K373" s="168">
        <v>2.5600000000000001E-2</v>
      </c>
      <c r="L373" s="168" t="s">
        <v>587</v>
      </c>
      <c r="M373" s="168" t="s">
        <v>584</v>
      </c>
      <c r="N373" s="168">
        <v>5.2499999999999998E-2</v>
      </c>
      <c r="O373" s="168">
        <v>0.44700000000000001</v>
      </c>
      <c r="P373" s="168">
        <v>0.29399999999999998</v>
      </c>
      <c r="Q373" s="168" t="s">
        <v>585</v>
      </c>
      <c r="R373" s="168">
        <v>0.50600000000000001</v>
      </c>
      <c r="S373" s="168">
        <v>8.1</v>
      </c>
      <c r="T373" s="168">
        <v>150</v>
      </c>
      <c r="U373" s="168">
        <v>34</v>
      </c>
      <c r="V373" s="168">
        <v>10.6</v>
      </c>
      <c r="W373" s="168">
        <v>9.86</v>
      </c>
      <c r="X373" s="168">
        <v>47.1</v>
      </c>
      <c r="Y373" s="168">
        <v>47.6</v>
      </c>
      <c r="Z373" s="168">
        <v>1.1000000000000001</v>
      </c>
      <c r="AA373" s="168" t="s">
        <v>2006</v>
      </c>
      <c r="AB373" s="168" t="s">
        <v>2006</v>
      </c>
      <c r="AC373" s="168" t="s">
        <v>566</v>
      </c>
      <c r="AD373" s="169" t="s">
        <v>566</v>
      </c>
    </row>
    <row r="374" spans="1:30" s="110" customFormat="1" x14ac:dyDescent="0.3">
      <c r="A374" s="143" t="s">
        <v>39</v>
      </c>
      <c r="B374" s="144" t="s">
        <v>39</v>
      </c>
      <c r="C374" s="144">
        <v>145234</v>
      </c>
      <c r="D374" s="144">
        <v>6581590</v>
      </c>
      <c r="E374" s="164">
        <v>2021</v>
      </c>
      <c r="F374" s="172">
        <v>44392</v>
      </c>
      <c r="G374" s="168">
        <v>2.3400000000000001E-3</v>
      </c>
      <c r="H374" s="168">
        <v>0.161</v>
      </c>
      <c r="I374" s="168">
        <v>0.24099999999999999</v>
      </c>
      <c r="J374" s="168">
        <v>0.71899999999999997</v>
      </c>
      <c r="K374" s="168">
        <v>1.9599999999999999E-2</v>
      </c>
      <c r="L374" s="168">
        <v>0.29699999999999999</v>
      </c>
      <c r="M374" s="168" t="s">
        <v>584</v>
      </c>
      <c r="N374" s="168">
        <v>0.16600000000000001</v>
      </c>
      <c r="O374" s="168">
        <v>0.16700000000000001</v>
      </c>
      <c r="P374" s="168">
        <v>0.752</v>
      </c>
      <c r="Q374" s="168" t="s">
        <v>585</v>
      </c>
      <c r="R374" s="168">
        <v>0.76600000000000001</v>
      </c>
      <c r="S374" s="168">
        <v>7.9</v>
      </c>
      <c r="T374" s="168">
        <v>190</v>
      </c>
      <c r="U374" s="168">
        <v>78</v>
      </c>
      <c r="V374" s="168">
        <v>26.4</v>
      </c>
      <c r="W374" s="168">
        <v>24.8</v>
      </c>
      <c r="X374" s="168">
        <v>103</v>
      </c>
      <c r="Y374" s="168">
        <v>111</v>
      </c>
      <c r="Z374" s="168">
        <v>3.7</v>
      </c>
      <c r="AA374" s="168" t="s">
        <v>2006</v>
      </c>
      <c r="AB374" s="168" t="s">
        <v>2006</v>
      </c>
      <c r="AC374" s="168" t="s">
        <v>566</v>
      </c>
      <c r="AD374" s="169" t="s">
        <v>566</v>
      </c>
    </row>
    <row r="375" spans="1:30" s="110" customFormat="1" x14ac:dyDescent="0.3">
      <c r="A375" s="143" t="s">
        <v>40</v>
      </c>
      <c r="B375" s="144" t="s">
        <v>40</v>
      </c>
      <c r="C375" s="144">
        <v>142857</v>
      </c>
      <c r="D375" s="144">
        <v>6581940</v>
      </c>
      <c r="E375" s="164">
        <v>2021</v>
      </c>
      <c r="F375" s="172">
        <v>44392</v>
      </c>
      <c r="G375" s="168">
        <v>2.5699999999999998E-3</v>
      </c>
      <c r="H375" s="168">
        <v>0.14699999999999999</v>
      </c>
      <c r="I375" s="168">
        <v>2.06</v>
      </c>
      <c r="J375" s="168">
        <v>1.2</v>
      </c>
      <c r="K375" s="168">
        <v>0.127</v>
      </c>
      <c r="L375" s="168">
        <v>2.67</v>
      </c>
      <c r="M375" s="168" t="s">
        <v>584</v>
      </c>
      <c r="N375" s="168">
        <v>0.14199999999999999</v>
      </c>
      <c r="O375" s="168">
        <v>1.72</v>
      </c>
      <c r="P375" s="168">
        <v>1.1299999999999999</v>
      </c>
      <c r="Q375" s="168">
        <v>4.1399999999999999E-2</v>
      </c>
      <c r="R375" s="168">
        <v>2.77</v>
      </c>
      <c r="S375" s="168">
        <v>7.5</v>
      </c>
      <c r="T375" s="168">
        <v>160</v>
      </c>
      <c r="U375" s="168">
        <v>51.5</v>
      </c>
      <c r="V375" s="168">
        <v>10.5</v>
      </c>
      <c r="W375" s="168">
        <v>9.3800000000000008</v>
      </c>
      <c r="X375" s="168">
        <v>61</v>
      </c>
      <c r="Y375" s="168">
        <v>61.1</v>
      </c>
      <c r="Z375" s="168">
        <v>5.0999999999999996</v>
      </c>
      <c r="AA375" s="168" t="s">
        <v>2006</v>
      </c>
      <c r="AB375" s="168" t="s">
        <v>2006</v>
      </c>
      <c r="AC375" s="168" t="s">
        <v>566</v>
      </c>
      <c r="AD375" s="169" t="s">
        <v>566</v>
      </c>
    </row>
    <row r="376" spans="1:30" s="110" customFormat="1" x14ac:dyDescent="0.3">
      <c r="A376" s="143" t="s">
        <v>42</v>
      </c>
      <c r="B376" s="144" t="s">
        <v>42</v>
      </c>
      <c r="C376" s="144">
        <v>148156</v>
      </c>
      <c r="D376" s="144">
        <v>6572520</v>
      </c>
      <c r="E376" s="164">
        <v>2021</v>
      </c>
      <c r="F376" s="172">
        <v>44392</v>
      </c>
      <c r="G376" s="168" t="s">
        <v>584</v>
      </c>
      <c r="H376" s="168">
        <v>4.1300000000000003E-2</v>
      </c>
      <c r="I376" s="168">
        <v>0.94399999999999995</v>
      </c>
      <c r="J376" s="168">
        <v>1.18</v>
      </c>
      <c r="K376" s="168">
        <v>6.0999999999999999E-2</v>
      </c>
      <c r="L376" s="168">
        <v>0.70599999999999996</v>
      </c>
      <c r="M376" s="168" t="s">
        <v>584</v>
      </c>
      <c r="N376" s="168">
        <v>2.7300000000000001E-2</v>
      </c>
      <c r="O376" s="168">
        <v>0.85899999999999999</v>
      </c>
      <c r="P376" s="168">
        <v>0.99099999999999999</v>
      </c>
      <c r="Q376" s="168" t="s">
        <v>585</v>
      </c>
      <c r="R376" s="168">
        <v>0.84499999999999997</v>
      </c>
      <c r="S376" s="168">
        <v>8.1</v>
      </c>
      <c r="T376" s="168">
        <v>68</v>
      </c>
      <c r="U376" s="168">
        <v>27</v>
      </c>
      <c r="V376" s="168">
        <v>7.75</v>
      </c>
      <c r="W376" s="168">
        <v>6.95</v>
      </c>
      <c r="X376" s="168">
        <v>32.1</v>
      </c>
      <c r="Y376" s="168">
        <v>31</v>
      </c>
      <c r="Z376" s="168">
        <v>4.4000000000000004</v>
      </c>
      <c r="AA376" s="168" t="s">
        <v>2006</v>
      </c>
      <c r="AB376" s="168" t="s">
        <v>2006</v>
      </c>
      <c r="AC376" s="168" t="s">
        <v>566</v>
      </c>
      <c r="AD376" s="169" t="s">
        <v>566</v>
      </c>
    </row>
    <row r="377" spans="1:30" s="110" customFormat="1" x14ac:dyDescent="0.3">
      <c r="A377" s="143" t="s">
        <v>41</v>
      </c>
      <c r="B377" s="144" t="s">
        <v>41</v>
      </c>
      <c r="C377" s="144">
        <v>155057</v>
      </c>
      <c r="D377" s="144">
        <v>6568460</v>
      </c>
      <c r="E377" s="164">
        <v>2021</v>
      </c>
      <c r="F377" s="172">
        <v>44392</v>
      </c>
      <c r="G377" s="168">
        <v>3.8400000000000001E-3</v>
      </c>
      <c r="H377" s="168">
        <v>0.11700000000000001</v>
      </c>
      <c r="I377" s="168">
        <v>1.1100000000000001</v>
      </c>
      <c r="J377" s="168">
        <v>2.1</v>
      </c>
      <c r="K377" s="168">
        <v>3.2199999999999999E-2</v>
      </c>
      <c r="L377" s="168">
        <v>0.65100000000000002</v>
      </c>
      <c r="M377" s="168">
        <v>2.7299999999999998E-3</v>
      </c>
      <c r="N377" s="168">
        <v>9.5200000000000007E-2</v>
      </c>
      <c r="O377" s="168">
        <v>1.07</v>
      </c>
      <c r="P377" s="168">
        <v>2.0099999999999998</v>
      </c>
      <c r="Q377" s="168" t="s">
        <v>585</v>
      </c>
      <c r="R377" s="168">
        <v>0.95499999999999996</v>
      </c>
      <c r="S377" s="168">
        <v>8.3000000000000007</v>
      </c>
      <c r="T377" s="168">
        <v>62</v>
      </c>
      <c r="U377" s="168">
        <v>31</v>
      </c>
      <c r="V377" s="168">
        <v>9.68</v>
      </c>
      <c r="W377" s="168">
        <v>8.9600000000000009</v>
      </c>
      <c r="X377" s="168">
        <v>35.5</v>
      </c>
      <c r="Y377" s="168">
        <v>32.1</v>
      </c>
      <c r="Z377" s="168">
        <v>4.5999999999999996</v>
      </c>
      <c r="AA377" s="168" t="s">
        <v>2006</v>
      </c>
      <c r="AB377" s="168" t="s">
        <v>2006</v>
      </c>
      <c r="AC377" s="168" t="s">
        <v>566</v>
      </c>
      <c r="AD377" s="169" t="s">
        <v>566</v>
      </c>
    </row>
    <row r="378" spans="1:30" s="110" customFormat="1" x14ac:dyDescent="0.3">
      <c r="A378" s="143" t="s">
        <v>46</v>
      </c>
      <c r="B378" s="144" t="s">
        <v>46</v>
      </c>
      <c r="C378" s="147" t="s">
        <v>1283</v>
      </c>
      <c r="D378" s="147" t="s">
        <v>1282</v>
      </c>
      <c r="E378" s="164">
        <v>2021</v>
      </c>
      <c r="F378" s="172">
        <v>44392</v>
      </c>
      <c r="G378" s="168">
        <v>8.6499999999999997E-3</v>
      </c>
      <c r="H378" s="168">
        <v>3.3599999999999998E-2</v>
      </c>
      <c r="I378" s="168">
        <v>1.96</v>
      </c>
      <c r="J378" s="168">
        <v>0.629</v>
      </c>
      <c r="K378" s="168">
        <v>9.4200000000000006E-2</v>
      </c>
      <c r="L378" s="168">
        <v>1.4</v>
      </c>
      <c r="M378" s="168">
        <v>1.41E-2</v>
      </c>
      <c r="N378" s="168">
        <v>7.22E-2</v>
      </c>
      <c r="O378" s="168">
        <v>1.86</v>
      </c>
      <c r="P378" s="168">
        <v>0.61699999999999999</v>
      </c>
      <c r="Q378" s="168">
        <v>3.4299999999999997E-2</v>
      </c>
      <c r="R378" s="168">
        <v>1.43</v>
      </c>
      <c r="S378" s="168">
        <v>8.5</v>
      </c>
      <c r="T378" s="168">
        <v>100</v>
      </c>
      <c r="U378" s="168">
        <v>42.7</v>
      </c>
      <c r="V378" s="168">
        <v>7.2</v>
      </c>
      <c r="W378" s="168">
        <v>7.1</v>
      </c>
      <c r="X378" s="168">
        <v>41.3</v>
      </c>
      <c r="Y378" s="168">
        <v>40.9</v>
      </c>
      <c r="Z378" s="168">
        <v>0.8</v>
      </c>
      <c r="AA378" s="168" t="s">
        <v>2006</v>
      </c>
      <c r="AB378" s="168" t="s">
        <v>2006</v>
      </c>
      <c r="AC378" s="168" t="s">
        <v>566</v>
      </c>
      <c r="AD378" s="169" t="s">
        <v>566</v>
      </c>
    </row>
    <row r="379" spans="1:30" s="110" customFormat="1" x14ac:dyDescent="0.3">
      <c r="A379" s="143" t="s">
        <v>975</v>
      </c>
      <c r="B379" s="144" t="s">
        <v>939</v>
      </c>
      <c r="C379" s="144">
        <v>158751</v>
      </c>
      <c r="D379" s="144">
        <v>6570553</v>
      </c>
      <c r="E379" s="164">
        <v>2021</v>
      </c>
      <c r="F379" s="172">
        <v>44392</v>
      </c>
      <c r="G379" s="168">
        <v>1.9900000000000001E-2</v>
      </c>
      <c r="H379" s="168">
        <v>7.2999999999999995E-2</v>
      </c>
      <c r="I379" s="168">
        <v>1.1100000000000001</v>
      </c>
      <c r="J379" s="168">
        <v>1.1299999999999999</v>
      </c>
      <c r="K379" s="168">
        <v>4.4299999999999999E-2</v>
      </c>
      <c r="L379" s="168">
        <v>0.94199999999999995</v>
      </c>
      <c r="M379" s="168">
        <v>6.2300000000000003E-3</v>
      </c>
      <c r="N379" s="168">
        <v>7.1999999999999995E-2</v>
      </c>
      <c r="O379" s="168">
        <v>1.0900000000000001</v>
      </c>
      <c r="P379" s="168">
        <v>0.90900000000000003</v>
      </c>
      <c r="Q379" s="168" t="s">
        <v>585</v>
      </c>
      <c r="R379" s="168">
        <v>0.93700000000000006</v>
      </c>
      <c r="S379" s="168">
        <v>8.4</v>
      </c>
      <c r="T379" s="168">
        <v>84</v>
      </c>
      <c r="U379" s="168">
        <v>35</v>
      </c>
      <c r="V379" s="168">
        <v>7.61</v>
      </c>
      <c r="W379" s="168">
        <v>7.52</v>
      </c>
      <c r="X379" s="168">
        <v>41.6</v>
      </c>
      <c r="Y379" s="168">
        <v>36.9</v>
      </c>
      <c r="Z379" s="168">
        <v>0.7</v>
      </c>
      <c r="AA379" s="168" t="s">
        <v>2006</v>
      </c>
      <c r="AB379" s="168" t="s">
        <v>2006</v>
      </c>
      <c r="AC379" s="168" t="s">
        <v>566</v>
      </c>
      <c r="AD379" s="169" t="s">
        <v>566</v>
      </c>
    </row>
    <row r="380" spans="1:30" s="110" customFormat="1" x14ac:dyDescent="0.3">
      <c r="A380" s="143" t="s">
        <v>1109</v>
      </c>
      <c r="B380" s="144" t="s">
        <v>1109</v>
      </c>
      <c r="C380" s="158"/>
      <c r="D380" s="158"/>
      <c r="E380" s="164">
        <v>2021</v>
      </c>
      <c r="F380" s="172">
        <v>44392</v>
      </c>
      <c r="G380" s="168">
        <v>2.4499999999999999E-3</v>
      </c>
      <c r="H380" s="168">
        <v>8.5800000000000001E-2</v>
      </c>
      <c r="I380" s="168">
        <v>1.39</v>
      </c>
      <c r="J380" s="168">
        <v>0.83799999999999997</v>
      </c>
      <c r="K380" s="168">
        <v>6.4100000000000004E-2</v>
      </c>
      <c r="L380" s="168">
        <v>0.58399999999999996</v>
      </c>
      <c r="M380" s="168" t="s">
        <v>584</v>
      </c>
      <c r="N380" s="168">
        <v>8.9899999999999994E-2</v>
      </c>
      <c r="O380" s="168">
        <v>1.21</v>
      </c>
      <c r="P380" s="168">
        <v>0.76</v>
      </c>
      <c r="Q380" s="168" t="s">
        <v>585</v>
      </c>
      <c r="R380" s="168">
        <v>0.97499999999999998</v>
      </c>
      <c r="S380" s="168">
        <v>7.6</v>
      </c>
      <c r="T380" s="168">
        <v>56</v>
      </c>
      <c r="U380" s="168">
        <v>33.5</v>
      </c>
      <c r="V380" s="168">
        <v>10.199999999999999</v>
      </c>
      <c r="W380" s="168">
        <v>9.17</v>
      </c>
      <c r="X380" s="168">
        <v>28.5</v>
      </c>
      <c r="Y380" s="168">
        <v>27.8</v>
      </c>
      <c r="Z380" s="168">
        <v>1.9</v>
      </c>
      <c r="AA380" s="168" t="s">
        <v>2006</v>
      </c>
      <c r="AB380" s="168" t="s">
        <v>2006</v>
      </c>
      <c r="AC380" s="168" t="s">
        <v>566</v>
      </c>
      <c r="AD380" s="169" t="s">
        <v>566</v>
      </c>
    </row>
    <row r="381" spans="1:30" s="110" customFormat="1" x14ac:dyDescent="0.3">
      <c r="A381" s="143" t="s">
        <v>1116</v>
      </c>
      <c r="B381" s="144" t="s">
        <v>1116</v>
      </c>
      <c r="C381" s="158"/>
      <c r="D381" s="158"/>
      <c r="E381" s="164">
        <v>2021</v>
      </c>
      <c r="F381" s="172">
        <v>44392</v>
      </c>
      <c r="G381" s="168">
        <v>2.4199999999999998E-3</v>
      </c>
      <c r="H381" s="168">
        <v>4.0500000000000001E-2</v>
      </c>
      <c r="I381" s="168">
        <v>0.56999999999999995</v>
      </c>
      <c r="J381" s="168">
        <v>0.42599999999999999</v>
      </c>
      <c r="K381" s="168">
        <v>3.6200000000000003E-2</v>
      </c>
      <c r="L381" s="168">
        <v>0.39</v>
      </c>
      <c r="M381" s="168" t="s">
        <v>584</v>
      </c>
      <c r="N381" s="168">
        <v>3.7900000000000003E-2</v>
      </c>
      <c r="O381" s="168">
        <v>0.378</v>
      </c>
      <c r="P381" s="168">
        <v>0.32300000000000001</v>
      </c>
      <c r="Q381" s="168" t="s">
        <v>585</v>
      </c>
      <c r="R381" s="168">
        <v>0.39100000000000001</v>
      </c>
      <c r="S381" s="168">
        <v>8.4</v>
      </c>
      <c r="T381" s="168">
        <v>93</v>
      </c>
      <c r="U381" s="168">
        <v>44.6</v>
      </c>
      <c r="V381" s="168">
        <v>8.65</v>
      </c>
      <c r="W381" s="168">
        <v>8.1999999999999993</v>
      </c>
      <c r="X381" s="168">
        <v>40.5</v>
      </c>
      <c r="Y381" s="168">
        <v>40.4</v>
      </c>
      <c r="Z381" s="168">
        <v>3.8</v>
      </c>
      <c r="AA381" s="168" t="s">
        <v>2006</v>
      </c>
      <c r="AB381" s="168" t="s">
        <v>2006</v>
      </c>
      <c r="AC381" s="168" t="s">
        <v>566</v>
      </c>
      <c r="AD381" s="169" t="s">
        <v>566</v>
      </c>
    </row>
    <row r="382" spans="1:30" s="110" customFormat="1" x14ac:dyDescent="0.3">
      <c r="A382" s="170" t="s">
        <v>1994</v>
      </c>
      <c r="B382" s="144" t="s">
        <v>1280</v>
      </c>
      <c r="C382" s="171"/>
      <c r="D382" s="171"/>
      <c r="E382" s="164">
        <v>2021</v>
      </c>
      <c r="F382" s="172">
        <v>44392</v>
      </c>
      <c r="G382" s="168">
        <v>7.3699999999999998E-3</v>
      </c>
      <c r="H382" s="168">
        <v>0.26800000000000002</v>
      </c>
      <c r="I382" s="168">
        <v>1.68</v>
      </c>
      <c r="J382" s="168">
        <v>2.02</v>
      </c>
      <c r="K382" s="168">
        <v>0.48899999999999999</v>
      </c>
      <c r="L382" s="168">
        <v>8.02</v>
      </c>
      <c r="M382" s="168" t="s">
        <v>584</v>
      </c>
      <c r="N382" s="168">
        <v>0.124</v>
      </c>
      <c r="O382" s="168">
        <v>1.48</v>
      </c>
      <c r="P382" s="168">
        <v>1.94</v>
      </c>
      <c r="Q382" s="168">
        <v>2.1899999999999999E-2</v>
      </c>
      <c r="R382" s="168">
        <v>3.66</v>
      </c>
      <c r="S382" s="168">
        <v>7.6</v>
      </c>
      <c r="T382" s="168">
        <v>190</v>
      </c>
      <c r="U382" s="168">
        <v>54.8</v>
      </c>
      <c r="V382" s="168">
        <v>9.1199999999999992</v>
      </c>
      <c r="W382" s="168">
        <v>8.0500000000000007</v>
      </c>
      <c r="X382" s="168">
        <v>64</v>
      </c>
      <c r="Y382" s="168">
        <v>66.7</v>
      </c>
      <c r="Z382" s="168">
        <v>18</v>
      </c>
      <c r="AA382" s="168" t="s">
        <v>2006</v>
      </c>
      <c r="AB382" s="168" t="s">
        <v>2006</v>
      </c>
      <c r="AC382" s="168" t="s">
        <v>566</v>
      </c>
      <c r="AD382" s="169" t="s">
        <v>566</v>
      </c>
    </row>
    <row r="383" spans="1:30" s="110" customFormat="1" x14ac:dyDescent="0.3">
      <c r="A383" s="143" t="s">
        <v>1330</v>
      </c>
      <c r="B383" s="144" t="s">
        <v>1280</v>
      </c>
      <c r="C383" s="171"/>
      <c r="D383" s="171"/>
      <c r="E383" s="164">
        <v>2021</v>
      </c>
      <c r="F383" s="172">
        <v>44392</v>
      </c>
      <c r="G383" s="168">
        <v>6.0600000000000003E-3</v>
      </c>
      <c r="H383" s="168">
        <v>0.23499999999999999</v>
      </c>
      <c r="I383" s="168">
        <v>1.94</v>
      </c>
      <c r="J383" s="168">
        <v>2.1800000000000002</v>
      </c>
      <c r="K383" s="168">
        <v>0.28899999999999998</v>
      </c>
      <c r="L383" s="168">
        <v>6.2</v>
      </c>
      <c r="M383" s="168" t="s">
        <v>584</v>
      </c>
      <c r="N383" s="168">
        <v>8.8200000000000001E-2</v>
      </c>
      <c r="O383" s="168">
        <v>1.68</v>
      </c>
      <c r="P383" s="168">
        <v>2.29</v>
      </c>
      <c r="Q383" s="168">
        <v>2.0400000000000001E-2</v>
      </c>
      <c r="R383" s="168">
        <v>3.72</v>
      </c>
      <c r="S383" s="168">
        <v>7.7</v>
      </c>
      <c r="T383" s="168">
        <v>170</v>
      </c>
      <c r="U383" s="168">
        <v>54.1</v>
      </c>
      <c r="V383" s="168">
        <v>7.59</v>
      </c>
      <c r="W383" s="168">
        <v>6.88</v>
      </c>
      <c r="X383" s="168">
        <v>67.099999999999994</v>
      </c>
      <c r="Y383" s="168">
        <v>65.900000000000006</v>
      </c>
      <c r="Z383" s="168">
        <v>9.1999999999999993</v>
      </c>
      <c r="AA383" s="168" t="s">
        <v>2006</v>
      </c>
      <c r="AB383" s="168" t="s">
        <v>2006</v>
      </c>
      <c r="AC383" s="168" t="s">
        <v>566</v>
      </c>
      <c r="AD383" s="169" t="s">
        <v>566</v>
      </c>
    </row>
    <row r="384" spans="1:30" s="110" customFormat="1" x14ac:dyDescent="0.3">
      <c r="A384" s="143" t="s">
        <v>37</v>
      </c>
      <c r="B384" s="145" t="s">
        <v>37</v>
      </c>
      <c r="C384" s="171"/>
      <c r="D384" s="171"/>
      <c r="E384" s="164">
        <v>2021</v>
      </c>
      <c r="F384" s="172">
        <v>44392</v>
      </c>
      <c r="G384" s="168" t="s">
        <v>584</v>
      </c>
      <c r="H384" s="168" t="s">
        <v>585</v>
      </c>
      <c r="I384" s="168" t="s">
        <v>556</v>
      </c>
      <c r="J384" s="168" t="s">
        <v>566</v>
      </c>
      <c r="K384" s="168" t="s">
        <v>585</v>
      </c>
      <c r="L384" s="168" t="s">
        <v>587</v>
      </c>
      <c r="M384" s="168" t="s">
        <v>584</v>
      </c>
      <c r="N384" s="168" t="s">
        <v>585</v>
      </c>
      <c r="O384" s="168" t="s">
        <v>556</v>
      </c>
      <c r="P384" s="168" t="s">
        <v>566</v>
      </c>
      <c r="Q384" s="168" t="s">
        <v>585</v>
      </c>
      <c r="R384" s="168" t="s">
        <v>587</v>
      </c>
      <c r="S384" s="168">
        <v>5.7</v>
      </c>
      <c r="T384" s="168" t="s">
        <v>582</v>
      </c>
      <c r="U384" s="168" t="s">
        <v>1988</v>
      </c>
      <c r="V384" s="168">
        <v>0.85</v>
      </c>
      <c r="W384" s="168">
        <v>0.84</v>
      </c>
      <c r="X384" s="168" t="s">
        <v>556</v>
      </c>
      <c r="Y384" s="168" t="s">
        <v>556</v>
      </c>
      <c r="Z384" s="168">
        <v>0.2</v>
      </c>
      <c r="AA384" s="168" t="s">
        <v>2006</v>
      </c>
      <c r="AB384" s="168" t="s">
        <v>2006</v>
      </c>
      <c r="AC384" s="168" t="s">
        <v>566</v>
      </c>
      <c r="AD384" s="169" t="s">
        <v>566</v>
      </c>
    </row>
    <row r="385" spans="1:30" s="110" customFormat="1" x14ac:dyDescent="0.3">
      <c r="A385" s="143" t="s">
        <v>265</v>
      </c>
      <c r="B385" s="144" t="s">
        <v>546</v>
      </c>
      <c r="C385" s="144">
        <v>152125</v>
      </c>
      <c r="D385" s="144">
        <v>6576900</v>
      </c>
      <c r="E385" s="164">
        <v>2021</v>
      </c>
      <c r="F385" s="173">
        <v>44424</v>
      </c>
      <c r="G385" s="168" t="s">
        <v>2006</v>
      </c>
      <c r="H385" s="168" t="s">
        <v>2006</v>
      </c>
      <c r="I385" s="168" t="s">
        <v>2006</v>
      </c>
      <c r="J385" s="168" t="s">
        <v>2006</v>
      </c>
      <c r="K385" s="168" t="s">
        <v>2006</v>
      </c>
      <c r="L385" s="168" t="s">
        <v>2006</v>
      </c>
      <c r="M385" s="168">
        <v>4.2199999999999998E-3</v>
      </c>
      <c r="N385" s="168">
        <v>8.14E-2</v>
      </c>
      <c r="O385" s="168">
        <v>1.93</v>
      </c>
      <c r="P385" s="168">
        <v>2.16</v>
      </c>
      <c r="Q385" s="168">
        <v>3.15E-2</v>
      </c>
      <c r="R385" s="168">
        <v>1.36</v>
      </c>
      <c r="S385" s="168">
        <v>7.6</v>
      </c>
      <c r="T385" s="168">
        <v>58.8</v>
      </c>
      <c r="U385" s="168">
        <v>28.1</v>
      </c>
      <c r="V385" s="168">
        <v>7.75</v>
      </c>
      <c r="W385" s="168">
        <v>7.33</v>
      </c>
      <c r="X385" s="168" t="s">
        <v>2006</v>
      </c>
      <c r="Y385" s="168">
        <v>22.6</v>
      </c>
      <c r="Z385" s="168">
        <v>2.76</v>
      </c>
      <c r="AA385" s="168" t="s">
        <v>2006</v>
      </c>
      <c r="AB385" s="168" t="s">
        <v>2006</v>
      </c>
      <c r="AC385" s="168" t="s">
        <v>2006</v>
      </c>
      <c r="AD385" s="169" t="s">
        <v>566</v>
      </c>
    </row>
    <row r="386" spans="1:30" s="110" customFormat="1" x14ac:dyDescent="0.3">
      <c r="A386" s="143" t="s">
        <v>36</v>
      </c>
      <c r="B386" s="144" t="s">
        <v>1279</v>
      </c>
      <c r="C386" s="144">
        <v>158727</v>
      </c>
      <c r="D386" s="144">
        <v>6578210</v>
      </c>
      <c r="E386" s="164">
        <v>2021</v>
      </c>
      <c r="F386" s="173">
        <v>44424</v>
      </c>
      <c r="G386" s="168" t="s">
        <v>2006</v>
      </c>
      <c r="H386" s="168" t="s">
        <v>2006</v>
      </c>
      <c r="I386" s="168" t="s">
        <v>2006</v>
      </c>
      <c r="J386" s="168" t="s">
        <v>2006</v>
      </c>
      <c r="K386" s="168" t="s">
        <v>2006</v>
      </c>
      <c r="L386" s="168" t="s">
        <v>2006</v>
      </c>
      <c r="M386" s="168">
        <v>1.38E-2</v>
      </c>
      <c r="N386" s="168">
        <v>0.107</v>
      </c>
      <c r="O386" s="168">
        <v>1.6</v>
      </c>
      <c r="P386" s="168">
        <v>1.88</v>
      </c>
      <c r="Q386" s="168">
        <v>3.9399999999999998E-2</v>
      </c>
      <c r="R386" s="168">
        <v>2.92</v>
      </c>
      <c r="S386" s="168">
        <v>7.6</v>
      </c>
      <c r="T386" s="168">
        <v>78.099999999999994</v>
      </c>
      <c r="U386" s="168">
        <v>597</v>
      </c>
      <c r="V386" s="168">
        <v>5.76</v>
      </c>
      <c r="W386" s="168">
        <v>5.26</v>
      </c>
      <c r="X386" s="168" t="s">
        <v>2006</v>
      </c>
      <c r="Y386" s="168">
        <v>64.599999999999994</v>
      </c>
      <c r="Z386" s="168">
        <v>2.19</v>
      </c>
      <c r="AA386" s="168" t="s">
        <v>2006</v>
      </c>
      <c r="AB386" s="168" t="s">
        <v>2006</v>
      </c>
      <c r="AC386" s="168" t="s">
        <v>2006</v>
      </c>
      <c r="AD386" s="169" t="s">
        <v>566</v>
      </c>
    </row>
    <row r="387" spans="1:30" s="110" customFormat="1" x14ac:dyDescent="0.3">
      <c r="A387" s="143" t="s">
        <v>263</v>
      </c>
      <c r="B387" s="144" t="s">
        <v>550</v>
      </c>
      <c r="C387" s="144">
        <v>156953</v>
      </c>
      <c r="D387" s="144">
        <v>6570050</v>
      </c>
      <c r="E387" s="164">
        <v>2021</v>
      </c>
      <c r="F387" s="173">
        <v>44424</v>
      </c>
      <c r="G387" s="168" t="s">
        <v>2006</v>
      </c>
      <c r="H387" s="168" t="s">
        <v>2006</v>
      </c>
      <c r="I387" s="168" t="s">
        <v>2006</v>
      </c>
      <c r="J387" s="168" t="s">
        <v>2006</v>
      </c>
      <c r="K387" s="168" t="s">
        <v>2006</v>
      </c>
      <c r="L387" s="168" t="s">
        <v>2006</v>
      </c>
      <c r="M387" s="168" t="s">
        <v>584</v>
      </c>
      <c r="N387" s="168">
        <v>4.7100000000000003E-2</v>
      </c>
      <c r="O387" s="168">
        <v>1.0900000000000001</v>
      </c>
      <c r="P387" s="168">
        <v>2.4500000000000002</v>
      </c>
      <c r="Q387" s="168" t="s">
        <v>585</v>
      </c>
      <c r="R387" s="168">
        <v>0.42899999999999999</v>
      </c>
      <c r="S387" s="168">
        <v>7.9</v>
      </c>
      <c r="T387" s="168">
        <v>71</v>
      </c>
      <c r="U387" s="168">
        <v>32.799999999999997</v>
      </c>
      <c r="V387" s="168">
        <v>6.68</v>
      </c>
      <c r="W387" s="168">
        <v>5.68</v>
      </c>
      <c r="X387" s="168" t="s">
        <v>2006</v>
      </c>
      <c r="Y387" s="168">
        <v>34.5</v>
      </c>
      <c r="Z387" s="168">
        <v>3.74</v>
      </c>
      <c r="AA387" s="168" t="s">
        <v>2006</v>
      </c>
      <c r="AB387" s="168" t="s">
        <v>2006</v>
      </c>
      <c r="AC387" s="168" t="s">
        <v>2006</v>
      </c>
      <c r="AD387" s="169" t="s">
        <v>566</v>
      </c>
    </row>
    <row r="388" spans="1:30" s="110" customFormat="1" x14ac:dyDescent="0.3">
      <c r="A388" s="143" t="s">
        <v>267</v>
      </c>
      <c r="B388" s="144" t="s">
        <v>552</v>
      </c>
      <c r="C388" s="144">
        <v>152713</v>
      </c>
      <c r="D388" s="144">
        <v>6582780</v>
      </c>
      <c r="E388" s="164">
        <v>2021</v>
      </c>
      <c r="F388" s="173">
        <v>44424</v>
      </c>
      <c r="G388" s="168" t="s">
        <v>2006</v>
      </c>
      <c r="H388" s="168" t="s">
        <v>2006</v>
      </c>
      <c r="I388" s="168" t="s">
        <v>2006</v>
      </c>
      <c r="J388" s="168" t="s">
        <v>2006</v>
      </c>
      <c r="K388" s="168" t="s">
        <v>2006</v>
      </c>
      <c r="L388" s="168" t="s">
        <v>2006</v>
      </c>
      <c r="M388" s="168">
        <v>5.7600000000000004E-3</v>
      </c>
      <c r="N388" s="168">
        <v>0.126</v>
      </c>
      <c r="O388" s="168">
        <v>1.71</v>
      </c>
      <c r="P388" s="168">
        <v>1.53</v>
      </c>
      <c r="Q388" s="168">
        <v>5.1799999999999999E-2</v>
      </c>
      <c r="R388" s="168">
        <v>1.46</v>
      </c>
      <c r="S388" s="168">
        <v>8.3000000000000007</v>
      </c>
      <c r="T388" s="168">
        <v>93.8</v>
      </c>
      <c r="U388" s="168">
        <v>411</v>
      </c>
      <c r="V388" s="168">
        <v>7.31</v>
      </c>
      <c r="W388" s="168">
        <v>6.05</v>
      </c>
      <c r="X388" s="168" t="s">
        <v>2006</v>
      </c>
      <c r="Y388" s="168">
        <v>57.4</v>
      </c>
      <c r="Z388" s="168">
        <v>1.68</v>
      </c>
      <c r="AA388" s="168" t="s">
        <v>2006</v>
      </c>
      <c r="AB388" s="168" t="s">
        <v>2006</v>
      </c>
      <c r="AC388" s="168" t="s">
        <v>2006</v>
      </c>
      <c r="AD388" s="169" t="s">
        <v>566</v>
      </c>
    </row>
    <row r="389" spans="1:30" s="110" customFormat="1" x14ac:dyDescent="0.3">
      <c r="A389" s="143" t="s">
        <v>269</v>
      </c>
      <c r="B389" s="144" t="s">
        <v>44</v>
      </c>
      <c r="C389" s="144">
        <v>149668</v>
      </c>
      <c r="D389" s="144">
        <v>6580770</v>
      </c>
      <c r="E389" s="164">
        <v>2021</v>
      </c>
      <c r="F389" s="167">
        <v>44424</v>
      </c>
      <c r="G389" s="3" t="s">
        <v>2006</v>
      </c>
      <c r="H389" s="3" t="s">
        <v>2006</v>
      </c>
      <c r="I389" s="3" t="s">
        <v>2006</v>
      </c>
      <c r="J389" s="3" t="s">
        <v>2006</v>
      </c>
      <c r="K389" s="3" t="s">
        <v>2006</v>
      </c>
      <c r="L389" s="3" t="s">
        <v>2006</v>
      </c>
      <c r="M389" s="3">
        <v>4.3E-3</v>
      </c>
      <c r="N389" s="3">
        <v>9.2200000000000004E-2</v>
      </c>
      <c r="O389" s="3">
        <v>2.39</v>
      </c>
      <c r="P389" s="3">
        <v>2.34</v>
      </c>
      <c r="Q389" s="3">
        <v>3.2000000000000001E-2</v>
      </c>
      <c r="R389" s="3">
        <v>1.44</v>
      </c>
      <c r="S389" s="3">
        <v>7.8</v>
      </c>
      <c r="T389" s="3">
        <v>59.6</v>
      </c>
      <c r="U389" s="3">
        <v>19.8</v>
      </c>
      <c r="V389" s="3">
        <v>7.54</v>
      </c>
      <c r="W389" s="3">
        <v>7.04</v>
      </c>
      <c r="X389" s="3" t="s">
        <v>2006</v>
      </c>
      <c r="Y389" s="3">
        <v>23</v>
      </c>
      <c r="Z389" s="3">
        <v>2.73</v>
      </c>
      <c r="AA389" s="3" t="s">
        <v>2006</v>
      </c>
      <c r="AB389" s="3" t="s">
        <v>2006</v>
      </c>
      <c r="AC389" s="3" t="s">
        <v>2006</v>
      </c>
      <c r="AD389" s="15" t="s">
        <v>566</v>
      </c>
    </row>
    <row r="390" spans="1:30" s="110" customFormat="1" x14ac:dyDescent="0.3">
      <c r="A390" s="143" t="s">
        <v>43</v>
      </c>
      <c r="B390" s="144" t="s">
        <v>43</v>
      </c>
      <c r="C390" s="144">
        <v>153662</v>
      </c>
      <c r="D390" s="144">
        <v>6578630</v>
      </c>
      <c r="E390" s="164">
        <v>2021</v>
      </c>
      <c r="F390" s="173">
        <v>44424</v>
      </c>
      <c r="G390" s="3" t="s">
        <v>2006</v>
      </c>
      <c r="H390" s="3" t="s">
        <v>2006</v>
      </c>
      <c r="I390" s="3" t="s">
        <v>2006</v>
      </c>
      <c r="J390" s="3" t="s">
        <v>2006</v>
      </c>
      <c r="K390" s="3" t="s">
        <v>2006</v>
      </c>
      <c r="L390" s="3" t="s">
        <v>2006</v>
      </c>
      <c r="M390" s="168">
        <v>3.0100000000000001E-3</v>
      </c>
      <c r="N390" s="168">
        <v>8.5800000000000001E-2</v>
      </c>
      <c r="O390" s="168">
        <v>2.4300000000000002</v>
      </c>
      <c r="P390" s="168">
        <v>2.16</v>
      </c>
      <c r="Q390" s="168">
        <v>1.9599999999999999E-2</v>
      </c>
      <c r="R390" s="168">
        <v>1.33</v>
      </c>
      <c r="S390" s="168">
        <v>7.9</v>
      </c>
      <c r="T390" s="168">
        <v>57.2</v>
      </c>
      <c r="U390" s="168">
        <v>19.8</v>
      </c>
      <c r="V390" s="168">
        <v>7.16</v>
      </c>
      <c r="W390" s="168">
        <v>6.85</v>
      </c>
      <c r="X390" s="3" t="s">
        <v>2006</v>
      </c>
      <c r="Y390" s="168">
        <v>22.1</v>
      </c>
      <c r="Z390" s="168">
        <v>2.5299999999999998</v>
      </c>
      <c r="AA390" s="3" t="s">
        <v>2006</v>
      </c>
      <c r="AB390" s="3" t="s">
        <v>2006</v>
      </c>
      <c r="AC390" s="3" t="s">
        <v>2006</v>
      </c>
      <c r="AD390" s="169" t="s">
        <v>566</v>
      </c>
    </row>
    <row r="391" spans="1:30" s="110" customFormat="1" x14ac:dyDescent="0.3">
      <c r="A391" s="143" t="s">
        <v>261</v>
      </c>
      <c r="B391" s="144" t="s">
        <v>1327</v>
      </c>
      <c r="C391" s="144">
        <v>156341</v>
      </c>
      <c r="D391" s="144">
        <v>6582550</v>
      </c>
      <c r="E391" s="164">
        <v>2021</v>
      </c>
      <c r="F391" s="173">
        <v>44424</v>
      </c>
      <c r="G391" s="3" t="s">
        <v>2006</v>
      </c>
      <c r="H391" s="3" t="s">
        <v>2006</v>
      </c>
      <c r="I391" s="3" t="s">
        <v>2006</v>
      </c>
      <c r="J391" s="3" t="s">
        <v>2006</v>
      </c>
      <c r="K391" s="3" t="s">
        <v>2006</v>
      </c>
      <c r="L391" s="3" t="s">
        <v>2006</v>
      </c>
      <c r="M391" s="168">
        <v>8.4600000000000005E-3</v>
      </c>
      <c r="N391" s="168">
        <v>6.4699999999999994E-2</v>
      </c>
      <c r="O391" s="168">
        <v>1.47</v>
      </c>
      <c r="P391" s="168">
        <v>1.63</v>
      </c>
      <c r="Q391" s="168">
        <v>2.53E-2</v>
      </c>
      <c r="R391" s="168">
        <v>2.95</v>
      </c>
      <c r="S391" s="168">
        <v>7.6</v>
      </c>
      <c r="T391" s="168">
        <v>80.599999999999994</v>
      </c>
      <c r="U391" s="168">
        <v>577</v>
      </c>
      <c r="V391" s="168">
        <v>3.37</v>
      </c>
      <c r="W391" s="168">
        <v>2.95</v>
      </c>
      <c r="X391" s="3" t="s">
        <v>2006</v>
      </c>
      <c r="Y391" s="168">
        <v>64.900000000000006</v>
      </c>
      <c r="Z391" s="168">
        <v>2.04</v>
      </c>
      <c r="AA391" s="3" t="s">
        <v>2006</v>
      </c>
      <c r="AB391" s="3" t="s">
        <v>2006</v>
      </c>
      <c r="AC391" s="3" t="s">
        <v>2006</v>
      </c>
      <c r="AD391" s="169" t="s">
        <v>566</v>
      </c>
    </row>
    <row r="392" spans="1:30" s="110" customFormat="1" x14ac:dyDescent="0.3">
      <c r="A392" s="143" t="s">
        <v>268</v>
      </c>
      <c r="B392" s="144" t="s">
        <v>1993</v>
      </c>
      <c r="C392" s="144">
        <v>146245</v>
      </c>
      <c r="D392" s="144">
        <v>6583660</v>
      </c>
      <c r="E392" s="164">
        <v>2021</v>
      </c>
      <c r="F392" s="174" t="s">
        <v>1928</v>
      </c>
      <c r="G392" s="3">
        <v>5.7599999999999998E-2</v>
      </c>
      <c r="H392" s="3">
        <v>0.80800000000000005</v>
      </c>
      <c r="I392" s="3">
        <v>7.54</v>
      </c>
      <c r="J392" s="3">
        <v>2.0499999999999998</v>
      </c>
      <c r="K392" s="3">
        <v>3.96</v>
      </c>
      <c r="L392" s="3">
        <v>48.9</v>
      </c>
      <c r="M392" s="3">
        <v>6.4999999999999997E-3</v>
      </c>
      <c r="N392" s="3">
        <v>0.17899999999999999</v>
      </c>
      <c r="O392" s="3">
        <v>3.15</v>
      </c>
      <c r="P392" s="3">
        <v>1.61</v>
      </c>
      <c r="Q392" s="3">
        <v>0.10100000000000001</v>
      </c>
      <c r="R392" s="3">
        <v>11.4</v>
      </c>
      <c r="S392" s="3">
        <v>7.6</v>
      </c>
      <c r="T392" s="3">
        <v>95.8</v>
      </c>
      <c r="U392" s="3">
        <v>30.4</v>
      </c>
      <c r="V392" s="3">
        <v>5.96</v>
      </c>
      <c r="W392" s="3">
        <v>5.86</v>
      </c>
      <c r="X392" s="3">
        <v>39.4</v>
      </c>
      <c r="Y392" s="3">
        <v>37.700000000000003</v>
      </c>
      <c r="Z392" s="3">
        <v>95.5</v>
      </c>
      <c r="AA392" s="3" t="s">
        <v>2006</v>
      </c>
      <c r="AB392" s="3" t="s">
        <v>2006</v>
      </c>
      <c r="AC392" s="3" t="s">
        <v>566</v>
      </c>
      <c r="AD392" s="15" t="s">
        <v>566</v>
      </c>
    </row>
    <row r="393" spans="1:30" s="110" customFormat="1" x14ac:dyDescent="0.3">
      <c r="A393" s="143" t="s">
        <v>38</v>
      </c>
      <c r="B393" s="145" t="s">
        <v>38</v>
      </c>
      <c r="C393" s="144">
        <v>145070</v>
      </c>
      <c r="D393" s="144">
        <v>6580210</v>
      </c>
      <c r="E393" s="164">
        <v>2021</v>
      </c>
      <c r="F393" s="174" t="s">
        <v>1928</v>
      </c>
      <c r="G393" s="3" t="s">
        <v>584</v>
      </c>
      <c r="H393" s="3">
        <v>7.17E-2</v>
      </c>
      <c r="I393" s="3">
        <v>0.32</v>
      </c>
      <c r="J393" s="3">
        <v>0.41099999999999998</v>
      </c>
      <c r="K393" s="3">
        <v>5.8599999999999999E-2</v>
      </c>
      <c r="L393" s="3">
        <v>0.53800000000000003</v>
      </c>
      <c r="M393" s="3" t="s">
        <v>584</v>
      </c>
      <c r="N393" s="3">
        <v>0.04</v>
      </c>
      <c r="O393" s="3">
        <v>0.23200000000000001</v>
      </c>
      <c r="P393" s="3">
        <v>0.44</v>
      </c>
      <c r="Q393" s="3" t="s">
        <v>585</v>
      </c>
      <c r="R393" s="3">
        <v>0.26100000000000001</v>
      </c>
      <c r="S393" s="3">
        <v>8</v>
      </c>
      <c r="T393" s="3">
        <v>158</v>
      </c>
      <c r="U393" s="3">
        <v>34.700000000000003</v>
      </c>
      <c r="V393" s="3">
        <v>12.8</v>
      </c>
      <c r="W393" s="3">
        <v>12.3</v>
      </c>
      <c r="X393" s="3">
        <v>49.9</v>
      </c>
      <c r="Y393" s="3">
        <v>51.3</v>
      </c>
      <c r="Z393" s="3">
        <v>1.41</v>
      </c>
      <c r="AA393" s="3" t="s">
        <v>2006</v>
      </c>
      <c r="AB393" s="3" t="s">
        <v>2006</v>
      </c>
      <c r="AC393" s="3" t="s">
        <v>566</v>
      </c>
      <c r="AD393" s="15" t="s">
        <v>566</v>
      </c>
    </row>
    <row r="394" spans="1:30" s="110" customFormat="1" x14ac:dyDescent="0.3">
      <c r="A394" s="143" t="s">
        <v>39</v>
      </c>
      <c r="B394" s="144" t="s">
        <v>39</v>
      </c>
      <c r="C394" s="144">
        <v>145234</v>
      </c>
      <c r="D394" s="144">
        <v>6581590</v>
      </c>
      <c r="E394" s="164">
        <v>2021</v>
      </c>
      <c r="F394" s="174" t="s">
        <v>1928</v>
      </c>
      <c r="G394" s="3" t="s">
        <v>584</v>
      </c>
      <c r="H394" s="3">
        <v>0.124</v>
      </c>
      <c r="I394" s="3">
        <v>0.17899999999999999</v>
      </c>
      <c r="J394" s="3">
        <v>0.42499999999999999</v>
      </c>
      <c r="K394" s="3">
        <v>2.3699999999999999E-2</v>
      </c>
      <c r="L394" s="3">
        <v>0.45600000000000002</v>
      </c>
      <c r="M394" s="3">
        <v>2.0200000000000001E-3</v>
      </c>
      <c r="N394" s="3">
        <v>0.109</v>
      </c>
      <c r="O394" s="3">
        <v>0.14499999999999999</v>
      </c>
      <c r="P394" s="3">
        <v>0.72499999999999998</v>
      </c>
      <c r="Q394" s="3" t="s">
        <v>585</v>
      </c>
      <c r="R394" s="3" t="s">
        <v>587</v>
      </c>
      <c r="S394" s="3">
        <v>8</v>
      </c>
      <c r="T394" s="3">
        <v>195</v>
      </c>
      <c r="U394" s="3">
        <v>78.400000000000006</v>
      </c>
      <c r="V394" s="3">
        <v>29</v>
      </c>
      <c r="W394" s="3">
        <v>28.6</v>
      </c>
      <c r="X394" s="3">
        <v>106</v>
      </c>
      <c r="Y394" s="3">
        <v>109</v>
      </c>
      <c r="Z394" s="3">
        <v>2.86</v>
      </c>
      <c r="AA394" s="3" t="s">
        <v>2006</v>
      </c>
      <c r="AB394" s="3" t="s">
        <v>2006</v>
      </c>
      <c r="AC394" s="3" t="s">
        <v>566</v>
      </c>
      <c r="AD394" s="15" t="s">
        <v>566</v>
      </c>
    </row>
    <row r="395" spans="1:30" s="110" customFormat="1" x14ac:dyDescent="0.3">
      <c r="A395" s="143" t="s">
        <v>40</v>
      </c>
      <c r="B395" s="144" t="s">
        <v>40</v>
      </c>
      <c r="C395" s="144">
        <v>142857</v>
      </c>
      <c r="D395" s="144">
        <v>6581940</v>
      </c>
      <c r="E395" s="164">
        <v>2021</v>
      </c>
      <c r="F395" s="174" t="s">
        <v>1928</v>
      </c>
      <c r="G395" s="3">
        <v>3.32E-3</v>
      </c>
      <c r="H395" s="3">
        <v>0.17</v>
      </c>
      <c r="I395" s="3">
        <v>1.74</v>
      </c>
      <c r="J395" s="3">
        <v>0.74399999999999999</v>
      </c>
      <c r="K395" s="3">
        <v>0.10199999999999999</v>
      </c>
      <c r="L395" s="3">
        <v>3.27</v>
      </c>
      <c r="M395" s="3" t="s">
        <v>584</v>
      </c>
      <c r="N395" s="3">
        <v>0.126</v>
      </c>
      <c r="O395" s="3">
        <v>1.54</v>
      </c>
      <c r="P395" s="3">
        <v>1.1100000000000001</v>
      </c>
      <c r="Q395" s="3">
        <v>1.6E-2</v>
      </c>
      <c r="R395" s="3">
        <v>2.2799999999999998</v>
      </c>
      <c r="S395" s="3">
        <v>7.6</v>
      </c>
      <c r="T395" s="3">
        <v>153</v>
      </c>
      <c r="U395" s="3">
        <v>43.8</v>
      </c>
      <c r="V395" s="3">
        <v>11.6</v>
      </c>
      <c r="W395" s="3">
        <v>10.8</v>
      </c>
      <c r="X395" s="3">
        <v>54.8</v>
      </c>
      <c r="Y395" s="3">
        <v>54.8</v>
      </c>
      <c r="Z395" s="3">
        <v>6.3</v>
      </c>
      <c r="AA395" s="3" t="s">
        <v>2006</v>
      </c>
      <c r="AB395" s="3" t="s">
        <v>2006</v>
      </c>
      <c r="AC395" s="3" t="s">
        <v>566</v>
      </c>
      <c r="AD395" s="15" t="s">
        <v>566</v>
      </c>
    </row>
    <row r="396" spans="1:30" s="110" customFormat="1" x14ac:dyDescent="0.3">
      <c r="A396" s="143" t="s">
        <v>42</v>
      </c>
      <c r="B396" s="144" t="s">
        <v>42</v>
      </c>
      <c r="C396" s="144">
        <v>148156</v>
      </c>
      <c r="D396" s="144">
        <v>6572520</v>
      </c>
      <c r="E396" s="164">
        <v>2021</v>
      </c>
      <c r="F396" s="174" t="s">
        <v>1928</v>
      </c>
      <c r="G396" s="3" t="s">
        <v>584</v>
      </c>
      <c r="H396" s="3">
        <v>6.0900000000000003E-2</v>
      </c>
      <c r="I396" s="3">
        <v>0.65300000000000002</v>
      </c>
      <c r="J396" s="3">
        <v>1.06</v>
      </c>
      <c r="K396" s="3">
        <v>0.16500000000000001</v>
      </c>
      <c r="L396" s="3">
        <v>1.26</v>
      </c>
      <c r="M396" s="3" t="s">
        <v>584</v>
      </c>
      <c r="N396" s="3">
        <v>2.64E-2</v>
      </c>
      <c r="O396" s="3">
        <v>0.60499999999999998</v>
      </c>
      <c r="P396" s="3">
        <v>0.95</v>
      </c>
      <c r="Q396" s="3" t="s">
        <v>585</v>
      </c>
      <c r="R396" s="3">
        <v>0.28499999999999998</v>
      </c>
      <c r="S396" s="3">
        <v>7.8</v>
      </c>
      <c r="T396" s="3">
        <v>71.2</v>
      </c>
      <c r="U396" s="3">
        <v>26.1</v>
      </c>
      <c r="V396" s="3">
        <v>7.89</v>
      </c>
      <c r="W396" s="3">
        <v>7</v>
      </c>
      <c r="X396" s="3">
        <v>31.6</v>
      </c>
      <c r="Y396" s="3">
        <v>31.3</v>
      </c>
      <c r="Z396" s="3">
        <v>7.86</v>
      </c>
      <c r="AA396" s="3" t="s">
        <v>2006</v>
      </c>
      <c r="AB396" s="3" t="s">
        <v>2006</v>
      </c>
      <c r="AC396" s="3" t="s">
        <v>566</v>
      </c>
      <c r="AD396" s="15" t="s">
        <v>566</v>
      </c>
    </row>
    <row r="397" spans="1:30" s="110" customFormat="1" x14ac:dyDescent="0.3">
      <c r="A397" s="143" t="s">
        <v>46</v>
      </c>
      <c r="B397" s="144" t="s">
        <v>46</v>
      </c>
      <c r="C397" s="147" t="s">
        <v>1283</v>
      </c>
      <c r="D397" s="147" t="s">
        <v>1282</v>
      </c>
      <c r="E397" s="164">
        <v>2021</v>
      </c>
      <c r="F397" s="174" t="s">
        <v>1928</v>
      </c>
      <c r="G397" s="3" t="s">
        <v>584</v>
      </c>
      <c r="H397" s="3">
        <v>0.08</v>
      </c>
      <c r="I397" s="3">
        <v>1.44</v>
      </c>
      <c r="J397" s="3">
        <v>0.64800000000000002</v>
      </c>
      <c r="K397" s="3">
        <v>4.3400000000000001E-2</v>
      </c>
      <c r="L397" s="3">
        <v>1.2</v>
      </c>
      <c r="M397" s="3">
        <v>2.8700000000000002E-3</v>
      </c>
      <c r="N397" s="3">
        <v>5.6899999999999999E-2</v>
      </c>
      <c r="O397" s="3">
        <v>1.27</v>
      </c>
      <c r="P397" s="3">
        <v>0.73</v>
      </c>
      <c r="Q397" s="3">
        <v>1.5800000000000002E-2</v>
      </c>
      <c r="R397" s="3">
        <v>1.01</v>
      </c>
      <c r="S397" s="3">
        <v>8.3000000000000007</v>
      </c>
      <c r="T397" s="3">
        <v>104</v>
      </c>
      <c r="U397" s="3">
        <v>40.9</v>
      </c>
      <c r="V397" s="3">
        <v>6.67</v>
      </c>
      <c r="W397" s="3">
        <v>6.52</v>
      </c>
      <c r="X397" s="3">
        <v>40.1</v>
      </c>
      <c r="Y397" s="3">
        <v>38.700000000000003</v>
      </c>
      <c r="Z397" s="3">
        <v>0.92</v>
      </c>
      <c r="AA397" s="3" t="s">
        <v>2006</v>
      </c>
      <c r="AB397" s="3" t="s">
        <v>2006</v>
      </c>
      <c r="AC397" s="3" t="s">
        <v>566</v>
      </c>
      <c r="AD397" s="15" t="s">
        <v>566</v>
      </c>
    </row>
    <row r="398" spans="1:30" s="110" customFormat="1" x14ac:dyDescent="0.3">
      <c r="A398" s="170" t="s">
        <v>1994</v>
      </c>
      <c r="B398" s="144" t="s">
        <v>1280</v>
      </c>
      <c r="C398" s="144"/>
      <c r="D398" s="144"/>
      <c r="E398" s="164">
        <v>2021</v>
      </c>
      <c r="F398" s="174" t="s">
        <v>1928</v>
      </c>
      <c r="G398" s="3">
        <v>1.09E-2</v>
      </c>
      <c r="H398" s="3">
        <v>0.47799999999999998</v>
      </c>
      <c r="I398" s="3">
        <v>4.3499999999999996</v>
      </c>
      <c r="J398" s="3">
        <v>1.2</v>
      </c>
      <c r="K398" s="3">
        <v>0.57299999999999995</v>
      </c>
      <c r="L398" s="3">
        <v>21.5</v>
      </c>
      <c r="M398" s="3">
        <v>5.1700000000000001E-3</v>
      </c>
      <c r="N398" s="3">
        <v>0.19</v>
      </c>
      <c r="O398" s="3">
        <v>3.44</v>
      </c>
      <c r="P398" s="3">
        <v>1.43</v>
      </c>
      <c r="Q398" s="3">
        <v>9.2799999999999994E-2</v>
      </c>
      <c r="R398" s="3">
        <v>17.899999999999999</v>
      </c>
      <c r="S398" s="3">
        <v>7.4</v>
      </c>
      <c r="T398" s="3">
        <v>78.3</v>
      </c>
      <c r="U398" s="3">
        <v>25.1</v>
      </c>
      <c r="V398" s="3">
        <v>6.52</v>
      </c>
      <c r="W398" s="3">
        <v>5.67</v>
      </c>
      <c r="X398" s="3">
        <v>30.5</v>
      </c>
      <c r="Y398" s="3">
        <v>30.7</v>
      </c>
      <c r="Z398" s="3">
        <v>18.399999999999999</v>
      </c>
      <c r="AA398" s="3" t="s">
        <v>2006</v>
      </c>
      <c r="AB398" s="3" t="s">
        <v>2006</v>
      </c>
      <c r="AC398" s="3" t="s">
        <v>566</v>
      </c>
      <c r="AD398" s="15" t="s">
        <v>566</v>
      </c>
    </row>
    <row r="399" spans="1:30" s="110" customFormat="1" x14ac:dyDescent="0.3">
      <c r="A399" s="143" t="s">
        <v>1330</v>
      </c>
      <c r="B399" s="144" t="s">
        <v>1280</v>
      </c>
      <c r="C399" s="144"/>
      <c r="D399" s="144"/>
      <c r="E399" s="164">
        <v>2021</v>
      </c>
      <c r="F399" s="174" t="s">
        <v>1928</v>
      </c>
      <c r="G399" s="3">
        <v>1.35E-2</v>
      </c>
      <c r="H399" s="3">
        <v>0.76200000000000001</v>
      </c>
      <c r="I399" s="3">
        <v>4.97</v>
      </c>
      <c r="J399" s="3">
        <v>0.83899999999999997</v>
      </c>
      <c r="K399" s="3">
        <v>1.02</v>
      </c>
      <c r="L399" s="3">
        <v>37.4</v>
      </c>
      <c r="M399" s="3">
        <v>1.0999999999999999E-2</v>
      </c>
      <c r="N399" s="3">
        <v>0.27300000000000002</v>
      </c>
      <c r="O399" s="3">
        <v>3.54</v>
      </c>
      <c r="P399" s="3">
        <v>0.90600000000000003</v>
      </c>
      <c r="Q399" s="3">
        <v>8.9399999999999993E-2</v>
      </c>
      <c r="R399" s="3">
        <v>28.4</v>
      </c>
      <c r="S399" s="3">
        <v>7.4</v>
      </c>
      <c r="T399" s="3">
        <v>37.9</v>
      </c>
      <c r="U399" s="3">
        <v>11.8</v>
      </c>
      <c r="V399" s="3">
        <v>4.5199999999999996</v>
      </c>
      <c r="W399" s="3">
        <v>4.09</v>
      </c>
      <c r="X399" s="3">
        <v>16.600000000000001</v>
      </c>
      <c r="Y399" s="3">
        <v>14.9</v>
      </c>
      <c r="Z399" s="3">
        <v>94.7</v>
      </c>
      <c r="AA399" s="3" t="s">
        <v>2006</v>
      </c>
      <c r="AB399" s="3" t="s">
        <v>2006</v>
      </c>
      <c r="AC399" s="3" t="s">
        <v>566</v>
      </c>
      <c r="AD399" s="15" t="s">
        <v>566</v>
      </c>
    </row>
    <row r="400" spans="1:30" s="110" customFormat="1" x14ac:dyDescent="0.3">
      <c r="A400" s="143" t="s">
        <v>41</v>
      </c>
      <c r="B400" s="144" t="s">
        <v>41</v>
      </c>
      <c r="C400" s="144">
        <v>155057</v>
      </c>
      <c r="D400" s="144">
        <v>6568460</v>
      </c>
      <c r="E400" s="164">
        <v>2021</v>
      </c>
      <c r="F400" s="175" t="s">
        <v>1929</v>
      </c>
      <c r="G400" s="168" t="s">
        <v>584</v>
      </c>
      <c r="H400" s="168">
        <v>7.8399999999999997E-2</v>
      </c>
      <c r="I400" s="168">
        <v>0.96699999999999997</v>
      </c>
      <c r="J400" s="168">
        <v>1.49</v>
      </c>
      <c r="K400" s="168">
        <v>4.7399999999999998E-2</v>
      </c>
      <c r="L400" s="168">
        <v>1.1399999999999999</v>
      </c>
      <c r="M400" s="168" t="s">
        <v>584</v>
      </c>
      <c r="N400" s="168">
        <v>9.69E-2</v>
      </c>
      <c r="O400" s="168">
        <v>0.93400000000000005</v>
      </c>
      <c r="P400" s="168">
        <v>1.96</v>
      </c>
      <c r="Q400" s="168" t="s">
        <v>585</v>
      </c>
      <c r="R400" s="168">
        <v>0.64600000000000002</v>
      </c>
      <c r="S400" s="168">
        <v>8</v>
      </c>
      <c r="T400" s="168">
        <v>71</v>
      </c>
      <c r="U400" s="168">
        <v>31.6</v>
      </c>
      <c r="V400" s="168">
        <v>10.4</v>
      </c>
      <c r="W400" s="168">
        <v>9.8000000000000007</v>
      </c>
      <c r="X400" s="168">
        <v>33.6</v>
      </c>
      <c r="Y400" s="168">
        <v>33.200000000000003</v>
      </c>
      <c r="Z400" s="168">
        <v>5.86</v>
      </c>
      <c r="AA400" s="3" t="s">
        <v>2006</v>
      </c>
      <c r="AB400" s="3" t="s">
        <v>2006</v>
      </c>
      <c r="AC400" s="168" t="s">
        <v>566</v>
      </c>
      <c r="AD400" s="169" t="s">
        <v>566</v>
      </c>
    </row>
    <row r="401" spans="1:30" s="110" customFormat="1" x14ac:dyDescent="0.3">
      <c r="A401" s="143" t="s">
        <v>975</v>
      </c>
      <c r="B401" s="144" t="s">
        <v>939</v>
      </c>
      <c r="C401" s="144">
        <v>158751</v>
      </c>
      <c r="D401" s="144">
        <v>6570553</v>
      </c>
      <c r="E401" s="164">
        <v>2021</v>
      </c>
      <c r="F401" s="175" t="s">
        <v>1929</v>
      </c>
      <c r="G401" s="168" t="s">
        <v>584</v>
      </c>
      <c r="H401" s="168">
        <v>7.1099999999999997E-2</v>
      </c>
      <c r="I401" s="168">
        <v>0.84799999999999998</v>
      </c>
      <c r="J401" s="168">
        <v>0.97699999999999998</v>
      </c>
      <c r="K401" s="168">
        <v>2.0299999999999999E-2</v>
      </c>
      <c r="L401" s="168">
        <v>0.36599999999999999</v>
      </c>
      <c r="M401" s="168" t="s">
        <v>584</v>
      </c>
      <c r="N401" s="168">
        <v>6.93E-2</v>
      </c>
      <c r="O401" s="168">
        <v>1.04</v>
      </c>
      <c r="P401" s="168">
        <v>1</v>
      </c>
      <c r="Q401" s="168" t="s">
        <v>585</v>
      </c>
      <c r="R401" s="168">
        <v>0.53400000000000003</v>
      </c>
      <c r="S401" s="168">
        <v>8.3000000000000007</v>
      </c>
      <c r="T401" s="168">
        <v>90.1</v>
      </c>
      <c r="U401" s="168">
        <v>35.200000000000003</v>
      </c>
      <c r="V401" s="168">
        <v>7.08</v>
      </c>
      <c r="W401" s="168">
        <v>6.81</v>
      </c>
      <c r="X401" s="168">
        <v>38.299999999999997</v>
      </c>
      <c r="Y401" s="168">
        <v>38.200000000000003</v>
      </c>
      <c r="Z401" s="168">
        <v>0.73</v>
      </c>
      <c r="AA401" s="3" t="s">
        <v>2006</v>
      </c>
      <c r="AB401" s="3" t="s">
        <v>2006</v>
      </c>
      <c r="AC401" s="168" t="s">
        <v>566</v>
      </c>
      <c r="AD401" s="169" t="s">
        <v>566</v>
      </c>
    </row>
    <row r="402" spans="1:30" s="110" customFormat="1" x14ac:dyDescent="0.3">
      <c r="A402" s="143" t="s">
        <v>1109</v>
      </c>
      <c r="B402" s="144" t="s">
        <v>1109</v>
      </c>
      <c r="C402" s="158"/>
      <c r="D402" s="158"/>
      <c r="E402" s="164">
        <v>2021</v>
      </c>
      <c r="F402" s="175" t="s">
        <v>1929</v>
      </c>
      <c r="G402" s="168" t="s">
        <v>584</v>
      </c>
      <c r="H402" s="168">
        <v>5.2900000000000003E-2</v>
      </c>
      <c r="I402" s="168">
        <v>1.07</v>
      </c>
      <c r="J402" s="168">
        <v>0.878</v>
      </c>
      <c r="K402" s="168">
        <v>0.123</v>
      </c>
      <c r="L402" s="168">
        <v>0.87</v>
      </c>
      <c r="M402" s="168" t="s">
        <v>584</v>
      </c>
      <c r="N402" s="168">
        <v>8.77E-2</v>
      </c>
      <c r="O402" s="168">
        <v>1.03</v>
      </c>
      <c r="P402" s="168">
        <v>0.92900000000000005</v>
      </c>
      <c r="Q402" s="168" t="s">
        <v>585</v>
      </c>
      <c r="R402" s="168">
        <v>0.6</v>
      </c>
      <c r="S402" s="168">
        <v>7.6</v>
      </c>
      <c r="T402" s="168">
        <v>59.1</v>
      </c>
      <c r="U402" s="168">
        <v>33.4</v>
      </c>
      <c r="V402" s="168">
        <v>9.83</v>
      </c>
      <c r="W402" s="168">
        <v>9.69</v>
      </c>
      <c r="X402" s="168">
        <v>28.9</v>
      </c>
      <c r="Y402" s="168">
        <v>28.4</v>
      </c>
      <c r="Z402" s="168">
        <v>2.6</v>
      </c>
      <c r="AA402" s="3" t="s">
        <v>2006</v>
      </c>
      <c r="AB402" s="3" t="s">
        <v>2006</v>
      </c>
      <c r="AC402" s="168" t="s">
        <v>566</v>
      </c>
      <c r="AD402" s="169" t="s">
        <v>566</v>
      </c>
    </row>
    <row r="403" spans="1:30" s="110" customFormat="1" x14ac:dyDescent="0.3">
      <c r="A403" s="143" t="s">
        <v>1116</v>
      </c>
      <c r="B403" s="144" t="s">
        <v>1116</v>
      </c>
      <c r="C403" s="158"/>
      <c r="D403" s="158"/>
      <c r="E403" s="164">
        <v>2021</v>
      </c>
      <c r="F403" s="174" t="s">
        <v>1929</v>
      </c>
      <c r="G403" s="3">
        <v>2.82E-3</v>
      </c>
      <c r="H403" s="3">
        <v>5.2299999999999999E-2</v>
      </c>
      <c r="I403" s="3">
        <v>0.54800000000000004</v>
      </c>
      <c r="J403" s="3">
        <v>0.438</v>
      </c>
      <c r="K403" s="3">
        <v>0.14199999999999999</v>
      </c>
      <c r="L403" s="3">
        <v>0.91100000000000003</v>
      </c>
      <c r="M403" s="3" t="s">
        <v>584</v>
      </c>
      <c r="N403" s="3">
        <v>3.6799999999999999E-2</v>
      </c>
      <c r="O403" s="3">
        <v>0.34699999999999998</v>
      </c>
      <c r="P403" s="3">
        <v>0.308</v>
      </c>
      <c r="Q403" s="3" t="s">
        <v>585</v>
      </c>
      <c r="R403" s="3">
        <v>0.50800000000000001</v>
      </c>
      <c r="S403" s="3">
        <v>8.5</v>
      </c>
      <c r="T403" s="3">
        <v>99.3</v>
      </c>
      <c r="U403" s="3">
        <v>44.6</v>
      </c>
      <c r="V403" s="3">
        <v>8.11</v>
      </c>
      <c r="W403" s="3">
        <v>7.25</v>
      </c>
      <c r="X403" s="3">
        <v>40.700000000000003</v>
      </c>
      <c r="Y403" s="3">
        <v>40.799999999999997</v>
      </c>
      <c r="Z403" s="3">
        <v>7.99</v>
      </c>
      <c r="AA403" s="3" t="s">
        <v>2006</v>
      </c>
      <c r="AB403" s="3" t="s">
        <v>2006</v>
      </c>
      <c r="AC403" s="3" t="s">
        <v>566</v>
      </c>
      <c r="AD403" s="15" t="s">
        <v>566</v>
      </c>
    </row>
    <row r="404" spans="1:30" s="110" customFormat="1" x14ac:dyDescent="0.3">
      <c r="A404" s="143" t="s">
        <v>37</v>
      </c>
      <c r="B404" s="145" t="s">
        <v>37</v>
      </c>
      <c r="C404" s="154"/>
      <c r="D404" s="154"/>
      <c r="E404" s="164">
        <v>2021</v>
      </c>
      <c r="F404" s="174" t="s">
        <v>1929</v>
      </c>
      <c r="G404" s="3">
        <v>2.2100000000000002E-3</v>
      </c>
      <c r="H404" s="3">
        <v>1.4E-2</v>
      </c>
      <c r="I404" s="3">
        <v>0.28399999999999997</v>
      </c>
      <c r="J404" s="3">
        <v>0.20300000000000001</v>
      </c>
      <c r="K404" s="3">
        <v>1.41E-2</v>
      </c>
      <c r="L404" s="3">
        <v>1.21</v>
      </c>
      <c r="M404" s="3" t="s">
        <v>584</v>
      </c>
      <c r="N404" s="3">
        <v>2.0799999999999999E-2</v>
      </c>
      <c r="O404" s="3" t="s">
        <v>556</v>
      </c>
      <c r="P404" s="3" t="s">
        <v>566</v>
      </c>
      <c r="Q404" s="3" t="s">
        <v>585</v>
      </c>
      <c r="R404" s="3" t="s">
        <v>587</v>
      </c>
      <c r="S404" s="3">
        <v>5.8</v>
      </c>
      <c r="T404" s="3" t="s">
        <v>974</v>
      </c>
      <c r="U404" s="3">
        <v>1.2</v>
      </c>
      <c r="V404" s="3" t="s">
        <v>1276</v>
      </c>
      <c r="W404" s="3" t="s">
        <v>1276</v>
      </c>
      <c r="X404" s="3" t="s">
        <v>556</v>
      </c>
      <c r="Y404" s="3" t="s">
        <v>556</v>
      </c>
      <c r="Z404" s="3" t="s">
        <v>275</v>
      </c>
      <c r="AA404" s="20" t="s">
        <v>2006</v>
      </c>
      <c r="AB404" s="20" t="s">
        <v>2006</v>
      </c>
      <c r="AC404" s="3" t="s">
        <v>566</v>
      </c>
      <c r="AD404" s="15" t="s">
        <v>566</v>
      </c>
    </row>
    <row r="405" spans="1:30" s="110" customFormat="1" x14ac:dyDescent="0.3">
      <c r="A405" s="143" t="s">
        <v>265</v>
      </c>
      <c r="B405" s="144" t="s">
        <v>546</v>
      </c>
      <c r="C405" s="144">
        <v>152125</v>
      </c>
      <c r="D405" s="144">
        <v>6576900</v>
      </c>
      <c r="E405" s="164">
        <v>2021</v>
      </c>
      <c r="F405" s="172">
        <v>44452</v>
      </c>
      <c r="G405" s="168">
        <v>2.14E-3</v>
      </c>
      <c r="H405" s="168">
        <v>7.0099999999999996E-2</v>
      </c>
      <c r="I405" s="168">
        <v>1.85</v>
      </c>
      <c r="J405" s="168">
        <v>2</v>
      </c>
      <c r="K405" s="168">
        <v>0.14199999999999999</v>
      </c>
      <c r="L405" s="168">
        <v>1.56</v>
      </c>
      <c r="M405" s="168">
        <v>6.6100000000000004E-3</v>
      </c>
      <c r="N405" s="168">
        <v>0.08</v>
      </c>
      <c r="O405" s="168">
        <v>1.93</v>
      </c>
      <c r="P405" s="168">
        <v>2</v>
      </c>
      <c r="Q405" s="168">
        <v>1.9099999999999999E-2</v>
      </c>
      <c r="R405" s="168">
        <v>1.24</v>
      </c>
      <c r="S405" s="168">
        <v>7.9</v>
      </c>
      <c r="T405" s="168">
        <v>58</v>
      </c>
      <c r="U405" s="168">
        <v>19.7</v>
      </c>
      <c r="V405" s="168">
        <v>7.92</v>
      </c>
      <c r="W405" s="168">
        <v>7.92</v>
      </c>
      <c r="X405" s="168">
        <v>19.399999999999999</v>
      </c>
      <c r="Y405" s="168">
        <v>21</v>
      </c>
      <c r="Z405" s="168">
        <v>2.2000000000000002</v>
      </c>
      <c r="AA405" s="3" t="s">
        <v>2006</v>
      </c>
      <c r="AB405" s="3" t="s">
        <v>2006</v>
      </c>
      <c r="AC405" s="168" t="s">
        <v>566</v>
      </c>
      <c r="AD405" s="169" t="s">
        <v>566</v>
      </c>
    </row>
    <row r="406" spans="1:30" s="110" customFormat="1" x14ac:dyDescent="0.3">
      <c r="A406" s="143" t="s">
        <v>36</v>
      </c>
      <c r="B406" s="144" t="s">
        <v>1279</v>
      </c>
      <c r="C406" s="144">
        <v>158727</v>
      </c>
      <c r="D406" s="144">
        <v>6578210</v>
      </c>
      <c r="E406" s="164">
        <v>2021</v>
      </c>
      <c r="F406" s="172">
        <v>44452</v>
      </c>
      <c r="G406" s="168">
        <v>3.47E-3</v>
      </c>
      <c r="H406" s="168">
        <v>7.3300000000000004E-2</v>
      </c>
      <c r="I406" s="168">
        <v>1.82</v>
      </c>
      <c r="J406" s="168">
        <v>1.7</v>
      </c>
      <c r="K406" s="168">
        <v>0.111</v>
      </c>
      <c r="L406" s="168">
        <v>1.79</v>
      </c>
      <c r="M406" s="168">
        <v>3.7799999999999999E-3</v>
      </c>
      <c r="N406" s="168">
        <v>6.3899999999999998E-2</v>
      </c>
      <c r="O406" s="168">
        <v>1.86</v>
      </c>
      <c r="P406" s="168">
        <v>1.86</v>
      </c>
      <c r="Q406" s="168">
        <v>1.35E-2</v>
      </c>
      <c r="R406" s="168">
        <v>1.84</v>
      </c>
      <c r="S406" s="168">
        <v>7.8</v>
      </c>
      <c r="T406" s="168">
        <v>64</v>
      </c>
      <c r="U406" s="168">
        <v>209</v>
      </c>
      <c r="V406" s="168">
        <v>7.36</v>
      </c>
      <c r="W406" s="168">
        <v>7.19</v>
      </c>
      <c r="X406" s="168">
        <v>31</v>
      </c>
      <c r="Y406" s="168">
        <v>33.1</v>
      </c>
      <c r="Z406" s="168">
        <v>2</v>
      </c>
      <c r="AA406" s="3" t="s">
        <v>2006</v>
      </c>
      <c r="AB406" s="3" t="s">
        <v>2006</v>
      </c>
      <c r="AC406" s="168" t="s">
        <v>566</v>
      </c>
      <c r="AD406" s="169" t="s">
        <v>566</v>
      </c>
    </row>
    <row r="407" spans="1:30" s="110" customFormat="1" x14ac:dyDescent="0.3">
      <c r="A407" s="143" t="s">
        <v>263</v>
      </c>
      <c r="B407" s="144" t="s">
        <v>550</v>
      </c>
      <c r="C407" s="144">
        <v>156953</v>
      </c>
      <c r="D407" s="144">
        <v>6570050</v>
      </c>
      <c r="E407" s="164">
        <v>2021</v>
      </c>
      <c r="F407" s="172">
        <v>44452</v>
      </c>
      <c r="G407" s="168" t="s">
        <v>584</v>
      </c>
      <c r="H407" s="168">
        <v>5.2200000000000003E-2</v>
      </c>
      <c r="I407" s="168">
        <v>0.90800000000000003</v>
      </c>
      <c r="J407" s="168">
        <v>1.91</v>
      </c>
      <c r="K407" s="168">
        <v>2.81E-2</v>
      </c>
      <c r="L407" s="168">
        <v>0.40200000000000002</v>
      </c>
      <c r="M407" s="168" t="s">
        <v>584</v>
      </c>
      <c r="N407" s="168">
        <v>6.4899999999999999E-2</v>
      </c>
      <c r="O407" s="168">
        <v>0.873</v>
      </c>
      <c r="P407" s="168">
        <v>2.2599999999999998</v>
      </c>
      <c r="Q407" s="168" t="s">
        <v>585</v>
      </c>
      <c r="R407" s="168">
        <v>0.249</v>
      </c>
      <c r="S407" s="168">
        <v>8.1</v>
      </c>
      <c r="T407" s="168">
        <v>74</v>
      </c>
      <c r="U407" s="168">
        <v>33.4</v>
      </c>
      <c r="V407" s="168">
        <v>8.14</v>
      </c>
      <c r="W407" s="168">
        <v>7.85</v>
      </c>
      <c r="X407" s="168">
        <v>32</v>
      </c>
      <c r="Y407" s="168">
        <v>33.9</v>
      </c>
      <c r="Z407" s="168">
        <v>4.0999999999999996</v>
      </c>
      <c r="AA407" s="3" t="s">
        <v>2006</v>
      </c>
      <c r="AB407" s="3" t="s">
        <v>2006</v>
      </c>
      <c r="AC407" s="168" t="s">
        <v>566</v>
      </c>
      <c r="AD407" s="169" t="s">
        <v>566</v>
      </c>
    </row>
    <row r="408" spans="1:30" s="110" customFormat="1" x14ac:dyDescent="0.3">
      <c r="A408" s="143" t="s">
        <v>267</v>
      </c>
      <c r="B408" s="144" t="s">
        <v>552</v>
      </c>
      <c r="C408" s="144">
        <v>152713</v>
      </c>
      <c r="D408" s="144">
        <v>6582780</v>
      </c>
      <c r="E408" s="164">
        <v>2021</v>
      </c>
      <c r="F408" s="172">
        <v>44452</v>
      </c>
      <c r="G408" s="168">
        <v>6.3600000000000002E-3</v>
      </c>
      <c r="H408" s="168">
        <v>9.8299999999999998E-2</v>
      </c>
      <c r="I408" s="168">
        <v>1.35</v>
      </c>
      <c r="J408" s="168">
        <v>1.39</v>
      </c>
      <c r="K408" s="168">
        <v>0.14399999999999999</v>
      </c>
      <c r="L408" s="168">
        <v>2.37</v>
      </c>
      <c r="M408" s="168">
        <v>2.2399999999999998E-3</v>
      </c>
      <c r="N408" s="168">
        <v>8.7300000000000003E-2</v>
      </c>
      <c r="O408" s="168">
        <v>1.41</v>
      </c>
      <c r="P408" s="168">
        <v>1.53</v>
      </c>
      <c r="Q408" s="168" t="s">
        <v>585</v>
      </c>
      <c r="R408" s="168">
        <v>1.94</v>
      </c>
      <c r="S408" s="168">
        <v>8</v>
      </c>
      <c r="T408" s="168">
        <v>92</v>
      </c>
      <c r="U408" s="168">
        <v>438</v>
      </c>
      <c r="V408" s="168">
        <v>7.08</v>
      </c>
      <c r="W408" s="168">
        <v>6.57</v>
      </c>
      <c r="X408" s="168">
        <v>56.3</v>
      </c>
      <c r="Y408" s="168">
        <v>57.4</v>
      </c>
      <c r="Z408" s="168">
        <v>1.6</v>
      </c>
      <c r="AA408" s="3" t="s">
        <v>2006</v>
      </c>
      <c r="AB408" s="3" t="s">
        <v>2006</v>
      </c>
      <c r="AC408" s="168" t="s">
        <v>566</v>
      </c>
      <c r="AD408" s="169" t="s">
        <v>566</v>
      </c>
    </row>
    <row r="409" spans="1:30" s="110" customFormat="1" x14ac:dyDescent="0.3">
      <c r="A409" s="143" t="s">
        <v>269</v>
      </c>
      <c r="B409" s="144" t="s">
        <v>44</v>
      </c>
      <c r="C409" s="144">
        <v>149668</v>
      </c>
      <c r="D409" s="144">
        <v>6580770</v>
      </c>
      <c r="E409" s="164">
        <v>2021</v>
      </c>
      <c r="F409" s="172">
        <v>44452</v>
      </c>
      <c r="G409" s="168">
        <v>4.3299999999999996E-3</v>
      </c>
      <c r="H409" s="168">
        <v>0.1</v>
      </c>
      <c r="I409" s="168">
        <v>2.21</v>
      </c>
      <c r="J409" s="168">
        <v>2.0499999999999998</v>
      </c>
      <c r="K409" s="168">
        <v>9.7100000000000006E-2</v>
      </c>
      <c r="L409" s="168">
        <v>2.38</v>
      </c>
      <c r="M409" s="168" t="s">
        <v>584</v>
      </c>
      <c r="N409" s="168">
        <v>9.4500000000000001E-2</v>
      </c>
      <c r="O409" s="168">
        <v>2.44</v>
      </c>
      <c r="P409" s="168">
        <v>2.08</v>
      </c>
      <c r="Q409" s="168" t="s">
        <v>585</v>
      </c>
      <c r="R409" s="168">
        <v>1.42</v>
      </c>
      <c r="S409" s="168">
        <v>8</v>
      </c>
      <c r="T409" s="168">
        <v>58</v>
      </c>
      <c r="U409" s="168">
        <v>19.899999999999999</v>
      </c>
      <c r="V409" s="168">
        <v>8.11</v>
      </c>
      <c r="W409" s="168">
        <v>7.98</v>
      </c>
      <c r="X409" s="168">
        <v>20.8</v>
      </c>
      <c r="Y409" s="168">
        <v>21.6</v>
      </c>
      <c r="Z409" s="168">
        <v>2.2000000000000002</v>
      </c>
      <c r="AA409" s="3" t="s">
        <v>2006</v>
      </c>
      <c r="AB409" s="3" t="s">
        <v>2006</v>
      </c>
      <c r="AC409" s="168" t="s">
        <v>566</v>
      </c>
      <c r="AD409" s="169" t="s">
        <v>566</v>
      </c>
    </row>
    <row r="410" spans="1:30" s="110" customFormat="1" x14ac:dyDescent="0.3">
      <c r="A410" s="143" t="s">
        <v>43</v>
      </c>
      <c r="B410" s="144" t="s">
        <v>43</v>
      </c>
      <c r="C410" s="144">
        <v>153662</v>
      </c>
      <c r="D410" s="144">
        <v>6578630</v>
      </c>
      <c r="E410" s="164">
        <v>2021</v>
      </c>
      <c r="F410" s="172">
        <v>44452</v>
      </c>
      <c r="G410" s="168" t="s">
        <v>584</v>
      </c>
      <c r="H410" s="168">
        <v>7.2599999999999998E-2</v>
      </c>
      <c r="I410" s="168">
        <v>1.92</v>
      </c>
      <c r="J410" s="168">
        <v>1.84</v>
      </c>
      <c r="K410" s="168">
        <v>4.8500000000000001E-2</v>
      </c>
      <c r="L410" s="168">
        <v>0.82699999999999996</v>
      </c>
      <c r="M410" s="168" t="s">
        <v>584</v>
      </c>
      <c r="N410" s="168">
        <v>8.3900000000000002E-2</v>
      </c>
      <c r="O410" s="168">
        <v>2.0099999999999998</v>
      </c>
      <c r="P410" s="168">
        <v>2.2400000000000002</v>
      </c>
      <c r="Q410" s="168" t="s">
        <v>585</v>
      </c>
      <c r="R410" s="168">
        <v>0.85399999999999998</v>
      </c>
      <c r="S410" s="168">
        <v>8</v>
      </c>
      <c r="T410" s="168">
        <v>54</v>
      </c>
      <c r="U410" s="168">
        <v>19.899999999999999</v>
      </c>
      <c r="V410" s="168">
        <v>8.17</v>
      </c>
      <c r="W410" s="168">
        <v>8.0399999999999991</v>
      </c>
      <c r="X410" s="168">
        <v>19.5</v>
      </c>
      <c r="Y410" s="168">
        <v>20.9</v>
      </c>
      <c r="Z410" s="168">
        <v>1.7</v>
      </c>
      <c r="AA410" s="3" t="s">
        <v>2006</v>
      </c>
      <c r="AB410" s="3" t="s">
        <v>2006</v>
      </c>
      <c r="AC410" s="168" t="s">
        <v>566</v>
      </c>
      <c r="AD410" s="169" t="s">
        <v>566</v>
      </c>
    </row>
    <row r="411" spans="1:30" s="110" customFormat="1" x14ac:dyDescent="0.3">
      <c r="A411" s="143" t="s">
        <v>261</v>
      </c>
      <c r="B411" s="144" t="s">
        <v>1327</v>
      </c>
      <c r="C411" s="144">
        <v>156341</v>
      </c>
      <c r="D411" s="144">
        <v>6582550</v>
      </c>
      <c r="E411" s="164">
        <v>2021</v>
      </c>
      <c r="F411" s="172">
        <v>44452</v>
      </c>
      <c r="G411" s="168">
        <v>5.8399999999999997E-3</v>
      </c>
      <c r="H411" s="168">
        <v>7.5399999999999995E-2</v>
      </c>
      <c r="I411" s="168">
        <v>1.37</v>
      </c>
      <c r="J411" s="168">
        <v>1.5</v>
      </c>
      <c r="K411" s="168">
        <v>0.14299999999999999</v>
      </c>
      <c r="L411" s="168">
        <v>2.5499999999999998</v>
      </c>
      <c r="M411" s="168">
        <v>4.1399999999999996E-3</v>
      </c>
      <c r="N411" s="168">
        <v>0.06</v>
      </c>
      <c r="O411" s="168">
        <v>1.62</v>
      </c>
      <c r="P411" s="168">
        <v>1.58</v>
      </c>
      <c r="Q411" s="168" t="s">
        <v>585</v>
      </c>
      <c r="R411" s="168">
        <v>1.46</v>
      </c>
      <c r="S411" s="168">
        <v>8</v>
      </c>
      <c r="T411" s="168">
        <v>72</v>
      </c>
      <c r="U411" s="168">
        <v>484</v>
      </c>
      <c r="V411" s="168">
        <v>6.56</v>
      </c>
      <c r="W411" s="168">
        <v>6.55</v>
      </c>
      <c r="X411" s="168">
        <v>52.5</v>
      </c>
      <c r="Y411" s="168">
        <v>53.7</v>
      </c>
      <c r="Z411" s="168">
        <v>2.6</v>
      </c>
      <c r="AA411" s="3" t="s">
        <v>2006</v>
      </c>
      <c r="AB411" s="3" t="s">
        <v>2006</v>
      </c>
      <c r="AC411" s="168" t="s">
        <v>566</v>
      </c>
      <c r="AD411" s="169" t="s">
        <v>566</v>
      </c>
    </row>
    <row r="412" spans="1:30" s="110" customFormat="1" x14ac:dyDescent="0.3">
      <c r="A412" s="143" t="s">
        <v>268</v>
      </c>
      <c r="B412" s="144" t="s">
        <v>1993</v>
      </c>
      <c r="C412" s="144">
        <v>146245</v>
      </c>
      <c r="D412" s="144">
        <v>6583660</v>
      </c>
      <c r="E412" s="164">
        <v>2021</v>
      </c>
      <c r="F412" s="172">
        <v>44453</v>
      </c>
      <c r="G412" s="168">
        <v>2.3699999999999999E-2</v>
      </c>
      <c r="H412" s="168">
        <v>0.92600000000000005</v>
      </c>
      <c r="I412" s="168">
        <v>5.03</v>
      </c>
      <c r="J412" s="168">
        <v>2.75</v>
      </c>
      <c r="K412" s="168">
        <v>1.37</v>
      </c>
      <c r="L412" s="168">
        <v>26.9</v>
      </c>
      <c r="M412" s="168" t="s">
        <v>584</v>
      </c>
      <c r="N412" s="168">
        <v>0.114</v>
      </c>
      <c r="O412" s="168">
        <v>2.0299999999999998</v>
      </c>
      <c r="P412" s="168">
        <v>2.2200000000000002</v>
      </c>
      <c r="Q412" s="168">
        <v>0.108</v>
      </c>
      <c r="R412" s="168">
        <v>8.32</v>
      </c>
      <c r="S412" s="168">
        <v>7.7</v>
      </c>
      <c r="T412" s="168">
        <v>130</v>
      </c>
      <c r="U412" s="168">
        <v>38.1</v>
      </c>
      <c r="V412" s="168">
        <v>6.78</v>
      </c>
      <c r="W412" s="168">
        <v>5.73</v>
      </c>
      <c r="X412" s="168">
        <v>48</v>
      </c>
      <c r="Y412" s="168">
        <v>46.9</v>
      </c>
      <c r="Z412" s="168">
        <v>21</v>
      </c>
      <c r="AA412" s="3" t="s">
        <v>2006</v>
      </c>
      <c r="AB412" s="3" t="s">
        <v>2006</v>
      </c>
      <c r="AC412" s="168" t="s">
        <v>566</v>
      </c>
      <c r="AD412" s="169" t="s">
        <v>566</v>
      </c>
    </row>
    <row r="413" spans="1:30" s="110" customFormat="1" x14ac:dyDescent="0.3">
      <c r="A413" s="143" t="s">
        <v>38</v>
      </c>
      <c r="B413" s="145" t="s">
        <v>38</v>
      </c>
      <c r="C413" s="144">
        <v>145070</v>
      </c>
      <c r="D413" s="144">
        <v>6580210</v>
      </c>
      <c r="E413" s="164">
        <v>2021</v>
      </c>
      <c r="F413" s="172">
        <v>44453</v>
      </c>
      <c r="G413" s="168" t="s">
        <v>584</v>
      </c>
      <c r="H413" s="168">
        <v>3.7999999999999999E-2</v>
      </c>
      <c r="I413" s="168">
        <v>0.42799999999999999</v>
      </c>
      <c r="J413" s="168">
        <v>0.35099999999999998</v>
      </c>
      <c r="K413" s="168">
        <v>2.9100000000000001E-2</v>
      </c>
      <c r="L413" s="168">
        <v>0.28699999999999998</v>
      </c>
      <c r="M413" s="168" t="s">
        <v>584</v>
      </c>
      <c r="N413" s="168">
        <v>2.3199999999999998E-2</v>
      </c>
      <c r="O413" s="168">
        <v>0.26400000000000001</v>
      </c>
      <c r="P413" s="168">
        <v>0.31</v>
      </c>
      <c r="Q413" s="168" t="s">
        <v>585</v>
      </c>
      <c r="R413" s="168" t="s">
        <v>587</v>
      </c>
      <c r="S413" s="168">
        <v>8.1</v>
      </c>
      <c r="T413" s="168">
        <v>160</v>
      </c>
      <c r="U413" s="168">
        <v>33.700000000000003</v>
      </c>
      <c r="V413" s="168">
        <v>10.6</v>
      </c>
      <c r="W413" s="168">
        <v>10</v>
      </c>
      <c r="X413" s="168">
        <v>44.6</v>
      </c>
      <c r="Y413" s="168">
        <v>48.2</v>
      </c>
      <c r="Z413" s="168">
        <v>1.1000000000000001</v>
      </c>
      <c r="AA413" s="3" t="s">
        <v>2006</v>
      </c>
      <c r="AB413" s="3" t="s">
        <v>2006</v>
      </c>
      <c r="AC413" s="168" t="s">
        <v>566</v>
      </c>
      <c r="AD413" s="169" t="s">
        <v>566</v>
      </c>
    </row>
    <row r="414" spans="1:30" s="110" customFormat="1" x14ac:dyDescent="0.3">
      <c r="A414" s="143" t="s">
        <v>39</v>
      </c>
      <c r="B414" s="144" t="s">
        <v>39</v>
      </c>
      <c r="C414" s="144">
        <v>145234</v>
      </c>
      <c r="D414" s="144">
        <v>6581590</v>
      </c>
      <c r="E414" s="164">
        <v>2021</v>
      </c>
      <c r="F414" s="172">
        <v>44453</v>
      </c>
      <c r="G414" s="168" t="s">
        <v>584</v>
      </c>
      <c r="H414" s="168">
        <v>8.0100000000000005E-2</v>
      </c>
      <c r="I414" s="168">
        <v>0.36099999999999999</v>
      </c>
      <c r="J414" s="168">
        <v>0.66800000000000004</v>
      </c>
      <c r="K414" s="168">
        <v>4.5100000000000001E-2</v>
      </c>
      <c r="L414" s="168">
        <v>0.78100000000000003</v>
      </c>
      <c r="M414" s="168" t="s">
        <v>584</v>
      </c>
      <c r="N414" s="168">
        <v>9.3600000000000003E-2</v>
      </c>
      <c r="O414" s="168">
        <v>0.11</v>
      </c>
      <c r="P414" s="168">
        <v>0.55600000000000005</v>
      </c>
      <c r="Q414" s="168" t="s">
        <v>585</v>
      </c>
      <c r="R414" s="168">
        <v>0.45600000000000002</v>
      </c>
      <c r="S414" s="168">
        <v>8.1</v>
      </c>
      <c r="T414" s="168">
        <v>180</v>
      </c>
      <c r="U414" s="168">
        <v>74.400000000000006</v>
      </c>
      <c r="V414" s="168">
        <v>23.2</v>
      </c>
      <c r="W414" s="168">
        <v>21.8</v>
      </c>
      <c r="X414" s="168">
        <v>96.1</v>
      </c>
      <c r="Y414" s="168">
        <v>100</v>
      </c>
      <c r="Z414" s="168">
        <v>1.9</v>
      </c>
      <c r="AA414" s="3" t="s">
        <v>2006</v>
      </c>
      <c r="AB414" s="3" t="s">
        <v>2006</v>
      </c>
      <c r="AC414" s="168" t="s">
        <v>566</v>
      </c>
      <c r="AD414" s="169" t="s">
        <v>566</v>
      </c>
    </row>
    <row r="415" spans="1:30" s="110" customFormat="1" x14ac:dyDescent="0.3">
      <c r="A415" s="143" t="s">
        <v>40</v>
      </c>
      <c r="B415" s="144" t="s">
        <v>40</v>
      </c>
      <c r="C415" s="144">
        <v>142857</v>
      </c>
      <c r="D415" s="144">
        <v>6581940</v>
      </c>
      <c r="E415" s="164">
        <v>2021</v>
      </c>
      <c r="F415" s="172">
        <v>44453</v>
      </c>
      <c r="G415" s="168" t="s">
        <v>584</v>
      </c>
      <c r="H415" s="168">
        <v>0.14299999999999999</v>
      </c>
      <c r="I415" s="168">
        <v>1.65</v>
      </c>
      <c r="J415" s="168">
        <v>0.94099999999999995</v>
      </c>
      <c r="K415" s="168">
        <v>7.1199999999999999E-2</v>
      </c>
      <c r="L415" s="168">
        <v>3.29</v>
      </c>
      <c r="M415" s="168" t="s">
        <v>584</v>
      </c>
      <c r="N415" s="168">
        <v>0.106</v>
      </c>
      <c r="O415" s="168">
        <v>1.1499999999999999</v>
      </c>
      <c r="P415" s="168">
        <v>1.04</v>
      </c>
      <c r="Q415" s="168" t="s">
        <v>585</v>
      </c>
      <c r="R415" s="168">
        <v>1.79</v>
      </c>
      <c r="S415" s="168">
        <v>7.5</v>
      </c>
      <c r="T415" s="168">
        <v>150</v>
      </c>
      <c r="U415" s="168">
        <v>40.5</v>
      </c>
      <c r="V415" s="168">
        <v>8.91</v>
      </c>
      <c r="W415" s="168">
        <v>7.4</v>
      </c>
      <c r="X415" s="168">
        <v>45.3</v>
      </c>
      <c r="Y415" s="168">
        <v>49.6</v>
      </c>
      <c r="Z415" s="168">
        <v>5.9</v>
      </c>
      <c r="AA415" s="3" t="s">
        <v>2006</v>
      </c>
      <c r="AB415" s="3" t="s">
        <v>2006</v>
      </c>
      <c r="AC415" s="168" t="s">
        <v>566</v>
      </c>
      <c r="AD415" s="169" t="s">
        <v>566</v>
      </c>
    </row>
    <row r="416" spans="1:30" s="110" customFormat="1" x14ac:dyDescent="0.3">
      <c r="A416" s="143" t="s">
        <v>42</v>
      </c>
      <c r="B416" s="144" t="s">
        <v>42</v>
      </c>
      <c r="C416" s="144">
        <v>148156</v>
      </c>
      <c r="D416" s="144">
        <v>6572520</v>
      </c>
      <c r="E416" s="164">
        <v>2021</v>
      </c>
      <c r="F416" s="172">
        <v>44453</v>
      </c>
      <c r="G416" s="168" t="s">
        <v>584</v>
      </c>
      <c r="H416" s="168">
        <v>3.7900000000000003E-2</v>
      </c>
      <c r="I416" s="168">
        <v>0.96699999999999997</v>
      </c>
      <c r="J416" s="168">
        <v>1.32</v>
      </c>
      <c r="K416" s="168">
        <v>0.16200000000000001</v>
      </c>
      <c r="L416" s="168">
        <v>2.14</v>
      </c>
      <c r="M416" s="168" t="s">
        <v>584</v>
      </c>
      <c r="N416" s="168">
        <v>3.0800000000000001E-2</v>
      </c>
      <c r="O416" s="168">
        <v>0.70499999999999996</v>
      </c>
      <c r="P416" s="168">
        <v>1.18</v>
      </c>
      <c r="Q416" s="168">
        <v>2.2100000000000002E-2</v>
      </c>
      <c r="R416" s="168">
        <v>1.21</v>
      </c>
      <c r="S416" s="168">
        <v>7.5</v>
      </c>
      <c r="T416" s="168">
        <v>68</v>
      </c>
      <c r="U416" s="168">
        <v>25.6</v>
      </c>
      <c r="V416" s="168">
        <v>7.37</v>
      </c>
      <c r="W416" s="168">
        <v>6.1</v>
      </c>
      <c r="X416" s="168">
        <v>26.5</v>
      </c>
      <c r="Y416" s="168">
        <v>29.9</v>
      </c>
      <c r="Z416" s="168">
        <v>4.2</v>
      </c>
      <c r="AA416" s="3" t="s">
        <v>2006</v>
      </c>
      <c r="AB416" s="3" t="s">
        <v>2006</v>
      </c>
      <c r="AC416" s="168" t="s">
        <v>566</v>
      </c>
      <c r="AD416" s="169" t="s">
        <v>566</v>
      </c>
    </row>
    <row r="417" spans="1:30" s="110" customFormat="1" x14ac:dyDescent="0.3">
      <c r="A417" s="143" t="s">
        <v>41</v>
      </c>
      <c r="B417" s="144" t="s">
        <v>41</v>
      </c>
      <c r="C417" s="144">
        <v>155057</v>
      </c>
      <c r="D417" s="144">
        <v>6568460</v>
      </c>
      <c r="E417" s="164">
        <v>2021</v>
      </c>
      <c r="F417" s="172">
        <v>44453</v>
      </c>
      <c r="G417" s="168" t="s">
        <v>584</v>
      </c>
      <c r="H417" s="168">
        <v>8.5400000000000004E-2</v>
      </c>
      <c r="I417" s="168">
        <v>1.01</v>
      </c>
      <c r="J417" s="168">
        <v>1.94</v>
      </c>
      <c r="K417" s="168">
        <v>5.91E-2</v>
      </c>
      <c r="L417" s="168">
        <v>0.92</v>
      </c>
      <c r="M417" s="168" t="s">
        <v>584</v>
      </c>
      <c r="N417" s="168">
        <v>7.5399999999999995E-2</v>
      </c>
      <c r="O417" s="168">
        <v>1</v>
      </c>
      <c r="P417" s="168">
        <v>1.9</v>
      </c>
      <c r="Q417" s="168" t="s">
        <v>585</v>
      </c>
      <c r="R417" s="168">
        <v>0.35899999999999999</v>
      </c>
      <c r="S417" s="168">
        <v>7.9</v>
      </c>
      <c r="T417" s="168">
        <v>70</v>
      </c>
      <c r="U417" s="168">
        <v>30.7</v>
      </c>
      <c r="V417" s="168">
        <v>9.52</v>
      </c>
      <c r="W417" s="168">
        <v>8.49</v>
      </c>
      <c r="X417" s="168">
        <v>30</v>
      </c>
      <c r="Y417" s="168">
        <v>32.5</v>
      </c>
      <c r="Z417" s="168">
        <v>4.5999999999999996</v>
      </c>
      <c r="AA417" s="3" t="s">
        <v>2006</v>
      </c>
      <c r="AB417" s="3" t="s">
        <v>2006</v>
      </c>
      <c r="AC417" s="168" t="s">
        <v>566</v>
      </c>
      <c r="AD417" s="169" t="s">
        <v>566</v>
      </c>
    </row>
    <row r="418" spans="1:30" s="110" customFormat="1" x14ac:dyDescent="0.3">
      <c r="A418" s="143" t="s">
        <v>46</v>
      </c>
      <c r="B418" s="144" t="s">
        <v>46</v>
      </c>
      <c r="C418" s="147" t="s">
        <v>1283</v>
      </c>
      <c r="D418" s="147" t="s">
        <v>1282</v>
      </c>
      <c r="E418" s="164">
        <v>2021</v>
      </c>
      <c r="F418" s="172">
        <v>44453</v>
      </c>
      <c r="G418" s="168" t="s">
        <v>584</v>
      </c>
      <c r="H418" s="168">
        <v>4.0099999999999997E-2</v>
      </c>
      <c r="I418" s="168">
        <v>1.03</v>
      </c>
      <c r="J418" s="168">
        <v>0.72599999999999998</v>
      </c>
      <c r="K418" s="168">
        <v>2.9700000000000001E-2</v>
      </c>
      <c r="L418" s="168">
        <v>1.39</v>
      </c>
      <c r="M418" s="168" t="s">
        <v>584</v>
      </c>
      <c r="N418" s="168">
        <v>4.8399999999999999E-2</v>
      </c>
      <c r="O418" s="168">
        <v>0.96</v>
      </c>
      <c r="P418" s="168">
        <v>0.58099999999999996</v>
      </c>
      <c r="Q418" s="168">
        <v>1.0200000000000001E-2</v>
      </c>
      <c r="R418" s="168">
        <v>1.1200000000000001</v>
      </c>
      <c r="S418" s="168">
        <v>8.1999999999999993</v>
      </c>
      <c r="T418" s="168">
        <v>110</v>
      </c>
      <c r="U418" s="168">
        <v>39.6</v>
      </c>
      <c r="V418" s="168">
        <v>5.86</v>
      </c>
      <c r="W418" s="168">
        <v>5.48</v>
      </c>
      <c r="X418" s="168">
        <v>37.1</v>
      </c>
      <c r="Y418" s="168">
        <v>39.200000000000003</v>
      </c>
      <c r="Z418" s="168">
        <v>0.59</v>
      </c>
      <c r="AA418" s="3" t="s">
        <v>2006</v>
      </c>
      <c r="AB418" s="3" t="s">
        <v>2006</v>
      </c>
      <c r="AC418" s="168" t="s">
        <v>566</v>
      </c>
      <c r="AD418" s="169" t="s">
        <v>566</v>
      </c>
    </row>
    <row r="419" spans="1:30" s="110" customFormat="1" x14ac:dyDescent="0.3">
      <c r="A419" s="143" t="s">
        <v>975</v>
      </c>
      <c r="B419" s="144" t="s">
        <v>939</v>
      </c>
      <c r="C419" s="144">
        <v>158751</v>
      </c>
      <c r="D419" s="144">
        <v>6570553</v>
      </c>
      <c r="E419" s="164">
        <v>2021</v>
      </c>
      <c r="F419" s="172">
        <v>44453</v>
      </c>
      <c r="G419" s="168" t="s">
        <v>584</v>
      </c>
      <c r="H419" s="168">
        <v>6.0900000000000003E-2</v>
      </c>
      <c r="I419" s="168">
        <v>0.874</v>
      </c>
      <c r="J419" s="168">
        <v>0.97499999999999998</v>
      </c>
      <c r="K419" s="168">
        <v>1.2999999999999999E-2</v>
      </c>
      <c r="L419" s="168">
        <v>0.56799999999999995</v>
      </c>
      <c r="M419" s="168" t="s">
        <v>584</v>
      </c>
      <c r="N419" s="168">
        <v>5.1400000000000001E-2</v>
      </c>
      <c r="O419" s="168">
        <v>0.80400000000000005</v>
      </c>
      <c r="P419" s="168">
        <v>0.94599999999999995</v>
      </c>
      <c r="Q419" s="168" t="s">
        <v>585</v>
      </c>
      <c r="R419" s="168">
        <v>0.53800000000000003</v>
      </c>
      <c r="S419" s="168">
        <v>8.1999999999999993</v>
      </c>
      <c r="T419" s="168">
        <v>92</v>
      </c>
      <c r="U419" s="168">
        <v>34.799999999999997</v>
      </c>
      <c r="V419" s="168">
        <v>6.33</v>
      </c>
      <c r="W419" s="168">
        <v>6.13</v>
      </c>
      <c r="X419" s="168">
        <v>33.4</v>
      </c>
      <c r="Y419" s="168">
        <v>37.6</v>
      </c>
      <c r="Z419" s="168">
        <v>0.47</v>
      </c>
      <c r="AA419" s="3" t="s">
        <v>2006</v>
      </c>
      <c r="AB419" s="3" t="s">
        <v>2006</v>
      </c>
      <c r="AC419" s="168" t="s">
        <v>566</v>
      </c>
      <c r="AD419" s="169" t="s">
        <v>566</v>
      </c>
    </row>
    <row r="420" spans="1:30" s="110" customFormat="1" x14ac:dyDescent="0.3">
      <c r="A420" s="143" t="s">
        <v>1109</v>
      </c>
      <c r="B420" s="144" t="s">
        <v>1109</v>
      </c>
      <c r="C420" s="158"/>
      <c r="D420" s="158"/>
      <c r="E420" s="164">
        <v>2021</v>
      </c>
      <c r="F420" s="172">
        <v>44453</v>
      </c>
      <c r="G420" s="168" t="s">
        <v>584</v>
      </c>
      <c r="H420" s="168">
        <v>8.3799999999999999E-2</v>
      </c>
      <c r="I420" s="168">
        <v>1.45</v>
      </c>
      <c r="J420" s="168">
        <v>0.84799999999999998</v>
      </c>
      <c r="K420" s="168">
        <v>0.16700000000000001</v>
      </c>
      <c r="L420" s="168">
        <v>1.33</v>
      </c>
      <c r="M420" s="168" t="s">
        <v>584</v>
      </c>
      <c r="N420" s="168">
        <v>6.9400000000000003E-2</v>
      </c>
      <c r="O420" s="168">
        <v>1.24</v>
      </c>
      <c r="P420" s="168">
        <v>0.83199999999999996</v>
      </c>
      <c r="Q420" s="168" t="s">
        <v>585</v>
      </c>
      <c r="R420" s="168">
        <v>0.64300000000000002</v>
      </c>
      <c r="S420" s="168">
        <v>7.7</v>
      </c>
      <c r="T420" s="168">
        <v>60</v>
      </c>
      <c r="U420" s="168">
        <v>32.9</v>
      </c>
      <c r="V420" s="168">
        <v>9.44</v>
      </c>
      <c r="W420" s="168">
        <v>8.5</v>
      </c>
      <c r="X420" s="168">
        <v>25.7</v>
      </c>
      <c r="Y420" s="168">
        <v>27.9</v>
      </c>
      <c r="Z420" s="168">
        <v>2.2000000000000002</v>
      </c>
      <c r="AA420" s="3" t="s">
        <v>2006</v>
      </c>
      <c r="AB420" s="3" t="s">
        <v>2006</v>
      </c>
      <c r="AC420" s="168" t="s">
        <v>566</v>
      </c>
      <c r="AD420" s="169" t="s">
        <v>566</v>
      </c>
    </row>
    <row r="421" spans="1:30" s="110" customFormat="1" x14ac:dyDescent="0.3">
      <c r="A421" s="143" t="s">
        <v>1116</v>
      </c>
      <c r="B421" s="144" t="s">
        <v>1116</v>
      </c>
      <c r="C421" s="158"/>
      <c r="D421" s="158"/>
      <c r="E421" s="164">
        <v>2021</v>
      </c>
      <c r="F421" s="172">
        <v>44453</v>
      </c>
      <c r="G421" s="168" t="s">
        <v>584</v>
      </c>
      <c r="H421" s="168">
        <v>2.1000000000000001E-2</v>
      </c>
      <c r="I421" s="168">
        <v>0.46500000000000002</v>
      </c>
      <c r="J421" s="168">
        <v>0.30099999999999999</v>
      </c>
      <c r="K421" s="168">
        <v>6.3899999999999998E-2</v>
      </c>
      <c r="L421" s="168">
        <v>0.41499999999999998</v>
      </c>
      <c r="M421" s="168" t="s">
        <v>584</v>
      </c>
      <c r="N421" s="168">
        <v>2.5899999999999999E-2</v>
      </c>
      <c r="O421" s="168">
        <v>0.34499999999999997</v>
      </c>
      <c r="P421" s="168">
        <v>0.29799999999999999</v>
      </c>
      <c r="Q421" s="168" t="s">
        <v>585</v>
      </c>
      <c r="R421" s="168">
        <v>0.21099999999999999</v>
      </c>
      <c r="S421" s="168">
        <v>8.6999999999999993</v>
      </c>
      <c r="T421" s="168">
        <v>99</v>
      </c>
      <c r="U421" s="168">
        <v>43.6</v>
      </c>
      <c r="V421" s="168">
        <v>8.08</v>
      </c>
      <c r="W421" s="168">
        <v>7.67</v>
      </c>
      <c r="X421" s="168">
        <v>36.5</v>
      </c>
      <c r="Y421" s="168">
        <v>40.1</v>
      </c>
      <c r="Z421" s="168">
        <v>5.9</v>
      </c>
      <c r="AA421" s="3" t="s">
        <v>2006</v>
      </c>
      <c r="AB421" s="3" t="s">
        <v>2006</v>
      </c>
      <c r="AC421" s="168" t="s">
        <v>566</v>
      </c>
      <c r="AD421" s="169" t="s">
        <v>566</v>
      </c>
    </row>
    <row r="422" spans="1:30" s="110" customFormat="1" x14ac:dyDescent="0.3">
      <c r="A422" s="143" t="s">
        <v>1123</v>
      </c>
      <c r="B422" s="144" t="s">
        <v>1123</v>
      </c>
      <c r="C422" s="171"/>
      <c r="D422" s="171"/>
      <c r="E422" s="164">
        <v>2021</v>
      </c>
      <c r="F422" s="172">
        <v>44453</v>
      </c>
      <c r="G422" s="168" t="s">
        <v>584</v>
      </c>
      <c r="H422" s="168">
        <v>0.113</v>
      </c>
      <c r="I422" s="168">
        <v>1.89</v>
      </c>
      <c r="J422" s="168">
        <v>0.82099999999999995</v>
      </c>
      <c r="K422" s="168">
        <v>4.1000000000000002E-2</v>
      </c>
      <c r="L422" s="168">
        <v>1.42</v>
      </c>
      <c r="M422" s="168" t="s">
        <v>584</v>
      </c>
      <c r="N422" s="168">
        <v>9.5000000000000001E-2</v>
      </c>
      <c r="O422" s="168">
        <v>1.73</v>
      </c>
      <c r="P422" s="168">
        <v>0.84</v>
      </c>
      <c r="Q422" s="168" t="s">
        <v>585</v>
      </c>
      <c r="R422" s="168">
        <v>1.57</v>
      </c>
      <c r="S422" s="168">
        <v>8</v>
      </c>
      <c r="T422" s="168">
        <v>63</v>
      </c>
      <c r="U422" s="168">
        <v>34.200000000000003</v>
      </c>
      <c r="V422" s="168">
        <v>8.0399999999999991</v>
      </c>
      <c r="W422" s="168">
        <v>7.88</v>
      </c>
      <c r="X422" s="168">
        <v>25.3</v>
      </c>
      <c r="Y422" s="168">
        <v>28.9</v>
      </c>
      <c r="Z422" s="168">
        <v>0.77</v>
      </c>
      <c r="AA422" s="3" t="s">
        <v>2006</v>
      </c>
      <c r="AB422" s="3" t="s">
        <v>2006</v>
      </c>
      <c r="AC422" s="168" t="s">
        <v>566</v>
      </c>
      <c r="AD422" s="169" t="s">
        <v>566</v>
      </c>
    </row>
    <row r="423" spans="1:30" s="110" customFormat="1" x14ac:dyDescent="0.3">
      <c r="A423" s="170" t="s">
        <v>1994</v>
      </c>
      <c r="B423" s="144" t="s">
        <v>1280</v>
      </c>
      <c r="C423" s="171"/>
      <c r="D423" s="171"/>
      <c r="E423" s="164">
        <v>2021</v>
      </c>
      <c r="F423" s="172">
        <v>44453</v>
      </c>
      <c r="G423" s="168">
        <v>1.6199999999999999E-2</v>
      </c>
      <c r="H423" s="168">
        <v>0.77600000000000002</v>
      </c>
      <c r="I423" s="168">
        <v>4.0599999999999996</v>
      </c>
      <c r="J423" s="168">
        <v>1.76</v>
      </c>
      <c r="K423" s="168">
        <v>0.92900000000000005</v>
      </c>
      <c r="L423" s="168">
        <v>17.399999999999999</v>
      </c>
      <c r="M423" s="168">
        <v>2.1199999999999999E-3</v>
      </c>
      <c r="N423" s="168">
        <v>0.128</v>
      </c>
      <c r="O423" s="168">
        <v>2.5</v>
      </c>
      <c r="P423" s="168">
        <v>1.5</v>
      </c>
      <c r="Q423" s="168">
        <v>8.5800000000000001E-2</v>
      </c>
      <c r="R423" s="168">
        <v>8.58</v>
      </c>
      <c r="S423" s="168">
        <v>7.7</v>
      </c>
      <c r="T423" s="168">
        <v>120</v>
      </c>
      <c r="U423" s="168">
        <v>33.1</v>
      </c>
      <c r="V423" s="168">
        <v>6.14</v>
      </c>
      <c r="W423" s="168">
        <v>5.4</v>
      </c>
      <c r="X423" s="168">
        <v>39.799999999999997</v>
      </c>
      <c r="Y423" s="168">
        <v>39.299999999999997</v>
      </c>
      <c r="Z423" s="168">
        <v>22</v>
      </c>
      <c r="AA423" s="3" t="s">
        <v>2006</v>
      </c>
      <c r="AB423" s="3" t="s">
        <v>2006</v>
      </c>
      <c r="AC423" s="168" t="s">
        <v>566</v>
      </c>
      <c r="AD423" s="169" t="s">
        <v>566</v>
      </c>
    </row>
    <row r="424" spans="1:30" s="110" customFormat="1" x14ac:dyDescent="0.3">
      <c r="A424" s="143" t="s">
        <v>1330</v>
      </c>
      <c r="B424" s="144" t="s">
        <v>1280</v>
      </c>
      <c r="C424" s="171"/>
      <c r="D424" s="171"/>
      <c r="E424" s="164">
        <v>2021</v>
      </c>
      <c r="F424" s="172">
        <v>44453</v>
      </c>
      <c r="G424" s="168">
        <v>1.1900000000000001E-2</v>
      </c>
      <c r="H424" s="168">
        <v>0.63</v>
      </c>
      <c r="I424" s="168">
        <v>3.39</v>
      </c>
      <c r="J424" s="168">
        <v>2.2200000000000002</v>
      </c>
      <c r="K424" s="168">
        <v>0.82</v>
      </c>
      <c r="L424" s="168">
        <v>18.7</v>
      </c>
      <c r="M424" s="168" t="s">
        <v>584</v>
      </c>
      <c r="N424" s="168">
        <v>0.11799999999999999</v>
      </c>
      <c r="O424" s="168">
        <v>2</v>
      </c>
      <c r="P424" s="168">
        <v>1.96</v>
      </c>
      <c r="Q424" s="168">
        <v>7.51E-2</v>
      </c>
      <c r="R424" s="168">
        <v>11.2</v>
      </c>
      <c r="S424" s="168">
        <v>7.9</v>
      </c>
      <c r="T424" s="168">
        <v>130</v>
      </c>
      <c r="U424" s="168">
        <v>38.4</v>
      </c>
      <c r="V424" s="168">
        <v>6.32</v>
      </c>
      <c r="W424" s="168">
        <v>5.35</v>
      </c>
      <c r="X424" s="168">
        <v>43</v>
      </c>
      <c r="Y424" s="168">
        <v>46.4</v>
      </c>
      <c r="Z424" s="168">
        <v>20</v>
      </c>
      <c r="AA424" s="3" t="s">
        <v>2006</v>
      </c>
      <c r="AB424" s="3" t="s">
        <v>2006</v>
      </c>
      <c r="AC424" s="168" t="s">
        <v>566</v>
      </c>
      <c r="AD424" s="169" t="s">
        <v>566</v>
      </c>
    </row>
    <row r="425" spans="1:30" s="110" customFormat="1" x14ac:dyDescent="0.3">
      <c r="A425" s="143" t="s">
        <v>37</v>
      </c>
      <c r="B425" s="145" t="s">
        <v>37</v>
      </c>
      <c r="C425" s="154"/>
      <c r="D425" s="154"/>
      <c r="E425" s="164">
        <v>2021</v>
      </c>
      <c r="F425" s="172">
        <v>44453</v>
      </c>
      <c r="G425" s="168" t="s">
        <v>584</v>
      </c>
      <c r="H425" s="168" t="s">
        <v>585</v>
      </c>
      <c r="I425" s="168" t="s">
        <v>556</v>
      </c>
      <c r="J425" s="168" t="s">
        <v>566</v>
      </c>
      <c r="K425" s="168" t="s">
        <v>585</v>
      </c>
      <c r="L425" s="168" t="s">
        <v>587</v>
      </c>
      <c r="M425" s="168">
        <v>5.9100000000000003E-3</v>
      </c>
      <c r="N425" s="168" t="s">
        <v>585</v>
      </c>
      <c r="O425" s="168" t="s">
        <v>556</v>
      </c>
      <c r="P425" s="168" t="s">
        <v>566</v>
      </c>
      <c r="Q425" s="168" t="s">
        <v>585</v>
      </c>
      <c r="R425" s="168" t="s">
        <v>587</v>
      </c>
      <c r="S425" s="168">
        <v>5.8</v>
      </c>
      <c r="T425" s="168" t="s">
        <v>582</v>
      </c>
      <c r="U425" s="168">
        <v>1.1000000000000001</v>
      </c>
      <c r="V425" s="168">
        <v>1.17</v>
      </c>
      <c r="W425" s="168" t="s">
        <v>557</v>
      </c>
      <c r="X425" s="168" t="s">
        <v>556</v>
      </c>
      <c r="Y425" s="168" t="s">
        <v>556</v>
      </c>
      <c r="Z425" s="168" t="s">
        <v>587</v>
      </c>
      <c r="AA425" s="3" t="s">
        <v>2006</v>
      </c>
      <c r="AB425" s="3" t="s">
        <v>2006</v>
      </c>
      <c r="AC425" s="168" t="s">
        <v>566</v>
      </c>
      <c r="AD425" s="169" t="s">
        <v>566</v>
      </c>
    </row>
    <row r="426" spans="1:30" s="110" customFormat="1" x14ac:dyDescent="0.3">
      <c r="A426" s="143" t="s">
        <v>265</v>
      </c>
      <c r="B426" s="144" t="s">
        <v>546</v>
      </c>
      <c r="C426" s="144">
        <v>152125</v>
      </c>
      <c r="D426" s="144">
        <v>6576900</v>
      </c>
      <c r="E426" s="164">
        <v>2021</v>
      </c>
      <c r="F426" s="172">
        <v>44480</v>
      </c>
      <c r="G426" s="168">
        <v>5.0699999999999999E-3</v>
      </c>
      <c r="H426" s="168">
        <v>0.13600000000000001</v>
      </c>
      <c r="I426" s="168">
        <v>2.36</v>
      </c>
      <c r="J426" s="168">
        <v>2.06</v>
      </c>
      <c r="K426" s="168">
        <v>0.32600000000000001</v>
      </c>
      <c r="L426" s="168">
        <v>2.0699999999999998</v>
      </c>
      <c r="M426" s="168" t="s">
        <v>584</v>
      </c>
      <c r="N426" s="168">
        <v>6.1100000000000002E-2</v>
      </c>
      <c r="O426" s="168">
        <v>2.14</v>
      </c>
      <c r="P426" s="168">
        <v>2.17</v>
      </c>
      <c r="Q426" s="168">
        <v>1.2200000000000001E-2</v>
      </c>
      <c r="R426" s="168">
        <v>1.07</v>
      </c>
      <c r="S426" s="168">
        <v>7.8</v>
      </c>
      <c r="T426" s="168">
        <v>59</v>
      </c>
      <c r="U426" s="168">
        <v>20.5</v>
      </c>
      <c r="V426" s="168">
        <v>7.28</v>
      </c>
      <c r="W426" s="168">
        <v>7.14</v>
      </c>
      <c r="X426" s="168">
        <v>22.5</v>
      </c>
      <c r="Y426" s="168">
        <v>23</v>
      </c>
      <c r="Z426" s="168">
        <v>2.2000000000000002</v>
      </c>
      <c r="AA426" s="3" t="s">
        <v>2006</v>
      </c>
      <c r="AB426" s="3" t="s">
        <v>2006</v>
      </c>
      <c r="AC426" s="168" t="s">
        <v>566</v>
      </c>
      <c r="AD426" s="169" t="s">
        <v>566</v>
      </c>
    </row>
    <row r="427" spans="1:30" s="110" customFormat="1" x14ac:dyDescent="0.3">
      <c r="A427" s="143" t="s">
        <v>263</v>
      </c>
      <c r="B427" s="144" t="s">
        <v>550</v>
      </c>
      <c r="C427" s="144">
        <v>156953</v>
      </c>
      <c r="D427" s="144">
        <v>6570050</v>
      </c>
      <c r="E427" s="164">
        <v>2021</v>
      </c>
      <c r="F427" s="172">
        <v>44480</v>
      </c>
      <c r="G427" s="168" t="s">
        <v>584</v>
      </c>
      <c r="H427" s="168">
        <v>4.3200000000000002E-2</v>
      </c>
      <c r="I427" s="168">
        <v>0.94499999999999995</v>
      </c>
      <c r="J427" s="168">
        <v>2.0299999999999998</v>
      </c>
      <c r="K427" s="168">
        <v>0.12</v>
      </c>
      <c r="L427" s="168">
        <v>0.80800000000000005</v>
      </c>
      <c r="M427" s="168" t="s">
        <v>584</v>
      </c>
      <c r="N427" s="168">
        <v>5.7299999999999997E-2</v>
      </c>
      <c r="O427" s="168">
        <v>0.90800000000000003</v>
      </c>
      <c r="P427" s="168">
        <v>1.94</v>
      </c>
      <c r="Q427" s="168" t="s">
        <v>585</v>
      </c>
      <c r="R427" s="168">
        <v>0.215</v>
      </c>
      <c r="S427" s="168">
        <v>7.9</v>
      </c>
      <c r="T427" s="168">
        <v>74</v>
      </c>
      <c r="U427" s="168">
        <v>33.299999999999997</v>
      </c>
      <c r="V427" s="168">
        <v>7.66</v>
      </c>
      <c r="W427" s="168">
        <v>7.06</v>
      </c>
      <c r="X427" s="168">
        <v>33.9</v>
      </c>
      <c r="Y427" s="168">
        <v>34.9</v>
      </c>
      <c r="Z427" s="168">
        <v>4.2</v>
      </c>
      <c r="AA427" s="3" t="s">
        <v>2006</v>
      </c>
      <c r="AB427" s="3" t="s">
        <v>2006</v>
      </c>
      <c r="AC427" s="168" t="s">
        <v>566</v>
      </c>
      <c r="AD427" s="169" t="s">
        <v>566</v>
      </c>
    </row>
    <row r="428" spans="1:30" s="110" customFormat="1" x14ac:dyDescent="0.3">
      <c r="A428" s="143" t="s">
        <v>268</v>
      </c>
      <c r="B428" s="144" t="s">
        <v>1993</v>
      </c>
      <c r="C428" s="144">
        <v>146245</v>
      </c>
      <c r="D428" s="144">
        <v>6583660</v>
      </c>
      <c r="E428" s="164">
        <v>2021</v>
      </c>
      <c r="F428" s="172">
        <v>44480</v>
      </c>
      <c r="G428" s="168">
        <v>2.0799999999999999E-2</v>
      </c>
      <c r="H428" s="168">
        <v>0.61199999999999999</v>
      </c>
      <c r="I428" s="168">
        <v>4.18</v>
      </c>
      <c r="J428" s="168">
        <v>2.38</v>
      </c>
      <c r="K428" s="168">
        <v>0.96</v>
      </c>
      <c r="L428" s="168">
        <v>17.8</v>
      </c>
      <c r="M428" s="168">
        <v>7.4999999999999997E-3</v>
      </c>
      <c r="N428" s="168">
        <v>0.13500000000000001</v>
      </c>
      <c r="O428" s="168">
        <v>2.4</v>
      </c>
      <c r="P428" s="168">
        <v>2.5099999999999998</v>
      </c>
      <c r="Q428" s="168">
        <v>5.0099999999999999E-2</v>
      </c>
      <c r="R428" s="168">
        <v>8.35</v>
      </c>
      <c r="S428" s="168">
        <v>7.6</v>
      </c>
      <c r="T428" s="168">
        <v>170</v>
      </c>
      <c r="U428" s="168">
        <v>50.7</v>
      </c>
      <c r="V428" s="168">
        <v>6.79</v>
      </c>
      <c r="W428" s="168">
        <v>5.69</v>
      </c>
      <c r="X428" s="168">
        <v>63.2</v>
      </c>
      <c r="Y428" s="168">
        <v>64.3</v>
      </c>
      <c r="Z428" s="168">
        <v>18</v>
      </c>
      <c r="AA428" s="3" t="s">
        <v>2006</v>
      </c>
      <c r="AB428" s="3" t="s">
        <v>2006</v>
      </c>
      <c r="AC428" s="168" t="s">
        <v>566</v>
      </c>
      <c r="AD428" s="169" t="s">
        <v>566</v>
      </c>
    </row>
    <row r="429" spans="1:30" s="110" customFormat="1" x14ac:dyDescent="0.3">
      <c r="A429" s="143" t="s">
        <v>269</v>
      </c>
      <c r="B429" s="144" t="s">
        <v>44</v>
      </c>
      <c r="C429" s="144">
        <v>149668</v>
      </c>
      <c r="D429" s="144">
        <v>6580770</v>
      </c>
      <c r="E429" s="164">
        <v>2021</v>
      </c>
      <c r="F429" s="172">
        <v>44480</v>
      </c>
      <c r="G429" s="168">
        <v>6.4099999999999999E-3</v>
      </c>
      <c r="H429" s="168">
        <v>1.1499999999999999</v>
      </c>
      <c r="I429" s="168">
        <v>2.5299999999999998</v>
      </c>
      <c r="J429" s="168">
        <v>2.02</v>
      </c>
      <c r="K429" s="168">
        <v>0.217</v>
      </c>
      <c r="L429" s="168">
        <v>2.13</v>
      </c>
      <c r="M429" s="168">
        <v>2.82E-3</v>
      </c>
      <c r="N429" s="168">
        <v>1.08</v>
      </c>
      <c r="O429" s="168">
        <v>2.0499999999999998</v>
      </c>
      <c r="P429" s="168">
        <v>2.2400000000000002</v>
      </c>
      <c r="Q429" s="168">
        <v>1.66E-2</v>
      </c>
      <c r="R429" s="168">
        <v>1.39</v>
      </c>
      <c r="S429" s="168">
        <v>7.8</v>
      </c>
      <c r="T429" s="168">
        <v>60</v>
      </c>
      <c r="U429" s="168">
        <v>20.399999999999999</v>
      </c>
      <c r="V429" s="168">
        <v>7.44</v>
      </c>
      <c r="W429" s="168">
        <v>7.34</v>
      </c>
      <c r="X429" s="168">
        <v>22.1</v>
      </c>
      <c r="Y429" s="168">
        <v>22.5</v>
      </c>
      <c r="Z429" s="168">
        <v>2.2000000000000002</v>
      </c>
      <c r="AA429" s="3" t="s">
        <v>2006</v>
      </c>
      <c r="AB429" s="3" t="s">
        <v>2006</v>
      </c>
      <c r="AC429" s="168" t="s">
        <v>566</v>
      </c>
      <c r="AD429" s="169" t="s">
        <v>566</v>
      </c>
    </row>
    <row r="430" spans="1:30" s="110" customFormat="1" x14ac:dyDescent="0.3">
      <c r="A430" s="143" t="s">
        <v>38</v>
      </c>
      <c r="B430" s="145" t="s">
        <v>38</v>
      </c>
      <c r="C430" s="144">
        <v>145070</v>
      </c>
      <c r="D430" s="144">
        <v>6580210</v>
      </c>
      <c r="E430" s="164">
        <v>2021</v>
      </c>
      <c r="F430" s="172">
        <v>44480</v>
      </c>
      <c r="G430" s="168" t="s">
        <v>584</v>
      </c>
      <c r="H430" s="168">
        <v>4.1799999999999997E-2</v>
      </c>
      <c r="I430" s="168">
        <v>0.251</v>
      </c>
      <c r="J430" s="168">
        <v>0.32700000000000001</v>
      </c>
      <c r="K430" s="168">
        <v>4.5499999999999999E-2</v>
      </c>
      <c r="L430" s="168">
        <v>0.26200000000000001</v>
      </c>
      <c r="M430" s="168" t="s">
        <v>584</v>
      </c>
      <c r="N430" s="168">
        <v>3.5900000000000001E-2</v>
      </c>
      <c r="O430" s="168">
        <v>0.34499999999999997</v>
      </c>
      <c r="P430" s="168">
        <v>0.29199999999999998</v>
      </c>
      <c r="Q430" s="168" t="s">
        <v>585</v>
      </c>
      <c r="R430" s="168">
        <v>0.32500000000000001</v>
      </c>
      <c r="S430" s="168">
        <v>7.9</v>
      </c>
      <c r="T430" s="168">
        <v>160</v>
      </c>
      <c r="U430" s="168">
        <v>34.6</v>
      </c>
      <c r="V430" s="168">
        <v>10.7</v>
      </c>
      <c r="W430" s="168">
        <v>10.5</v>
      </c>
      <c r="X430" s="168">
        <v>48.3</v>
      </c>
      <c r="Y430" s="168">
        <v>49.2</v>
      </c>
      <c r="Z430" s="168">
        <v>0.98</v>
      </c>
      <c r="AA430" s="3" t="s">
        <v>2006</v>
      </c>
      <c r="AB430" s="3" t="s">
        <v>2006</v>
      </c>
      <c r="AC430" s="168" t="s">
        <v>566</v>
      </c>
      <c r="AD430" s="169" t="s">
        <v>566</v>
      </c>
    </row>
    <row r="431" spans="1:30" s="110" customFormat="1" x14ac:dyDescent="0.3">
      <c r="A431" s="143" t="s">
        <v>39</v>
      </c>
      <c r="B431" s="144" t="s">
        <v>39</v>
      </c>
      <c r="C431" s="144">
        <v>145234</v>
      </c>
      <c r="D431" s="144">
        <v>6581590</v>
      </c>
      <c r="E431" s="164">
        <v>2021</v>
      </c>
      <c r="F431" s="172">
        <v>44480</v>
      </c>
      <c r="G431" s="168" t="s">
        <v>584</v>
      </c>
      <c r="H431" s="168">
        <v>5.5800000000000002E-2</v>
      </c>
      <c r="I431" s="168">
        <v>0.14399999999999999</v>
      </c>
      <c r="J431" s="168">
        <v>0.48</v>
      </c>
      <c r="K431" s="168">
        <v>2.29E-2</v>
      </c>
      <c r="L431" s="168">
        <v>0.34899999999999998</v>
      </c>
      <c r="M431" s="168" t="s">
        <v>584</v>
      </c>
      <c r="N431" s="168">
        <v>6.1600000000000002E-2</v>
      </c>
      <c r="O431" s="168">
        <v>0.254</v>
      </c>
      <c r="P431" s="168">
        <v>0.41799999999999998</v>
      </c>
      <c r="Q431" s="168" t="s">
        <v>585</v>
      </c>
      <c r="R431" s="168">
        <v>0.38300000000000001</v>
      </c>
      <c r="S431" s="168">
        <v>7.9</v>
      </c>
      <c r="T431" s="168">
        <v>190</v>
      </c>
      <c r="U431" s="168">
        <v>77.7</v>
      </c>
      <c r="V431" s="168">
        <v>23.7</v>
      </c>
      <c r="W431" s="168">
        <v>23.4</v>
      </c>
      <c r="X431" s="168">
        <v>103</v>
      </c>
      <c r="Y431" s="168">
        <v>101</v>
      </c>
      <c r="Z431" s="168">
        <v>1.2</v>
      </c>
      <c r="AA431" s="3" t="s">
        <v>2006</v>
      </c>
      <c r="AB431" s="3" t="s">
        <v>2006</v>
      </c>
      <c r="AC431" s="168" t="s">
        <v>566</v>
      </c>
      <c r="AD431" s="169" t="s">
        <v>566</v>
      </c>
    </row>
    <row r="432" spans="1:30" s="110" customFormat="1" x14ac:dyDescent="0.3">
      <c r="A432" s="143" t="s">
        <v>40</v>
      </c>
      <c r="B432" s="144" t="s">
        <v>40</v>
      </c>
      <c r="C432" s="144">
        <v>142857</v>
      </c>
      <c r="D432" s="144">
        <v>6581940</v>
      </c>
      <c r="E432" s="164">
        <v>2021</v>
      </c>
      <c r="F432" s="172">
        <v>44480</v>
      </c>
      <c r="G432" s="168">
        <v>3.8300000000000001E-3</v>
      </c>
      <c r="H432" s="168">
        <v>0.16500000000000001</v>
      </c>
      <c r="I432" s="168">
        <v>2.06</v>
      </c>
      <c r="J432" s="168">
        <v>1.07</v>
      </c>
      <c r="K432" s="168">
        <v>0.14299999999999999</v>
      </c>
      <c r="L432" s="168">
        <v>4.29</v>
      </c>
      <c r="M432" s="168" t="s">
        <v>584</v>
      </c>
      <c r="N432" s="168">
        <v>9.8000000000000004E-2</v>
      </c>
      <c r="O432" s="168">
        <v>1.56</v>
      </c>
      <c r="P432" s="168">
        <v>1</v>
      </c>
      <c r="Q432" s="168" t="s">
        <v>585</v>
      </c>
      <c r="R432" s="168">
        <v>2.79</v>
      </c>
      <c r="S432" s="168">
        <v>7.4</v>
      </c>
      <c r="T432" s="168">
        <v>140</v>
      </c>
      <c r="U432" s="168">
        <v>39.1</v>
      </c>
      <c r="V432" s="168">
        <v>8.02</v>
      </c>
      <c r="W432" s="168">
        <v>6.59</v>
      </c>
      <c r="X432" s="168">
        <v>48.3</v>
      </c>
      <c r="Y432" s="168">
        <v>48.1</v>
      </c>
      <c r="Z432" s="168">
        <v>3.6</v>
      </c>
      <c r="AA432" s="3" t="s">
        <v>2006</v>
      </c>
      <c r="AB432" s="3" t="s">
        <v>2006</v>
      </c>
      <c r="AC432" s="168" t="s">
        <v>566</v>
      </c>
      <c r="AD432" s="169" t="s">
        <v>566</v>
      </c>
    </row>
    <row r="433" spans="1:30" s="110" customFormat="1" x14ac:dyDescent="0.3">
      <c r="A433" s="143" t="s">
        <v>43</v>
      </c>
      <c r="B433" s="144" t="s">
        <v>43</v>
      </c>
      <c r="C433" s="144">
        <v>153662</v>
      </c>
      <c r="D433" s="144">
        <v>6578630</v>
      </c>
      <c r="E433" s="164">
        <v>2021</v>
      </c>
      <c r="F433" s="172">
        <v>44480</v>
      </c>
      <c r="G433" s="168">
        <v>4.7999999999999996E-3</v>
      </c>
      <c r="H433" s="168">
        <v>0.11</v>
      </c>
      <c r="I433" s="168">
        <v>2.2999999999999998</v>
      </c>
      <c r="J433" s="168">
        <v>2.0499999999999998</v>
      </c>
      <c r="K433" s="168">
        <v>0.307</v>
      </c>
      <c r="L433" s="168">
        <v>2.5099999999999998</v>
      </c>
      <c r="M433" s="168" t="s">
        <v>584</v>
      </c>
      <c r="N433" s="168">
        <v>7.9500000000000001E-2</v>
      </c>
      <c r="O433" s="168">
        <v>1.96</v>
      </c>
      <c r="P433" s="168">
        <v>1.91</v>
      </c>
      <c r="Q433" s="168">
        <v>1.15E-2</v>
      </c>
      <c r="R433" s="168">
        <v>0.84</v>
      </c>
      <c r="S433" s="168">
        <v>7.8</v>
      </c>
      <c r="T433" s="168">
        <v>59</v>
      </c>
      <c r="U433" s="168">
        <v>20.3</v>
      </c>
      <c r="V433" s="168">
        <v>8.31</v>
      </c>
      <c r="W433" s="168">
        <v>7.68</v>
      </c>
      <c r="X433" s="168">
        <v>22.3</v>
      </c>
      <c r="Y433" s="168">
        <v>22.6</v>
      </c>
      <c r="Z433" s="168">
        <v>2.1</v>
      </c>
      <c r="AA433" s="3" t="s">
        <v>2006</v>
      </c>
      <c r="AB433" s="3" t="s">
        <v>2006</v>
      </c>
      <c r="AC433" s="168" t="s">
        <v>566</v>
      </c>
      <c r="AD433" s="169" t="s">
        <v>566</v>
      </c>
    </row>
    <row r="434" spans="1:30" s="110" customFormat="1" x14ac:dyDescent="0.3">
      <c r="A434" s="170" t="s">
        <v>1994</v>
      </c>
      <c r="B434" s="144" t="s">
        <v>1280</v>
      </c>
      <c r="C434" s="171"/>
      <c r="D434" s="171"/>
      <c r="E434" s="164">
        <v>2021</v>
      </c>
      <c r="F434" s="172">
        <v>44480</v>
      </c>
      <c r="G434" s="168">
        <v>2.8299999999999999E-2</v>
      </c>
      <c r="H434" s="168">
        <v>0.97499999999999998</v>
      </c>
      <c r="I434" s="168">
        <v>4.58</v>
      </c>
      <c r="J434" s="168">
        <v>2.5499999999999998</v>
      </c>
      <c r="K434" s="168">
        <v>1.37</v>
      </c>
      <c r="L434" s="168">
        <v>27.7</v>
      </c>
      <c r="M434" s="168">
        <v>6.6899999999999998E-3</v>
      </c>
      <c r="N434" s="168">
        <v>0.106</v>
      </c>
      <c r="O434" s="168">
        <v>2.14</v>
      </c>
      <c r="P434" s="168">
        <v>1.96</v>
      </c>
      <c r="Q434" s="168">
        <v>7.5399999999999995E-2</v>
      </c>
      <c r="R434" s="168">
        <v>9.57</v>
      </c>
      <c r="S434" s="168">
        <v>7.7</v>
      </c>
      <c r="T434" s="168">
        <v>180</v>
      </c>
      <c r="U434" s="168">
        <v>51.7</v>
      </c>
      <c r="V434" s="168">
        <v>7.45</v>
      </c>
      <c r="W434" s="168">
        <v>6.16</v>
      </c>
      <c r="X434" s="168">
        <v>65.900000000000006</v>
      </c>
      <c r="Y434" s="168">
        <v>64.5</v>
      </c>
      <c r="Z434" s="168">
        <v>28</v>
      </c>
      <c r="AA434" s="3" t="s">
        <v>2006</v>
      </c>
      <c r="AB434" s="3" t="s">
        <v>2006</v>
      </c>
      <c r="AC434" s="168" t="s">
        <v>566</v>
      </c>
      <c r="AD434" s="169" t="s">
        <v>566</v>
      </c>
    </row>
    <row r="435" spans="1:30" s="110" customFormat="1" x14ac:dyDescent="0.3">
      <c r="A435" s="143" t="s">
        <v>1330</v>
      </c>
      <c r="B435" s="144" t="s">
        <v>1280</v>
      </c>
      <c r="C435" s="171"/>
      <c r="D435" s="171"/>
      <c r="E435" s="164">
        <v>2021</v>
      </c>
      <c r="F435" s="172">
        <v>44480</v>
      </c>
      <c r="G435" s="168">
        <v>3.5499999999999997E-2</v>
      </c>
      <c r="H435" s="168">
        <v>1.45</v>
      </c>
      <c r="I435" s="168">
        <v>4.74</v>
      </c>
      <c r="J435" s="168">
        <v>3.04</v>
      </c>
      <c r="K435" s="168">
        <v>2.6</v>
      </c>
      <c r="L435" s="168">
        <v>21.3</v>
      </c>
      <c r="M435" s="168">
        <v>4.7499999999999999E-3</v>
      </c>
      <c r="N435" s="168">
        <v>0.113</v>
      </c>
      <c r="O435" s="168">
        <v>2.56</v>
      </c>
      <c r="P435" s="168">
        <v>2.41</v>
      </c>
      <c r="Q435" s="168">
        <v>6.54E-2</v>
      </c>
      <c r="R435" s="168">
        <v>4.57</v>
      </c>
      <c r="S435" s="168">
        <v>7.9</v>
      </c>
      <c r="T435" s="168">
        <v>180</v>
      </c>
      <c r="U435" s="168">
        <v>53.1</v>
      </c>
      <c r="V435" s="168">
        <v>6.53</v>
      </c>
      <c r="W435" s="168">
        <v>5.53</v>
      </c>
      <c r="X435" s="168">
        <v>71.099999999999994</v>
      </c>
      <c r="Y435" s="168">
        <v>66.7</v>
      </c>
      <c r="Z435" s="168">
        <v>46.5</v>
      </c>
      <c r="AA435" s="3" t="s">
        <v>2006</v>
      </c>
      <c r="AB435" s="3" t="s">
        <v>2006</v>
      </c>
      <c r="AC435" s="168" t="s">
        <v>566</v>
      </c>
      <c r="AD435" s="169" t="s">
        <v>566</v>
      </c>
    </row>
    <row r="436" spans="1:30" s="110" customFormat="1" x14ac:dyDescent="0.3">
      <c r="A436" s="143" t="s">
        <v>36</v>
      </c>
      <c r="B436" s="144" t="s">
        <v>1279</v>
      </c>
      <c r="C436" s="144">
        <v>158727</v>
      </c>
      <c r="D436" s="144">
        <v>6578210</v>
      </c>
      <c r="E436" s="164">
        <v>2021</v>
      </c>
      <c r="F436" s="172">
        <v>44482</v>
      </c>
      <c r="G436" s="168">
        <v>3.8400000000000001E-3</v>
      </c>
      <c r="H436" s="168">
        <v>0.107</v>
      </c>
      <c r="I436" s="168">
        <v>1.74</v>
      </c>
      <c r="J436" s="168">
        <v>1.85</v>
      </c>
      <c r="K436" s="168">
        <v>0.20200000000000001</v>
      </c>
      <c r="L436" s="168">
        <v>1.56</v>
      </c>
      <c r="M436" s="168" t="s">
        <v>584</v>
      </c>
      <c r="N436" s="168">
        <v>6.4799999999999996E-2</v>
      </c>
      <c r="O436" s="168">
        <v>1.68</v>
      </c>
      <c r="P436" s="168">
        <v>1.73</v>
      </c>
      <c r="Q436" s="168" t="s">
        <v>585</v>
      </c>
      <c r="R436" s="168">
        <v>1.1399999999999999</v>
      </c>
      <c r="S436" s="168">
        <v>7.6</v>
      </c>
      <c r="T436" s="168">
        <v>61</v>
      </c>
      <c r="U436" s="168">
        <v>156</v>
      </c>
      <c r="V436" s="168">
        <v>7.83</v>
      </c>
      <c r="W436" s="168">
        <v>7.38</v>
      </c>
      <c r="X436" s="168">
        <v>30.6</v>
      </c>
      <c r="Y436" s="168">
        <v>31.7</v>
      </c>
      <c r="Z436" s="168">
        <v>1.7</v>
      </c>
      <c r="AA436" s="3" t="s">
        <v>2006</v>
      </c>
      <c r="AB436" s="3" t="s">
        <v>2006</v>
      </c>
      <c r="AC436" s="168" t="s">
        <v>566</v>
      </c>
      <c r="AD436" s="169" t="s">
        <v>566</v>
      </c>
    </row>
    <row r="437" spans="1:30" s="110" customFormat="1" x14ac:dyDescent="0.3">
      <c r="A437" s="143" t="s">
        <v>267</v>
      </c>
      <c r="B437" s="144" t="s">
        <v>552</v>
      </c>
      <c r="C437" s="144">
        <v>152713</v>
      </c>
      <c r="D437" s="144">
        <v>6582780</v>
      </c>
      <c r="E437" s="164">
        <v>2021</v>
      </c>
      <c r="F437" s="172">
        <v>44482</v>
      </c>
      <c r="G437" s="168">
        <v>8.1099999999999992E-3</v>
      </c>
      <c r="H437" s="168">
        <v>7.2800000000000004E-2</v>
      </c>
      <c r="I437" s="168">
        <v>1.4</v>
      </c>
      <c r="J437" s="168">
        <v>1.32</v>
      </c>
      <c r="K437" s="168">
        <v>0.13800000000000001</v>
      </c>
      <c r="L437" s="168">
        <v>3.35</v>
      </c>
      <c r="M437" s="168">
        <v>3.5799999999999998E-3</v>
      </c>
      <c r="N437" s="168">
        <v>2.4E-2</v>
      </c>
      <c r="O437" s="168">
        <v>1.21</v>
      </c>
      <c r="P437" s="168">
        <v>1.56</v>
      </c>
      <c r="Q437" s="168">
        <v>1.4200000000000001E-2</v>
      </c>
      <c r="R437" s="168">
        <v>3.03</v>
      </c>
      <c r="S437" s="168">
        <v>7.7</v>
      </c>
      <c r="T437" s="168">
        <v>93</v>
      </c>
      <c r="U437" s="168">
        <v>459</v>
      </c>
      <c r="V437" s="168">
        <v>6.46</v>
      </c>
      <c r="W437" s="168">
        <v>6.28</v>
      </c>
      <c r="X437" s="168">
        <v>55.3</v>
      </c>
      <c r="Y437" s="168">
        <v>59.4</v>
      </c>
      <c r="Z437" s="168">
        <v>2.1</v>
      </c>
      <c r="AA437" s="3" t="s">
        <v>2006</v>
      </c>
      <c r="AB437" s="3" t="s">
        <v>2006</v>
      </c>
      <c r="AC437" s="168" t="s">
        <v>566</v>
      </c>
      <c r="AD437" s="169" t="s">
        <v>566</v>
      </c>
    </row>
    <row r="438" spans="1:30" s="110" customFormat="1" x14ac:dyDescent="0.3">
      <c r="A438" s="143" t="s">
        <v>42</v>
      </c>
      <c r="B438" s="144" t="s">
        <v>42</v>
      </c>
      <c r="C438" s="144">
        <v>148156</v>
      </c>
      <c r="D438" s="144">
        <v>6572520</v>
      </c>
      <c r="E438" s="164">
        <v>2021</v>
      </c>
      <c r="F438" s="172">
        <v>44482</v>
      </c>
      <c r="G438" s="168">
        <v>3.46E-3</v>
      </c>
      <c r="H438" s="168">
        <v>4.6899999999999997E-2</v>
      </c>
      <c r="I438" s="168">
        <v>1.1000000000000001</v>
      </c>
      <c r="J438" s="168">
        <v>1.52</v>
      </c>
      <c r="K438" s="168">
        <v>0.129</v>
      </c>
      <c r="L438" s="168">
        <v>2.68</v>
      </c>
      <c r="M438" s="168">
        <v>2.9099999999999998E-3</v>
      </c>
      <c r="N438" s="168">
        <v>2.0500000000000001E-2</v>
      </c>
      <c r="O438" s="168">
        <v>0.93400000000000005</v>
      </c>
      <c r="P438" s="168">
        <v>1.29</v>
      </c>
      <c r="Q438" s="168">
        <v>2.81E-2</v>
      </c>
      <c r="R438" s="168">
        <v>2.09</v>
      </c>
      <c r="S438" s="168">
        <v>7.4</v>
      </c>
      <c r="T438" s="168">
        <v>64</v>
      </c>
      <c r="U438" s="168">
        <v>26.7</v>
      </c>
      <c r="V438" s="168">
        <v>5.83</v>
      </c>
      <c r="W438" s="168">
        <v>5.75</v>
      </c>
      <c r="X438" s="168">
        <v>27.8</v>
      </c>
      <c r="Y438" s="168">
        <v>31</v>
      </c>
      <c r="Z438" s="168">
        <v>2</v>
      </c>
      <c r="AA438" s="3" t="s">
        <v>2006</v>
      </c>
      <c r="AB438" s="3" t="s">
        <v>2006</v>
      </c>
      <c r="AC438" s="168" t="s">
        <v>566</v>
      </c>
      <c r="AD438" s="169" t="s">
        <v>566</v>
      </c>
    </row>
    <row r="439" spans="1:30" s="110" customFormat="1" x14ac:dyDescent="0.3">
      <c r="A439" s="143" t="s">
        <v>41</v>
      </c>
      <c r="B439" s="144" t="s">
        <v>41</v>
      </c>
      <c r="C439" s="144">
        <v>155057</v>
      </c>
      <c r="D439" s="144">
        <v>6568460</v>
      </c>
      <c r="E439" s="164">
        <v>2021</v>
      </c>
      <c r="F439" s="172">
        <v>44482</v>
      </c>
      <c r="G439" s="168">
        <v>5.0099999999999997E-3</v>
      </c>
      <c r="H439" s="168">
        <v>4.3999999999999997E-2</v>
      </c>
      <c r="I439" s="168">
        <v>0.77</v>
      </c>
      <c r="J439" s="168">
        <v>1.65</v>
      </c>
      <c r="K439" s="168">
        <v>2.4400000000000002E-2</v>
      </c>
      <c r="L439" s="168">
        <v>0.73899999999999999</v>
      </c>
      <c r="M439" s="168" t="s">
        <v>584</v>
      </c>
      <c r="N439" s="168">
        <v>5.1400000000000001E-2</v>
      </c>
      <c r="O439" s="168">
        <v>0.58399999999999996</v>
      </c>
      <c r="P439" s="168">
        <v>1.53</v>
      </c>
      <c r="Q439" s="168" t="s">
        <v>585</v>
      </c>
      <c r="R439" s="168">
        <v>0.223</v>
      </c>
      <c r="S439" s="168">
        <v>7.4</v>
      </c>
      <c r="T439" s="168">
        <v>63</v>
      </c>
      <c r="U439" s="168">
        <v>33</v>
      </c>
      <c r="V439" s="168">
        <v>7.46</v>
      </c>
      <c r="W439" s="168">
        <v>7.35</v>
      </c>
      <c r="X439" s="168">
        <v>29.7</v>
      </c>
      <c r="Y439" s="168">
        <v>34.1</v>
      </c>
      <c r="Z439" s="168">
        <v>2.2000000000000002</v>
      </c>
      <c r="AA439" s="3" t="s">
        <v>2006</v>
      </c>
      <c r="AB439" s="3" t="s">
        <v>2006</v>
      </c>
      <c r="AC439" s="168" t="s">
        <v>566</v>
      </c>
      <c r="AD439" s="169" t="s">
        <v>566</v>
      </c>
    </row>
    <row r="440" spans="1:30" s="110" customFormat="1" x14ac:dyDescent="0.3">
      <c r="A440" s="143" t="s">
        <v>261</v>
      </c>
      <c r="B440" s="144" t="s">
        <v>1327</v>
      </c>
      <c r="C440" s="144">
        <v>156341</v>
      </c>
      <c r="D440" s="144">
        <v>6582550</v>
      </c>
      <c r="E440" s="164">
        <v>2021</v>
      </c>
      <c r="F440" s="172">
        <v>44482</v>
      </c>
      <c r="G440" s="168">
        <v>8.5000000000000006E-3</v>
      </c>
      <c r="H440" s="168">
        <v>8.5400000000000004E-2</v>
      </c>
      <c r="I440" s="168">
        <v>1.58</v>
      </c>
      <c r="J440" s="168">
        <v>1.53</v>
      </c>
      <c r="K440" s="168">
        <v>7.4999999999999997E-2</v>
      </c>
      <c r="L440" s="168">
        <v>2.61</v>
      </c>
      <c r="M440" s="168">
        <v>7.6299999999999996E-3</v>
      </c>
      <c r="N440" s="168">
        <v>5.3900000000000003E-2</v>
      </c>
      <c r="O440" s="168">
        <v>1.49</v>
      </c>
      <c r="P440" s="168">
        <v>1.78</v>
      </c>
      <c r="Q440" s="168" t="s">
        <v>585</v>
      </c>
      <c r="R440" s="168">
        <v>1.93</v>
      </c>
      <c r="S440" s="168">
        <v>7.7</v>
      </c>
      <c r="T440" s="168">
        <v>76</v>
      </c>
      <c r="U440" s="168">
        <v>491</v>
      </c>
      <c r="V440" s="168">
        <v>6.19</v>
      </c>
      <c r="W440" s="168">
        <v>6.03</v>
      </c>
      <c r="X440" s="168">
        <v>50.2</v>
      </c>
      <c r="Y440" s="168">
        <v>55.8</v>
      </c>
      <c r="Z440" s="168">
        <v>1.2</v>
      </c>
      <c r="AA440" s="3" t="s">
        <v>2006</v>
      </c>
      <c r="AB440" s="3" t="s">
        <v>2006</v>
      </c>
      <c r="AC440" s="168" t="s">
        <v>566</v>
      </c>
      <c r="AD440" s="169" t="s">
        <v>566</v>
      </c>
    </row>
    <row r="441" spans="1:30" s="110" customFormat="1" x14ac:dyDescent="0.3">
      <c r="A441" s="143" t="s">
        <v>46</v>
      </c>
      <c r="B441" s="144" t="s">
        <v>46</v>
      </c>
      <c r="C441" s="147" t="s">
        <v>1283</v>
      </c>
      <c r="D441" s="147" t="s">
        <v>1282</v>
      </c>
      <c r="E441" s="164">
        <v>2021</v>
      </c>
      <c r="F441" s="172">
        <v>44482</v>
      </c>
      <c r="G441" s="168" t="s">
        <v>584</v>
      </c>
      <c r="H441" s="168">
        <v>5.79E-2</v>
      </c>
      <c r="I441" s="168">
        <v>0.96399999999999997</v>
      </c>
      <c r="J441" s="168">
        <v>0.91500000000000004</v>
      </c>
      <c r="K441" s="168">
        <v>6.4500000000000002E-2</v>
      </c>
      <c r="L441" s="168">
        <v>2.09</v>
      </c>
      <c r="M441" s="168" t="s">
        <v>584</v>
      </c>
      <c r="N441" s="168">
        <v>4.5900000000000003E-2</v>
      </c>
      <c r="O441" s="168">
        <v>0.89</v>
      </c>
      <c r="P441" s="168">
        <v>0.77900000000000003</v>
      </c>
      <c r="Q441" s="168" t="s">
        <v>585</v>
      </c>
      <c r="R441" s="168">
        <v>1.3</v>
      </c>
      <c r="S441" s="168">
        <v>7.9</v>
      </c>
      <c r="T441" s="168">
        <v>110</v>
      </c>
      <c r="U441" s="168">
        <v>41.7</v>
      </c>
      <c r="V441" s="168">
        <v>5.77</v>
      </c>
      <c r="W441" s="168">
        <v>5.5</v>
      </c>
      <c r="X441" s="168">
        <v>43.5</v>
      </c>
      <c r="Y441" s="168">
        <v>44.1</v>
      </c>
      <c r="Z441" s="168">
        <v>1</v>
      </c>
      <c r="AA441" s="3" t="s">
        <v>2006</v>
      </c>
      <c r="AB441" s="3" t="s">
        <v>2006</v>
      </c>
      <c r="AC441" s="168" t="s">
        <v>566</v>
      </c>
      <c r="AD441" s="169" t="s">
        <v>566</v>
      </c>
    </row>
    <row r="442" spans="1:30" s="110" customFormat="1" x14ac:dyDescent="0.3">
      <c r="A442" s="143" t="s">
        <v>975</v>
      </c>
      <c r="B442" s="144" t="s">
        <v>939</v>
      </c>
      <c r="C442" s="144">
        <v>158751</v>
      </c>
      <c r="D442" s="144">
        <v>6570553</v>
      </c>
      <c r="E442" s="164">
        <v>2021</v>
      </c>
      <c r="F442" s="172">
        <v>44482</v>
      </c>
      <c r="G442" s="168" t="s">
        <v>584</v>
      </c>
      <c r="H442" s="168">
        <v>4.6199999999999998E-2</v>
      </c>
      <c r="I442" s="168">
        <v>0.75800000000000001</v>
      </c>
      <c r="J442" s="168">
        <v>0.98499999999999999</v>
      </c>
      <c r="K442" s="168">
        <v>1.7500000000000002E-2</v>
      </c>
      <c r="L442" s="168">
        <v>0.78600000000000003</v>
      </c>
      <c r="M442" s="168" t="s">
        <v>584</v>
      </c>
      <c r="N442" s="168">
        <v>3.6900000000000002E-2</v>
      </c>
      <c r="O442" s="168">
        <v>0.56000000000000005</v>
      </c>
      <c r="P442" s="168">
        <v>0.80100000000000005</v>
      </c>
      <c r="Q442" s="168" t="s">
        <v>585</v>
      </c>
      <c r="R442" s="168" t="s">
        <v>587</v>
      </c>
      <c r="S442" s="168">
        <v>7.9</v>
      </c>
      <c r="T442" s="168">
        <v>95</v>
      </c>
      <c r="U442" s="168">
        <v>36.299999999999997</v>
      </c>
      <c r="V442" s="168">
        <v>6.2</v>
      </c>
      <c r="W442" s="168">
        <v>6.04</v>
      </c>
      <c r="X442" s="168">
        <v>36.700000000000003</v>
      </c>
      <c r="Y442" s="168">
        <v>41.7</v>
      </c>
      <c r="Z442" s="168">
        <v>1.1000000000000001</v>
      </c>
      <c r="AA442" s="3" t="s">
        <v>2006</v>
      </c>
      <c r="AB442" s="3" t="s">
        <v>2006</v>
      </c>
      <c r="AC442" s="168" t="s">
        <v>566</v>
      </c>
      <c r="AD442" s="169" t="s">
        <v>566</v>
      </c>
    </row>
    <row r="443" spans="1:30" s="110" customFormat="1" x14ac:dyDescent="0.3">
      <c r="A443" s="143" t="s">
        <v>1109</v>
      </c>
      <c r="B443" s="144" t="s">
        <v>1109</v>
      </c>
      <c r="C443" s="158"/>
      <c r="D443" s="158"/>
      <c r="E443" s="164">
        <v>2021</v>
      </c>
      <c r="F443" s="172">
        <v>44482</v>
      </c>
      <c r="G443" s="168" t="s">
        <v>584</v>
      </c>
      <c r="H443" s="168">
        <v>7.7600000000000002E-2</v>
      </c>
      <c r="I443" s="168">
        <v>1.35</v>
      </c>
      <c r="J443" s="168">
        <v>0.97099999999999997</v>
      </c>
      <c r="K443" s="168">
        <v>0.155</v>
      </c>
      <c r="L443" s="168">
        <v>1.98</v>
      </c>
      <c r="M443" s="168" t="s">
        <v>584</v>
      </c>
      <c r="N443" s="168">
        <v>7.4999999999999997E-2</v>
      </c>
      <c r="O443" s="168">
        <v>1.29</v>
      </c>
      <c r="P443" s="168">
        <v>0.90900000000000003</v>
      </c>
      <c r="Q443" s="168">
        <v>1.23E-2</v>
      </c>
      <c r="R443" s="168">
        <v>1.19</v>
      </c>
      <c r="S443" s="168">
        <v>7.5</v>
      </c>
      <c r="T443" s="168">
        <v>62</v>
      </c>
      <c r="U443" s="168">
        <v>34.6</v>
      </c>
      <c r="V443" s="168">
        <v>8.92</v>
      </c>
      <c r="W443" s="168">
        <v>8.84</v>
      </c>
      <c r="X443" s="168">
        <v>24.9</v>
      </c>
      <c r="Y443" s="168">
        <v>29.1</v>
      </c>
      <c r="Z443" s="168">
        <v>1.9</v>
      </c>
      <c r="AA443" s="3" t="s">
        <v>2006</v>
      </c>
      <c r="AB443" s="3" t="s">
        <v>2006</v>
      </c>
      <c r="AC443" s="168" t="s">
        <v>566</v>
      </c>
      <c r="AD443" s="169" t="s">
        <v>566</v>
      </c>
    </row>
    <row r="444" spans="1:30" s="110" customFormat="1" x14ac:dyDescent="0.3">
      <c r="A444" s="143" t="s">
        <v>1116</v>
      </c>
      <c r="B444" s="144" t="s">
        <v>1116</v>
      </c>
      <c r="C444" s="158"/>
      <c r="D444" s="158"/>
      <c r="E444" s="164">
        <v>2021</v>
      </c>
      <c r="F444" s="172">
        <v>44482</v>
      </c>
      <c r="G444" s="168" t="s">
        <v>584</v>
      </c>
      <c r="H444" s="168">
        <v>2.69E-2</v>
      </c>
      <c r="I444" s="168">
        <v>0.37</v>
      </c>
      <c r="J444" s="168">
        <v>0.307</v>
      </c>
      <c r="K444" s="168">
        <v>9.1399999999999995E-2</v>
      </c>
      <c r="L444" s="168">
        <v>0.65</v>
      </c>
      <c r="M444" s="168" t="s">
        <v>584</v>
      </c>
      <c r="N444" s="168" t="s">
        <v>585</v>
      </c>
      <c r="O444" s="168">
        <v>0.28299999999999997</v>
      </c>
      <c r="P444" s="168">
        <v>0.26</v>
      </c>
      <c r="Q444" s="168" t="s">
        <v>585</v>
      </c>
      <c r="R444" s="168" t="s">
        <v>587</v>
      </c>
      <c r="S444" s="168">
        <v>8.5</v>
      </c>
      <c r="T444" s="168">
        <v>98</v>
      </c>
      <c r="U444" s="168">
        <v>44.9</v>
      </c>
      <c r="V444" s="168">
        <v>8.4</v>
      </c>
      <c r="W444" s="168">
        <v>8.0399999999999991</v>
      </c>
      <c r="X444" s="168">
        <v>38.200000000000003</v>
      </c>
      <c r="Y444" s="168">
        <v>43.1</v>
      </c>
      <c r="Z444" s="168">
        <v>6.1</v>
      </c>
      <c r="AA444" s="3" t="s">
        <v>2006</v>
      </c>
      <c r="AB444" s="3" t="s">
        <v>2006</v>
      </c>
      <c r="AC444" s="168" t="s">
        <v>566</v>
      </c>
      <c r="AD444" s="169" t="s">
        <v>566</v>
      </c>
    </row>
    <row r="445" spans="1:30" s="110" customFormat="1" x14ac:dyDescent="0.3">
      <c r="A445" s="143" t="s">
        <v>37</v>
      </c>
      <c r="B445" s="145" t="s">
        <v>37</v>
      </c>
      <c r="C445" s="154"/>
      <c r="D445" s="154"/>
      <c r="E445" s="164">
        <v>2021</v>
      </c>
      <c r="F445" s="172">
        <v>44482</v>
      </c>
      <c r="G445" s="168" t="s">
        <v>584</v>
      </c>
      <c r="H445" s="168" t="s">
        <v>585</v>
      </c>
      <c r="I445" s="168" t="s">
        <v>556</v>
      </c>
      <c r="J445" s="168" t="s">
        <v>566</v>
      </c>
      <c r="K445" s="168" t="s">
        <v>585</v>
      </c>
      <c r="L445" s="168" t="s">
        <v>587</v>
      </c>
      <c r="M445" s="168" t="s">
        <v>584</v>
      </c>
      <c r="N445" s="168" t="s">
        <v>585</v>
      </c>
      <c r="O445" s="168" t="s">
        <v>556</v>
      </c>
      <c r="P445" s="168" t="s">
        <v>566</v>
      </c>
      <c r="Q445" s="168" t="s">
        <v>585</v>
      </c>
      <c r="R445" s="168" t="s">
        <v>587</v>
      </c>
      <c r="S445" s="168">
        <v>5.8</v>
      </c>
      <c r="T445" s="168" t="s">
        <v>582</v>
      </c>
      <c r="U445" s="168">
        <v>1.3</v>
      </c>
      <c r="V445" s="168" t="s">
        <v>557</v>
      </c>
      <c r="W445" s="168" t="s">
        <v>557</v>
      </c>
      <c r="X445" s="168" t="s">
        <v>556</v>
      </c>
      <c r="Y445" s="168" t="s">
        <v>556</v>
      </c>
      <c r="Z445" s="168" t="s">
        <v>587</v>
      </c>
      <c r="AA445" s="3" t="s">
        <v>2006</v>
      </c>
      <c r="AB445" s="3" t="s">
        <v>2006</v>
      </c>
      <c r="AC445" s="168" t="s">
        <v>566</v>
      </c>
      <c r="AD445" s="169" t="s">
        <v>566</v>
      </c>
    </row>
    <row r="446" spans="1:30" s="110" customFormat="1" x14ac:dyDescent="0.3">
      <c r="A446" s="143" t="s">
        <v>265</v>
      </c>
      <c r="B446" s="144" t="s">
        <v>546</v>
      </c>
      <c r="C446" s="144">
        <v>152125</v>
      </c>
      <c r="D446" s="144">
        <v>6576900</v>
      </c>
      <c r="E446" s="164">
        <v>2021</v>
      </c>
      <c r="F446" s="172">
        <v>44516</v>
      </c>
      <c r="G446" s="168">
        <v>4.9100000000000003E-3</v>
      </c>
      <c r="H446" s="168">
        <v>0.10100000000000001</v>
      </c>
      <c r="I446" s="168">
        <v>1.76</v>
      </c>
      <c r="J446" s="168">
        <v>2.2400000000000002</v>
      </c>
      <c r="K446" s="168">
        <v>0.151</v>
      </c>
      <c r="L446" s="168">
        <v>2.2999999999999998</v>
      </c>
      <c r="M446" s="168">
        <v>3.0699999999999998E-3</v>
      </c>
      <c r="N446" s="168">
        <v>8.5000000000000006E-2</v>
      </c>
      <c r="O446" s="168">
        <v>1.94</v>
      </c>
      <c r="P446" s="168">
        <v>2.2400000000000002</v>
      </c>
      <c r="Q446" s="168" t="s">
        <v>585</v>
      </c>
      <c r="R446" s="168">
        <v>0.93600000000000005</v>
      </c>
      <c r="S446" s="168">
        <v>7.7</v>
      </c>
      <c r="T446" s="168">
        <v>60</v>
      </c>
      <c r="U446" s="168">
        <v>20.6</v>
      </c>
      <c r="V446" s="168">
        <v>7.9</v>
      </c>
      <c r="W446" s="168">
        <v>7.43</v>
      </c>
      <c r="X446" s="168">
        <v>24.3</v>
      </c>
      <c r="Y446" s="168">
        <v>24</v>
      </c>
      <c r="Z446" s="168">
        <v>1.7</v>
      </c>
      <c r="AA446" s="3" t="s">
        <v>2006</v>
      </c>
      <c r="AB446" s="3" t="s">
        <v>2006</v>
      </c>
      <c r="AC446" s="168" t="s">
        <v>566</v>
      </c>
      <c r="AD446" s="169" t="s">
        <v>566</v>
      </c>
    </row>
    <row r="447" spans="1:30" s="110" customFormat="1" x14ac:dyDescent="0.3">
      <c r="A447" s="143" t="s">
        <v>36</v>
      </c>
      <c r="B447" s="144" t="s">
        <v>1279</v>
      </c>
      <c r="C447" s="144">
        <v>158727</v>
      </c>
      <c r="D447" s="144">
        <v>6578210</v>
      </c>
      <c r="E447" s="164">
        <v>2021</v>
      </c>
      <c r="F447" s="172">
        <v>44516</v>
      </c>
      <c r="G447" s="168" t="s">
        <v>584</v>
      </c>
      <c r="H447" s="168">
        <v>0.11</v>
      </c>
      <c r="I447" s="168">
        <v>1.7</v>
      </c>
      <c r="J447" s="168">
        <v>1.97</v>
      </c>
      <c r="K447" s="168">
        <v>0.13</v>
      </c>
      <c r="L447" s="168">
        <v>1.1399999999999999</v>
      </c>
      <c r="M447" s="168">
        <v>3.2699999999999999E-3</v>
      </c>
      <c r="N447" s="168">
        <v>9.1300000000000006E-2</v>
      </c>
      <c r="O447" s="168">
        <v>1.65</v>
      </c>
      <c r="P447" s="168">
        <v>2.15</v>
      </c>
      <c r="Q447" s="168">
        <v>1.32E-2</v>
      </c>
      <c r="R447" s="168" t="s">
        <v>587</v>
      </c>
      <c r="S447" s="168">
        <v>7.6</v>
      </c>
      <c r="T447" s="168">
        <v>63</v>
      </c>
      <c r="U447" s="168">
        <v>125</v>
      </c>
      <c r="V447" s="168">
        <v>6.8</v>
      </c>
      <c r="W447" s="168">
        <v>6.74</v>
      </c>
      <c r="X447" s="168">
        <v>30.4</v>
      </c>
      <c r="Y447" s="168">
        <v>30.7</v>
      </c>
      <c r="Z447" s="168">
        <v>1.3</v>
      </c>
      <c r="AA447" s="3" t="s">
        <v>2006</v>
      </c>
      <c r="AB447" s="3" t="s">
        <v>2006</v>
      </c>
      <c r="AC447" s="168" t="s">
        <v>566</v>
      </c>
      <c r="AD447" s="169" t="s">
        <v>566</v>
      </c>
    </row>
    <row r="448" spans="1:30" s="110" customFormat="1" x14ac:dyDescent="0.3">
      <c r="A448" s="143" t="s">
        <v>263</v>
      </c>
      <c r="B448" s="144" t="s">
        <v>550</v>
      </c>
      <c r="C448" s="144">
        <v>156953</v>
      </c>
      <c r="D448" s="144">
        <v>6570050</v>
      </c>
      <c r="E448" s="164">
        <v>2021</v>
      </c>
      <c r="F448" s="172">
        <v>44516</v>
      </c>
      <c r="G448" s="168" t="s">
        <v>584</v>
      </c>
      <c r="H448" s="168">
        <v>8.0799999999999997E-2</v>
      </c>
      <c r="I448" s="168">
        <v>0.88600000000000001</v>
      </c>
      <c r="J448" s="168">
        <v>2.11</v>
      </c>
      <c r="K448" s="168">
        <v>8.9099999999999999E-2</v>
      </c>
      <c r="L448" s="168">
        <v>1.43</v>
      </c>
      <c r="M448" s="168" t="s">
        <v>584</v>
      </c>
      <c r="N448" s="168">
        <v>5.11E-2</v>
      </c>
      <c r="O448" s="168">
        <v>0.95599999999999996</v>
      </c>
      <c r="P448" s="168">
        <v>2.15</v>
      </c>
      <c r="Q448" s="168" t="s">
        <v>585</v>
      </c>
      <c r="R448" s="168" t="s">
        <v>587</v>
      </c>
      <c r="S448" s="168">
        <v>7.7</v>
      </c>
      <c r="T448" s="168">
        <v>73</v>
      </c>
      <c r="U448" s="168">
        <v>33.4</v>
      </c>
      <c r="V448" s="168">
        <v>7.63</v>
      </c>
      <c r="W448" s="168">
        <v>7.56</v>
      </c>
      <c r="X448" s="168">
        <v>35.1</v>
      </c>
      <c r="Y448" s="168">
        <v>36.5</v>
      </c>
      <c r="Z448" s="168">
        <v>3.2</v>
      </c>
      <c r="AA448" s="3" t="s">
        <v>2006</v>
      </c>
      <c r="AB448" s="3" t="s">
        <v>2006</v>
      </c>
      <c r="AC448" s="168" t="s">
        <v>566</v>
      </c>
      <c r="AD448" s="169" t="s">
        <v>566</v>
      </c>
    </row>
    <row r="449" spans="1:30" s="110" customFormat="1" x14ac:dyDescent="0.3">
      <c r="A449" s="143" t="s">
        <v>267</v>
      </c>
      <c r="B449" s="144" t="s">
        <v>552</v>
      </c>
      <c r="C449" s="144">
        <v>152713</v>
      </c>
      <c r="D449" s="144">
        <v>6582780</v>
      </c>
      <c r="E449" s="164">
        <v>2021</v>
      </c>
      <c r="F449" s="172">
        <v>44516</v>
      </c>
      <c r="G449" s="168">
        <v>1.06E-2</v>
      </c>
      <c r="H449" s="168">
        <v>8.1000000000000003E-2</v>
      </c>
      <c r="I449" s="168">
        <v>1.36</v>
      </c>
      <c r="J449" s="168">
        <v>1.51</v>
      </c>
      <c r="K449" s="168">
        <v>0.13300000000000001</v>
      </c>
      <c r="L449" s="168">
        <v>4.7</v>
      </c>
      <c r="M449" s="168">
        <v>1.0500000000000001E-2</v>
      </c>
      <c r="N449" s="168">
        <v>8.2000000000000003E-2</v>
      </c>
      <c r="O449" s="168">
        <v>1.17</v>
      </c>
      <c r="P449" s="168">
        <v>1.31</v>
      </c>
      <c r="Q449" s="168">
        <v>3.0300000000000001E-2</v>
      </c>
      <c r="R449" s="168">
        <v>2.79</v>
      </c>
      <c r="S449" s="168">
        <v>7.7</v>
      </c>
      <c r="T449" s="168">
        <v>89</v>
      </c>
      <c r="U449" s="168">
        <v>453</v>
      </c>
      <c r="V449" s="168">
        <v>6.52</v>
      </c>
      <c r="W449" s="168">
        <v>6.48</v>
      </c>
      <c r="X449" s="168">
        <v>59</v>
      </c>
      <c r="Y449" s="168">
        <v>59.8</v>
      </c>
      <c r="Z449" s="168">
        <v>1.8</v>
      </c>
      <c r="AA449" s="3" t="s">
        <v>2006</v>
      </c>
      <c r="AB449" s="3" t="s">
        <v>2006</v>
      </c>
      <c r="AC449" s="168" t="s">
        <v>566</v>
      </c>
      <c r="AD449" s="169" t="s">
        <v>566</v>
      </c>
    </row>
    <row r="450" spans="1:30" s="110" customFormat="1" x14ac:dyDescent="0.3">
      <c r="A450" s="143" t="s">
        <v>269</v>
      </c>
      <c r="B450" s="144" t="s">
        <v>44</v>
      </c>
      <c r="C450" s="144">
        <v>149668</v>
      </c>
      <c r="D450" s="144">
        <v>6580770</v>
      </c>
      <c r="E450" s="164">
        <v>2021</v>
      </c>
      <c r="F450" s="172">
        <v>44516</v>
      </c>
      <c r="G450" s="168">
        <v>2.3600000000000001E-3</v>
      </c>
      <c r="H450" s="168">
        <v>0.21</v>
      </c>
      <c r="I450" s="168">
        <v>2.2599999999999998</v>
      </c>
      <c r="J450" s="168">
        <v>2.02</v>
      </c>
      <c r="K450" s="168">
        <v>0.14299999999999999</v>
      </c>
      <c r="L450" s="168">
        <v>2</v>
      </c>
      <c r="M450" s="168">
        <v>3.7399999999999998E-3</v>
      </c>
      <c r="N450" s="168">
        <v>9.5500000000000002E-2</v>
      </c>
      <c r="O450" s="168">
        <v>2.16</v>
      </c>
      <c r="P450" s="168">
        <v>2.0499999999999998</v>
      </c>
      <c r="Q450" s="168">
        <v>1.2200000000000001E-2</v>
      </c>
      <c r="R450" s="168">
        <v>0.89300000000000002</v>
      </c>
      <c r="S450" s="168">
        <v>7.7</v>
      </c>
      <c r="T450" s="168">
        <v>63</v>
      </c>
      <c r="U450" s="168">
        <v>21.4</v>
      </c>
      <c r="V450" s="168">
        <v>7.97</v>
      </c>
      <c r="W450" s="168">
        <v>7.78</v>
      </c>
      <c r="X450" s="168">
        <v>23.9</v>
      </c>
      <c r="Y450" s="168">
        <v>24.5</v>
      </c>
      <c r="Z450" s="168">
        <v>1.6</v>
      </c>
      <c r="AA450" s="3" t="s">
        <v>2006</v>
      </c>
      <c r="AB450" s="3" t="s">
        <v>2006</v>
      </c>
      <c r="AC450" s="168" t="s">
        <v>566</v>
      </c>
      <c r="AD450" s="169" t="s">
        <v>566</v>
      </c>
    </row>
    <row r="451" spans="1:30" s="110" customFormat="1" x14ac:dyDescent="0.3">
      <c r="A451" s="143" t="s">
        <v>43</v>
      </c>
      <c r="B451" s="144" t="s">
        <v>43</v>
      </c>
      <c r="C451" s="144">
        <v>153662</v>
      </c>
      <c r="D451" s="144">
        <v>6578630</v>
      </c>
      <c r="E451" s="164">
        <v>2021</v>
      </c>
      <c r="F451" s="172">
        <v>44516</v>
      </c>
      <c r="G451" s="168" t="s">
        <v>584</v>
      </c>
      <c r="H451" s="168">
        <v>9.98E-2</v>
      </c>
      <c r="I451" s="168">
        <v>1.75</v>
      </c>
      <c r="J451" s="168">
        <v>2.1</v>
      </c>
      <c r="K451" s="168">
        <v>0.13100000000000001</v>
      </c>
      <c r="L451" s="168">
        <v>0.76500000000000001</v>
      </c>
      <c r="M451" s="168" t="s">
        <v>584</v>
      </c>
      <c r="N451" s="168">
        <v>7.9299999999999995E-2</v>
      </c>
      <c r="O451" s="168">
        <v>1.79</v>
      </c>
      <c r="P451" s="168">
        <v>2.1</v>
      </c>
      <c r="Q451" s="168" t="s">
        <v>585</v>
      </c>
      <c r="R451" s="168" t="s">
        <v>587</v>
      </c>
      <c r="S451" s="168">
        <v>7.7</v>
      </c>
      <c r="T451" s="168">
        <v>61</v>
      </c>
      <c r="U451" s="168">
        <v>20.8</v>
      </c>
      <c r="V451" s="168">
        <v>8.25</v>
      </c>
      <c r="W451" s="168">
        <v>7.88</v>
      </c>
      <c r="X451" s="168">
        <v>23.4</v>
      </c>
      <c r="Y451" s="168">
        <v>24.2</v>
      </c>
      <c r="Z451" s="168">
        <v>1.6</v>
      </c>
      <c r="AA451" s="3" t="s">
        <v>2006</v>
      </c>
      <c r="AB451" s="3" t="s">
        <v>2006</v>
      </c>
      <c r="AC451" s="168" t="s">
        <v>566</v>
      </c>
      <c r="AD451" s="169" t="s">
        <v>566</v>
      </c>
    </row>
    <row r="452" spans="1:30" s="110" customFormat="1" x14ac:dyDescent="0.3">
      <c r="A452" s="143" t="s">
        <v>261</v>
      </c>
      <c r="B452" s="144" t="s">
        <v>1327</v>
      </c>
      <c r="C452" s="144">
        <v>156341</v>
      </c>
      <c r="D452" s="144">
        <v>6582550</v>
      </c>
      <c r="E452" s="164">
        <v>2021</v>
      </c>
      <c r="F452" s="172">
        <v>44516</v>
      </c>
      <c r="G452" s="168">
        <v>6.4400000000000004E-3</v>
      </c>
      <c r="H452" s="168">
        <v>0.11700000000000001</v>
      </c>
      <c r="I452" s="168">
        <v>1.52</v>
      </c>
      <c r="J452" s="168">
        <v>1.83</v>
      </c>
      <c r="K452" s="168">
        <v>0.10299999999999999</v>
      </c>
      <c r="L452" s="168">
        <v>1.84</v>
      </c>
      <c r="M452" s="168">
        <v>7.0099999999999997E-3</v>
      </c>
      <c r="N452" s="168">
        <v>0.09</v>
      </c>
      <c r="O452" s="168">
        <v>1.52</v>
      </c>
      <c r="P452" s="168">
        <v>1.79</v>
      </c>
      <c r="Q452" s="168">
        <v>1.5599999999999999E-2</v>
      </c>
      <c r="R452" s="168">
        <v>0.86899999999999999</v>
      </c>
      <c r="S452" s="168">
        <v>7.5</v>
      </c>
      <c r="T452" s="168">
        <v>68</v>
      </c>
      <c r="U452" s="168">
        <v>314</v>
      </c>
      <c r="V452" s="168">
        <v>7.12</v>
      </c>
      <c r="W452" s="168">
        <v>7.02</v>
      </c>
      <c r="X452" s="168">
        <v>44.2</v>
      </c>
      <c r="Y452" s="168">
        <v>44.4</v>
      </c>
      <c r="Z452" s="168">
        <v>1.4</v>
      </c>
      <c r="AA452" s="3" t="s">
        <v>2006</v>
      </c>
      <c r="AB452" s="3" t="s">
        <v>2006</v>
      </c>
      <c r="AC452" s="168" t="s">
        <v>566</v>
      </c>
      <c r="AD452" s="169" t="s">
        <v>566</v>
      </c>
    </row>
    <row r="453" spans="1:30" s="110" customFormat="1" x14ac:dyDescent="0.3">
      <c r="A453" s="143" t="s">
        <v>268</v>
      </c>
      <c r="B453" s="144" t="s">
        <v>1993</v>
      </c>
      <c r="C453" s="144">
        <v>146245</v>
      </c>
      <c r="D453" s="144">
        <v>6583660</v>
      </c>
      <c r="E453" s="164">
        <v>2021</v>
      </c>
      <c r="F453" s="172">
        <v>44516</v>
      </c>
      <c r="G453" s="168">
        <v>3.3599999999999998E-2</v>
      </c>
      <c r="H453" s="168">
        <v>1.1599999999999999</v>
      </c>
      <c r="I453" s="168">
        <v>7.11</v>
      </c>
      <c r="J453" s="168">
        <v>3.97</v>
      </c>
      <c r="K453" s="168">
        <v>2.17</v>
      </c>
      <c r="L453" s="168">
        <v>38.9</v>
      </c>
      <c r="M453" s="168">
        <v>8.5800000000000008E-3</v>
      </c>
      <c r="N453" s="168">
        <v>0.129</v>
      </c>
      <c r="O453" s="168">
        <v>2.21</v>
      </c>
      <c r="P453" s="168">
        <v>3.05</v>
      </c>
      <c r="Q453" s="168">
        <v>8.5099999999999995E-2</v>
      </c>
      <c r="R453" s="168">
        <v>15.7</v>
      </c>
      <c r="S453" s="168">
        <v>7.8</v>
      </c>
      <c r="T453" s="168">
        <v>200</v>
      </c>
      <c r="U453" s="168">
        <v>64</v>
      </c>
      <c r="V453" s="168">
        <v>6.3</v>
      </c>
      <c r="W453" s="168">
        <v>6.28</v>
      </c>
      <c r="X453" s="168">
        <v>80.3</v>
      </c>
      <c r="Y453" s="168">
        <v>81.8</v>
      </c>
      <c r="Z453" s="168">
        <v>33</v>
      </c>
      <c r="AA453" s="3" t="s">
        <v>2006</v>
      </c>
      <c r="AB453" s="3" t="s">
        <v>2006</v>
      </c>
      <c r="AC453" s="168">
        <v>5.1200000000000002E-2</v>
      </c>
      <c r="AD453" s="169" t="s">
        <v>566</v>
      </c>
    </row>
    <row r="454" spans="1:30" s="110" customFormat="1" x14ac:dyDescent="0.3">
      <c r="A454" s="143" t="s">
        <v>42</v>
      </c>
      <c r="B454" s="144" t="s">
        <v>42</v>
      </c>
      <c r="C454" s="144">
        <v>148156</v>
      </c>
      <c r="D454" s="144">
        <v>6572520</v>
      </c>
      <c r="E454" s="164">
        <v>2021</v>
      </c>
      <c r="F454" s="172">
        <v>44516</v>
      </c>
      <c r="G454" s="168">
        <v>3.6800000000000001E-3</v>
      </c>
      <c r="H454" s="168">
        <v>0.39500000000000002</v>
      </c>
      <c r="I454" s="168">
        <v>1.34</v>
      </c>
      <c r="J454" s="168">
        <v>1.4</v>
      </c>
      <c r="K454" s="168">
        <v>0.20699999999999999</v>
      </c>
      <c r="L454" s="168">
        <v>5.99</v>
      </c>
      <c r="M454" s="168" t="s">
        <v>584</v>
      </c>
      <c r="N454" s="168">
        <v>0.16900000000000001</v>
      </c>
      <c r="O454" s="168">
        <v>2.4700000000000002</v>
      </c>
      <c r="P454" s="168">
        <v>1.29</v>
      </c>
      <c r="Q454" s="168">
        <v>5.5100000000000003E-2</v>
      </c>
      <c r="R454" s="168">
        <v>4.63</v>
      </c>
      <c r="S454" s="168">
        <v>7.4</v>
      </c>
      <c r="T454" s="168">
        <v>60</v>
      </c>
      <c r="U454" s="168">
        <v>25.8</v>
      </c>
      <c r="V454" s="168">
        <v>5.87</v>
      </c>
      <c r="W454" s="168">
        <v>5.0999999999999996</v>
      </c>
      <c r="X454" s="168">
        <v>31</v>
      </c>
      <c r="Y454" s="168">
        <v>31</v>
      </c>
      <c r="Z454" s="168">
        <v>2.4</v>
      </c>
      <c r="AA454" s="3" t="s">
        <v>2006</v>
      </c>
      <c r="AB454" s="3" t="s">
        <v>2006</v>
      </c>
      <c r="AC454" s="168" t="s">
        <v>566</v>
      </c>
      <c r="AD454" s="169" t="s">
        <v>566</v>
      </c>
    </row>
    <row r="455" spans="1:30" s="110" customFormat="1" x14ac:dyDescent="0.3">
      <c r="A455" s="143" t="s">
        <v>41</v>
      </c>
      <c r="B455" s="144" t="s">
        <v>41</v>
      </c>
      <c r="C455" s="144">
        <v>155057</v>
      </c>
      <c r="D455" s="144">
        <v>6568460</v>
      </c>
      <c r="E455" s="164">
        <v>2021</v>
      </c>
      <c r="F455" s="172">
        <v>44516</v>
      </c>
      <c r="G455" s="168" t="s">
        <v>584</v>
      </c>
      <c r="H455" s="168">
        <v>2.75E-2</v>
      </c>
      <c r="I455" s="168">
        <v>0.72199999999999998</v>
      </c>
      <c r="J455" s="168">
        <v>1.66</v>
      </c>
      <c r="K455" s="168">
        <v>3.85E-2</v>
      </c>
      <c r="L455" s="168">
        <v>0.63600000000000001</v>
      </c>
      <c r="M455" s="168" t="s">
        <v>584</v>
      </c>
      <c r="N455" s="168">
        <v>5.04E-2</v>
      </c>
      <c r="O455" s="168">
        <v>0.78300000000000003</v>
      </c>
      <c r="P455" s="168">
        <v>1.53</v>
      </c>
      <c r="Q455" s="168" t="s">
        <v>585</v>
      </c>
      <c r="R455" s="168">
        <v>0.26</v>
      </c>
      <c r="S455" s="168">
        <v>7.6</v>
      </c>
      <c r="T455" s="168">
        <v>61</v>
      </c>
      <c r="U455" s="168">
        <v>32.6</v>
      </c>
      <c r="V455" s="168">
        <v>7.02</v>
      </c>
      <c r="W455" s="168">
        <v>6.83</v>
      </c>
      <c r="X455" s="168">
        <v>34.299999999999997</v>
      </c>
      <c r="Y455" s="168">
        <v>34.4</v>
      </c>
      <c r="Z455" s="168">
        <v>3.5</v>
      </c>
      <c r="AA455" s="3" t="s">
        <v>2006</v>
      </c>
      <c r="AB455" s="3" t="s">
        <v>2006</v>
      </c>
      <c r="AC455" s="168" t="s">
        <v>566</v>
      </c>
      <c r="AD455" s="169" t="s">
        <v>566</v>
      </c>
    </row>
    <row r="456" spans="1:30" s="110" customFormat="1" x14ac:dyDescent="0.3">
      <c r="A456" s="143" t="s">
        <v>46</v>
      </c>
      <c r="B456" s="144" t="s">
        <v>46</v>
      </c>
      <c r="C456" s="147" t="s">
        <v>1283</v>
      </c>
      <c r="D456" s="147" t="s">
        <v>1282</v>
      </c>
      <c r="E456" s="164">
        <v>2021</v>
      </c>
      <c r="F456" s="172">
        <v>44516</v>
      </c>
      <c r="G456" s="168">
        <v>2.5200000000000001E-3</v>
      </c>
      <c r="H456" s="168">
        <v>0.42799999999999999</v>
      </c>
      <c r="I456" s="168">
        <v>1.33</v>
      </c>
      <c r="J456" s="168">
        <v>0.69799999999999995</v>
      </c>
      <c r="K456" s="168">
        <v>0.14099999999999999</v>
      </c>
      <c r="L456" s="168">
        <v>3.55</v>
      </c>
      <c r="M456" s="168" t="s">
        <v>584</v>
      </c>
      <c r="N456" s="168">
        <v>0.27300000000000002</v>
      </c>
      <c r="O456" s="168">
        <v>1.01</v>
      </c>
      <c r="P456" s="168">
        <v>0.753</v>
      </c>
      <c r="Q456" s="168">
        <v>2.12E-2</v>
      </c>
      <c r="R456" s="168">
        <v>3.11</v>
      </c>
      <c r="S456" s="168">
        <v>7.7</v>
      </c>
      <c r="T456" s="168">
        <v>110</v>
      </c>
      <c r="U456" s="168">
        <v>40.6</v>
      </c>
      <c r="V456" s="168">
        <v>6.03</v>
      </c>
      <c r="W456" s="168">
        <v>5.3</v>
      </c>
      <c r="X456" s="168">
        <v>43</v>
      </c>
      <c r="Y456" s="168">
        <v>42.9</v>
      </c>
      <c r="Z456" s="168">
        <v>1.4</v>
      </c>
      <c r="AA456" s="3" t="s">
        <v>2006</v>
      </c>
      <c r="AB456" s="3" t="s">
        <v>2006</v>
      </c>
      <c r="AC456" s="168" t="s">
        <v>566</v>
      </c>
      <c r="AD456" s="169" t="s">
        <v>566</v>
      </c>
    </row>
    <row r="457" spans="1:30" s="110" customFormat="1" x14ac:dyDescent="0.3">
      <c r="A457" s="143" t="s">
        <v>975</v>
      </c>
      <c r="B457" s="144" t="s">
        <v>939</v>
      </c>
      <c r="C457" s="144">
        <v>158751</v>
      </c>
      <c r="D457" s="144">
        <v>6570553</v>
      </c>
      <c r="E457" s="164">
        <v>2021</v>
      </c>
      <c r="F457" s="172">
        <v>44516</v>
      </c>
      <c r="G457" s="168" t="s">
        <v>584</v>
      </c>
      <c r="H457" s="168">
        <v>6.6900000000000001E-2</v>
      </c>
      <c r="I457" s="168">
        <v>0.84399999999999997</v>
      </c>
      <c r="J457" s="168">
        <v>0.91600000000000004</v>
      </c>
      <c r="K457" s="168">
        <v>3.8800000000000001E-2</v>
      </c>
      <c r="L457" s="168">
        <v>1.17</v>
      </c>
      <c r="M457" s="168" t="s">
        <v>584</v>
      </c>
      <c r="N457" s="168">
        <v>4.58E-2</v>
      </c>
      <c r="O457" s="168">
        <v>0.80700000000000005</v>
      </c>
      <c r="P457" s="168">
        <v>1.03</v>
      </c>
      <c r="Q457" s="168" t="s">
        <v>585</v>
      </c>
      <c r="R457" s="168">
        <v>0.85599999999999998</v>
      </c>
      <c r="S457" s="168">
        <v>7.9</v>
      </c>
      <c r="T457" s="168">
        <v>92</v>
      </c>
      <c r="U457" s="168">
        <v>35.4</v>
      </c>
      <c r="V457" s="168">
        <v>6.1</v>
      </c>
      <c r="W457" s="168">
        <v>5.47</v>
      </c>
      <c r="X457" s="168">
        <v>39.1</v>
      </c>
      <c r="Y457" s="168">
        <v>39.700000000000003</v>
      </c>
      <c r="Z457" s="168">
        <v>1.3</v>
      </c>
      <c r="AA457" s="3" t="s">
        <v>2006</v>
      </c>
      <c r="AB457" s="3" t="s">
        <v>2006</v>
      </c>
      <c r="AC457" s="168" t="s">
        <v>566</v>
      </c>
      <c r="AD457" s="169" t="s">
        <v>566</v>
      </c>
    </row>
    <row r="458" spans="1:30" s="110" customFormat="1" x14ac:dyDescent="0.3">
      <c r="A458" s="143" t="s">
        <v>1109</v>
      </c>
      <c r="B458" s="144" t="s">
        <v>1109</v>
      </c>
      <c r="C458" s="158"/>
      <c r="D458" s="158"/>
      <c r="E458" s="164">
        <v>2021</v>
      </c>
      <c r="F458" s="172">
        <v>44516</v>
      </c>
      <c r="G458" s="168" t="s">
        <v>584</v>
      </c>
      <c r="H458" s="168">
        <v>0.42799999999999999</v>
      </c>
      <c r="I458" s="168">
        <v>1.71</v>
      </c>
      <c r="J458" s="168">
        <v>0.89300000000000002</v>
      </c>
      <c r="K458" s="168">
        <v>0.14199999999999999</v>
      </c>
      <c r="L458" s="168">
        <v>3.89</v>
      </c>
      <c r="M458" s="168" t="s">
        <v>584</v>
      </c>
      <c r="N458" s="168">
        <v>0.89700000000000002</v>
      </c>
      <c r="O458" s="168">
        <v>1.52</v>
      </c>
      <c r="P458" s="168">
        <v>0.90300000000000002</v>
      </c>
      <c r="Q458" s="168">
        <v>1.67E-2</v>
      </c>
      <c r="R458" s="168">
        <v>3.54</v>
      </c>
      <c r="S458" s="168">
        <v>7.5</v>
      </c>
      <c r="T458" s="168">
        <v>61</v>
      </c>
      <c r="U458" s="168">
        <v>34.200000000000003</v>
      </c>
      <c r="V458" s="168">
        <v>8.43</v>
      </c>
      <c r="W458" s="168">
        <v>7.93</v>
      </c>
      <c r="X458" s="168">
        <v>29.7</v>
      </c>
      <c r="Y458" s="168">
        <v>29.7</v>
      </c>
      <c r="Z458" s="168">
        <v>1.2</v>
      </c>
      <c r="AA458" s="3" t="s">
        <v>2006</v>
      </c>
      <c r="AB458" s="3" t="s">
        <v>2006</v>
      </c>
      <c r="AC458" s="168" t="s">
        <v>566</v>
      </c>
      <c r="AD458" s="169" t="s">
        <v>566</v>
      </c>
    </row>
    <row r="459" spans="1:30" s="110" customFormat="1" x14ac:dyDescent="0.3">
      <c r="A459" s="143" t="s">
        <v>1116</v>
      </c>
      <c r="B459" s="144" t="s">
        <v>1116</v>
      </c>
      <c r="C459" s="158"/>
      <c r="D459" s="158"/>
      <c r="E459" s="164">
        <v>2021</v>
      </c>
      <c r="F459" s="172">
        <v>44516</v>
      </c>
      <c r="G459" s="168" t="s">
        <v>584</v>
      </c>
      <c r="H459" s="168">
        <v>4.19E-2</v>
      </c>
      <c r="I459" s="168">
        <v>0.7</v>
      </c>
      <c r="J459" s="168">
        <v>0.312</v>
      </c>
      <c r="K459" s="168">
        <v>0.128</v>
      </c>
      <c r="L459" s="168">
        <v>0.80600000000000005</v>
      </c>
      <c r="M459" s="168" t="s">
        <v>584</v>
      </c>
      <c r="N459" s="168">
        <v>2.53E-2</v>
      </c>
      <c r="O459" s="168">
        <v>0.43099999999999999</v>
      </c>
      <c r="P459" s="168">
        <v>0.308</v>
      </c>
      <c r="Q459" s="168" t="s">
        <v>585</v>
      </c>
      <c r="R459" s="168">
        <v>0.27500000000000002</v>
      </c>
      <c r="S459" s="168">
        <v>8.1999999999999993</v>
      </c>
      <c r="T459" s="168">
        <v>100</v>
      </c>
      <c r="U459" s="168">
        <v>43.5</v>
      </c>
      <c r="V459" s="168">
        <v>7.75</v>
      </c>
      <c r="W459" s="168">
        <v>7.73</v>
      </c>
      <c r="X459" s="168">
        <v>42.8</v>
      </c>
      <c r="Y459" s="168">
        <v>42.7</v>
      </c>
      <c r="Z459" s="168">
        <v>5</v>
      </c>
      <c r="AA459" s="3" t="s">
        <v>2006</v>
      </c>
      <c r="AB459" s="3" t="s">
        <v>2006</v>
      </c>
      <c r="AC459" s="168" t="s">
        <v>566</v>
      </c>
      <c r="AD459" s="169" t="s">
        <v>566</v>
      </c>
    </row>
    <row r="460" spans="1:30" s="110" customFormat="1" x14ac:dyDescent="0.3">
      <c r="A460" s="170" t="s">
        <v>1994</v>
      </c>
      <c r="B460" s="144" t="s">
        <v>1280</v>
      </c>
      <c r="C460" s="171"/>
      <c r="D460" s="171"/>
      <c r="E460" s="164">
        <v>2021</v>
      </c>
      <c r="F460" s="172">
        <v>44516</v>
      </c>
      <c r="G460" s="168">
        <v>0.03</v>
      </c>
      <c r="H460" s="168">
        <v>0.75700000000000001</v>
      </c>
      <c r="I460" s="168">
        <v>4.82</v>
      </c>
      <c r="J460" s="168">
        <v>2.99</v>
      </c>
      <c r="K460" s="168">
        <v>1.2</v>
      </c>
      <c r="L460" s="168">
        <v>48</v>
      </c>
      <c r="M460" s="168">
        <v>6.6E-3</v>
      </c>
      <c r="N460" s="168">
        <v>0.13300000000000001</v>
      </c>
      <c r="O460" s="168">
        <v>2.5099999999999998</v>
      </c>
      <c r="P460" s="168">
        <v>2.37</v>
      </c>
      <c r="Q460" s="168">
        <v>8.7400000000000005E-2</v>
      </c>
      <c r="R460" s="168">
        <v>30.3</v>
      </c>
      <c r="S460" s="168">
        <v>7.7</v>
      </c>
      <c r="T460" s="168">
        <v>220</v>
      </c>
      <c r="U460" s="168">
        <v>66.5</v>
      </c>
      <c r="V460" s="168">
        <v>7.04</v>
      </c>
      <c r="W460" s="168">
        <v>6.44</v>
      </c>
      <c r="X460" s="168">
        <v>87.2</v>
      </c>
      <c r="Y460" s="168">
        <v>87.5</v>
      </c>
      <c r="Z460" s="168">
        <v>20</v>
      </c>
      <c r="AA460" s="3" t="s">
        <v>2006</v>
      </c>
      <c r="AB460" s="3" t="s">
        <v>2006</v>
      </c>
      <c r="AC460" s="168" t="s">
        <v>566</v>
      </c>
      <c r="AD460" s="169" t="s">
        <v>566</v>
      </c>
    </row>
    <row r="461" spans="1:30" s="110" customFormat="1" x14ac:dyDescent="0.3">
      <c r="A461" s="143" t="s">
        <v>1330</v>
      </c>
      <c r="B461" s="144" t="s">
        <v>1280</v>
      </c>
      <c r="C461" s="171"/>
      <c r="D461" s="171"/>
      <c r="E461" s="164">
        <v>2021</v>
      </c>
      <c r="F461" s="172">
        <v>44516</v>
      </c>
      <c r="G461" s="168">
        <v>2.7300000000000001E-2</v>
      </c>
      <c r="H461" s="168">
        <v>0.89100000000000001</v>
      </c>
      <c r="I461" s="168">
        <v>4.58</v>
      </c>
      <c r="J461" s="168">
        <v>3.4</v>
      </c>
      <c r="K461" s="168">
        <v>1.1399999999999999</v>
      </c>
      <c r="L461" s="168">
        <v>38.299999999999997</v>
      </c>
      <c r="M461" s="168">
        <v>9.0799999999999995E-3</v>
      </c>
      <c r="N461" s="168">
        <v>0.13900000000000001</v>
      </c>
      <c r="O461" s="168">
        <v>3.89</v>
      </c>
      <c r="P461" s="168">
        <v>3.1</v>
      </c>
      <c r="Q461" s="168">
        <v>8.6400000000000005E-2</v>
      </c>
      <c r="R461" s="168">
        <v>23.2</v>
      </c>
      <c r="S461" s="168">
        <v>7.9</v>
      </c>
      <c r="T461" s="168">
        <v>210</v>
      </c>
      <c r="U461" s="168">
        <v>65</v>
      </c>
      <c r="V461" s="168">
        <v>6.19</v>
      </c>
      <c r="W461" s="168">
        <v>6.15</v>
      </c>
      <c r="X461" s="168">
        <v>83</v>
      </c>
      <c r="Y461" s="168">
        <v>82.8</v>
      </c>
      <c r="Z461" s="168">
        <v>19</v>
      </c>
      <c r="AA461" s="3" t="s">
        <v>2006</v>
      </c>
      <c r="AB461" s="3" t="s">
        <v>2006</v>
      </c>
      <c r="AC461" s="168" t="s">
        <v>566</v>
      </c>
      <c r="AD461" s="169" t="s">
        <v>566</v>
      </c>
    </row>
    <row r="462" spans="1:30" s="110" customFormat="1" x14ac:dyDescent="0.3">
      <c r="A462" s="143" t="s">
        <v>37</v>
      </c>
      <c r="B462" s="145" t="s">
        <v>37</v>
      </c>
      <c r="C462" s="154"/>
      <c r="D462" s="154"/>
      <c r="E462" s="164">
        <v>2021</v>
      </c>
      <c r="F462" s="172">
        <v>44516</v>
      </c>
      <c r="G462" s="168" t="s">
        <v>584</v>
      </c>
      <c r="H462" s="168" t="s">
        <v>585</v>
      </c>
      <c r="I462" s="168" t="s">
        <v>556</v>
      </c>
      <c r="J462" s="168" t="s">
        <v>566</v>
      </c>
      <c r="K462" s="168" t="s">
        <v>585</v>
      </c>
      <c r="L462" s="168" t="s">
        <v>587</v>
      </c>
      <c r="M462" s="168" t="s">
        <v>584</v>
      </c>
      <c r="N462" s="168">
        <v>1.09E-2</v>
      </c>
      <c r="O462" s="168" t="s">
        <v>556</v>
      </c>
      <c r="P462" s="168" t="s">
        <v>566</v>
      </c>
      <c r="Q462" s="168" t="s">
        <v>585</v>
      </c>
      <c r="R462" s="168" t="s">
        <v>587</v>
      </c>
      <c r="S462" s="168">
        <v>5.9</v>
      </c>
      <c r="T462" s="168" t="s">
        <v>582</v>
      </c>
      <c r="U462" s="168" t="s">
        <v>1988</v>
      </c>
      <c r="V462" s="168">
        <v>0.6</v>
      </c>
      <c r="W462" s="168" t="s">
        <v>557</v>
      </c>
      <c r="X462" s="168" t="s">
        <v>556</v>
      </c>
      <c r="Y462" s="168" t="s">
        <v>556</v>
      </c>
      <c r="Z462" s="168">
        <v>0.26</v>
      </c>
      <c r="AA462" s="3" t="s">
        <v>2006</v>
      </c>
      <c r="AB462" s="3" t="s">
        <v>2006</v>
      </c>
      <c r="AC462" s="168" t="s">
        <v>566</v>
      </c>
      <c r="AD462" s="169" t="s">
        <v>566</v>
      </c>
    </row>
    <row r="463" spans="1:30" s="110" customFormat="1" x14ac:dyDescent="0.3">
      <c r="A463" s="143" t="s">
        <v>1123</v>
      </c>
      <c r="B463" s="144" t="s">
        <v>1123</v>
      </c>
      <c r="C463" s="171"/>
      <c r="D463" s="171"/>
      <c r="E463" s="164">
        <v>2021</v>
      </c>
      <c r="F463" s="172">
        <v>44517</v>
      </c>
      <c r="G463" s="168" t="s">
        <v>584</v>
      </c>
      <c r="H463" s="168">
        <v>0.42399999999999999</v>
      </c>
      <c r="I463" s="168">
        <v>2.1</v>
      </c>
      <c r="J463" s="168">
        <v>0.79700000000000004</v>
      </c>
      <c r="K463" s="168">
        <v>9.9299999999999999E-2</v>
      </c>
      <c r="L463" s="168">
        <v>2.98</v>
      </c>
      <c r="M463" s="168" t="s">
        <v>584</v>
      </c>
      <c r="N463" s="168">
        <v>9.0499999999999997E-2</v>
      </c>
      <c r="O463" s="168">
        <v>1.7</v>
      </c>
      <c r="P463" s="168">
        <v>0.79800000000000004</v>
      </c>
      <c r="Q463" s="168" t="s">
        <v>585</v>
      </c>
      <c r="R463" s="168">
        <v>1.27</v>
      </c>
      <c r="S463" s="168">
        <v>7.6</v>
      </c>
      <c r="T463" s="168">
        <v>61</v>
      </c>
      <c r="U463" s="168">
        <v>61</v>
      </c>
      <c r="V463" s="168">
        <v>7.47</v>
      </c>
      <c r="W463" s="168">
        <v>7.37</v>
      </c>
      <c r="X463" s="168">
        <v>30.4</v>
      </c>
      <c r="Y463" s="168">
        <v>30.4</v>
      </c>
      <c r="Z463" s="168">
        <v>2</v>
      </c>
      <c r="AA463" s="3" t="s">
        <v>2006</v>
      </c>
      <c r="AB463" s="3" t="s">
        <v>2006</v>
      </c>
      <c r="AC463" s="168" t="s">
        <v>566</v>
      </c>
      <c r="AD463" s="169" t="s">
        <v>566</v>
      </c>
    </row>
    <row r="464" spans="1:30" s="110" customFormat="1" x14ac:dyDescent="0.3">
      <c r="A464" s="143" t="s">
        <v>38</v>
      </c>
      <c r="B464" s="145" t="s">
        <v>38</v>
      </c>
      <c r="C464" s="144">
        <v>145070</v>
      </c>
      <c r="D464" s="144">
        <v>6580210</v>
      </c>
      <c r="E464" s="164">
        <v>2021</v>
      </c>
      <c r="F464" s="172">
        <v>44518</v>
      </c>
      <c r="G464" s="168" t="s">
        <v>584</v>
      </c>
      <c r="H464" s="168">
        <v>0.6</v>
      </c>
      <c r="I464" s="168">
        <v>0.41399999999999998</v>
      </c>
      <c r="J464" s="168">
        <v>0.375</v>
      </c>
      <c r="K464" s="168">
        <v>6.0299999999999999E-2</v>
      </c>
      <c r="L464" s="168">
        <v>0.72899999999999998</v>
      </c>
      <c r="M464" s="168" t="s">
        <v>584</v>
      </c>
      <c r="N464" s="168">
        <v>0.22600000000000001</v>
      </c>
      <c r="O464" s="168">
        <v>0.28100000000000003</v>
      </c>
      <c r="P464" s="168">
        <v>0.375</v>
      </c>
      <c r="Q464" s="168">
        <v>1.0800000000000001E-2</v>
      </c>
      <c r="R464" s="168">
        <v>0.33700000000000002</v>
      </c>
      <c r="S464" s="168">
        <v>7.9</v>
      </c>
      <c r="T464" s="168">
        <v>160</v>
      </c>
      <c r="U464" s="168">
        <v>34.6</v>
      </c>
      <c r="V464" s="168">
        <v>10.7</v>
      </c>
      <c r="W464" s="168">
        <v>10.6</v>
      </c>
      <c r="X464" s="168">
        <v>48.8</v>
      </c>
      <c r="Y464" s="168">
        <v>49.1</v>
      </c>
      <c r="Z464" s="168">
        <v>0.66</v>
      </c>
      <c r="AA464" s="3" t="s">
        <v>2006</v>
      </c>
      <c r="AB464" s="3" t="s">
        <v>2006</v>
      </c>
      <c r="AC464" s="168" t="s">
        <v>566</v>
      </c>
      <c r="AD464" s="169" t="s">
        <v>566</v>
      </c>
    </row>
    <row r="465" spans="1:30" s="110" customFormat="1" x14ac:dyDescent="0.3">
      <c r="A465" s="143" t="s">
        <v>39</v>
      </c>
      <c r="B465" s="144" t="s">
        <v>39</v>
      </c>
      <c r="C465" s="144">
        <v>145234</v>
      </c>
      <c r="D465" s="144">
        <v>6581590</v>
      </c>
      <c r="E465" s="164">
        <v>2021</v>
      </c>
      <c r="F465" s="172">
        <v>44518</v>
      </c>
      <c r="G465" s="168" t="s">
        <v>584</v>
      </c>
      <c r="H465" s="168">
        <v>7.9799999999999996E-2</v>
      </c>
      <c r="I465" s="168">
        <v>0.152</v>
      </c>
      <c r="J465" s="168">
        <v>0.51600000000000001</v>
      </c>
      <c r="K465" s="168">
        <v>2.93E-2</v>
      </c>
      <c r="L465" s="168">
        <v>0.89600000000000002</v>
      </c>
      <c r="M465" s="168" t="s">
        <v>584</v>
      </c>
      <c r="N465" s="168">
        <v>9.8100000000000007E-2</v>
      </c>
      <c r="O465" s="168">
        <v>0.221</v>
      </c>
      <c r="P465" s="168">
        <v>0.59</v>
      </c>
      <c r="Q465" s="168">
        <v>1.04E-2</v>
      </c>
      <c r="R465" s="168">
        <v>0.749</v>
      </c>
      <c r="S465" s="168">
        <v>8</v>
      </c>
      <c r="T465" s="168">
        <v>190</v>
      </c>
      <c r="U465" s="168">
        <v>74</v>
      </c>
      <c r="V465" s="168">
        <v>24.7</v>
      </c>
      <c r="W465" s="168">
        <v>22.5</v>
      </c>
      <c r="X465" s="168">
        <v>103</v>
      </c>
      <c r="Y465" s="168">
        <v>106</v>
      </c>
      <c r="Z465" s="168">
        <v>0.64</v>
      </c>
      <c r="AA465" s="3" t="s">
        <v>2006</v>
      </c>
      <c r="AB465" s="3" t="s">
        <v>2006</v>
      </c>
      <c r="AC465" s="168" t="s">
        <v>566</v>
      </c>
      <c r="AD465" s="169" t="s">
        <v>566</v>
      </c>
    </row>
    <row r="466" spans="1:30" s="110" customFormat="1" x14ac:dyDescent="0.3">
      <c r="A466" s="143" t="s">
        <v>40</v>
      </c>
      <c r="B466" s="144" t="s">
        <v>40</v>
      </c>
      <c r="C466" s="144">
        <v>142857</v>
      </c>
      <c r="D466" s="144">
        <v>6581940</v>
      </c>
      <c r="E466" s="164">
        <v>2021</v>
      </c>
      <c r="F466" s="172">
        <v>44518</v>
      </c>
      <c r="G466" s="168" t="s">
        <v>584</v>
      </c>
      <c r="H466" s="168">
        <v>0.42699999999999999</v>
      </c>
      <c r="I466" s="168">
        <v>2.0699999999999998</v>
      </c>
      <c r="J466" s="168">
        <v>1.07</v>
      </c>
      <c r="K466" s="168">
        <v>0.13800000000000001</v>
      </c>
      <c r="L466" s="168">
        <v>7.18</v>
      </c>
      <c r="M466" s="168" t="s">
        <v>584</v>
      </c>
      <c r="N466" s="168">
        <v>0.38200000000000001</v>
      </c>
      <c r="O466" s="168">
        <v>2.1</v>
      </c>
      <c r="P466" s="168">
        <v>1.0900000000000001</v>
      </c>
      <c r="Q466" s="168">
        <v>1.43E-2</v>
      </c>
      <c r="R466" s="168">
        <v>5.59</v>
      </c>
      <c r="S466" s="168">
        <v>7.6</v>
      </c>
      <c r="T466" s="168">
        <v>130</v>
      </c>
      <c r="U466" s="168">
        <v>39</v>
      </c>
      <c r="V466" s="168">
        <v>6.66</v>
      </c>
      <c r="W466" s="168">
        <v>6.02</v>
      </c>
      <c r="X466" s="168">
        <v>46.5</v>
      </c>
      <c r="Y466" s="168">
        <v>46.4</v>
      </c>
      <c r="Z466" s="168">
        <v>2.7</v>
      </c>
      <c r="AA466" s="3" t="s">
        <v>2006</v>
      </c>
      <c r="AB466" s="3" t="s">
        <v>2006</v>
      </c>
      <c r="AC466" s="168" t="s">
        <v>566</v>
      </c>
      <c r="AD466" s="169" t="s">
        <v>566</v>
      </c>
    </row>
    <row r="467" spans="1:30" s="110" customFormat="1" x14ac:dyDescent="0.3">
      <c r="A467" s="143" t="s">
        <v>38</v>
      </c>
      <c r="B467" s="145" t="s">
        <v>38</v>
      </c>
      <c r="C467" s="144">
        <v>145070</v>
      </c>
      <c r="D467" s="144">
        <v>6580210</v>
      </c>
      <c r="E467" s="164">
        <v>2021</v>
      </c>
      <c r="F467" s="172">
        <v>44545</v>
      </c>
      <c r="G467" s="168">
        <v>0.01</v>
      </c>
      <c r="H467" s="168">
        <v>0.13200000000000001</v>
      </c>
      <c r="I467" s="168">
        <v>0.91400000000000003</v>
      </c>
      <c r="J467" s="168">
        <v>0.52</v>
      </c>
      <c r="K467" s="168">
        <v>0.224</v>
      </c>
      <c r="L467" s="168">
        <v>3.58</v>
      </c>
      <c r="M467" s="168">
        <v>6.4799999999999996E-3</v>
      </c>
      <c r="N467" s="168">
        <v>8.6400000000000005E-2</v>
      </c>
      <c r="O467" s="168">
        <v>0.96499999999999997</v>
      </c>
      <c r="P467" s="168">
        <v>0.48199999999999998</v>
      </c>
      <c r="Q467" s="168">
        <v>2.9100000000000001E-2</v>
      </c>
      <c r="R467" s="168">
        <v>3.1</v>
      </c>
      <c r="S467" s="168">
        <v>7.8</v>
      </c>
      <c r="T467" s="168">
        <v>140</v>
      </c>
      <c r="U467" s="168">
        <v>31.1</v>
      </c>
      <c r="V467" s="168">
        <v>11.1</v>
      </c>
      <c r="W467" s="168">
        <v>10.9</v>
      </c>
      <c r="X467" s="168">
        <v>44.3</v>
      </c>
      <c r="Y467" s="168">
        <v>43.6</v>
      </c>
      <c r="Z467" s="168">
        <v>1.3</v>
      </c>
      <c r="AA467" s="3" t="s">
        <v>2006</v>
      </c>
      <c r="AB467" s="3" t="s">
        <v>2006</v>
      </c>
      <c r="AC467" s="168" t="s">
        <v>566</v>
      </c>
      <c r="AD467" s="169" t="s">
        <v>566</v>
      </c>
    </row>
    <row r="468" spans="1:30" s="110" customFormat="1" x14ac:dyDescent="0.3">
      <c r="A468" s="143" t="s">
        <v>39</v>
      </c>
      <c r="B468" s="144" t="s">
        <v>39</v>
      </c>
      <c r="C468" s="144">
        <v>145234</v>
      </c>
      <c r="D468" s="144">
        <v>6581590</v>
      </c>
      <c r="E468" s="164">
        <v>2021</v>
      </c>
      <c r="F468" s="172">
        <v>44545</v>
      </c>
      <c r="G468" s="168">
        <v>4.9800000000000001E-3</v>
      </c>
      <c r="H468" s="168">
        <v>0.14499999999999999</v>
      </c>
      <c r="I468" s="168">
        <v>0.39</v>
      </c>
      <c r="J468" s="168">
        <v>0.57199999999999995</v>
      </c>
      <c r="K468" s="168">
        <v>4.8899999999999999E-2</v>
      </c>
      <c r="L468" s="168">
        <v>2.29</v>
      </c>
      <c r="M468" s="168">
        <v>3.3600000000000001E-3</v>
      </c>
      <c r="N468" s="168">
        <v>0.115</v>
      </c>
      <c r="O468" s="168">
        <v>0.45900000000000002</v>
      </c>
      <c r="P468" s="168">
        <v>0.64800000000000002</v>
      </c>
      <c r="Q468" s="168" t="s">
        <v>585</v>
      </c>
      <c r="R468" s="168">
        <v>1.54</v>
      </c>
      <c r="S468" s="168">
        <v>7.7</v>
      </c>
      <c r="T468" s="168">
        <v>210</v>
      </c>
      <c r="U468" s="168">
        <v>79</v>
      </c>
      <c r="V468" s="168">
        <v>26</v>
      </c>
      <c r="W468" s="168">
        <v>24.9</v>
      </c>
      <c r="X468" s="168">
        <v>114</v>
      </c>
      <c r="Y468" s="168">
        <v>112</v>
      </c>
      <c r="Z468" s="168">
        <v>1.4</v>
      </c>
      <c r="AA468" s="3" t="s">
        <v>2006</v>
      </c>
      <c r="AB468" s="3" t="s">
        <v>2006</v>
      </c>
      <c r="AC468" s="168" t="s">
        <v>566</v>
      </c>
      <c r="AD468" s="169" t="s">
        <v>566</v>
      </c>
    </row>
    <row r="469" spans="1:30" s="110" customFormat="1" x14ac:dyDescent="0.3">
      <c r="A469" s="143" t="s">
        <v>40</v>
      </c>
      <c r="B469" s="144" t="s">
        <v>40</v>
      </c>
      <c r="C469" s="144">
        <v>142857</v>
      </c>
      <c r="D469" s="144">
        <v>6581940</v>
      </c>
      <c r="E469" s="164">
        <v>2021</v>
      </c>
      <c r="F469" s="172">
        <v>44545</v>
      </c>
      <c r="G469" s="168">
        <v>2.99E-3</v>
      </c>
      <c r="H469" s="168">
        <v>0.10299999999999999</v>
      </c>
      <c r="I469" s="168">
        <v>1.7</v>
      </c>
      <c r="J469" s="168">
        <v>1.24</v>
      </c>
      <c r="K469" s="168">
        <v>7.3899999999999993E-2</v>
      </c>
      <c r="L469" s="168">
        <v>6.17</v>
      </c>
      <c r="M469" s="168" t="s">
        <v>584</v>
      </c>
      <c r="N469" s="168">
        <v>8.4599999999999995E-2</v>
      </c>
      <c r="O469" s="168">
        <v>1.46</v>
      </c>
      <c r="P469" s="168">
        <v>1.23</v>
      </c>
      <c r="Q469" s="168" t="s">
        <v>585</v>
      </c>
      <c r="R469" s="168">
        <v>4.78</v>
      </c>
      <c r="S469" s="168">
        <v>7.3</v>
      </c>
      <c r="T469" s="168">
        <v>140</v>
      </c>
      <c r="U469" s="168">
        <v>43.4</v>
      </c>
      <c r="V469" s="168">
        <v>6.67</v>
      </c>
      <c r="W469" s="168">
        <v>6.07</v>
      </c>
      <c r="X469" s="168">
        <v>52.2</v>
      </c>
      <c r="Y469" s="168">
        <v>52.1</v>
      </c>
      <c r="Z469" s="168">
        <v>2.2999999999999998</v>
      </c>
      <c r="AA469" s="3" t="s">
        <v>2006</v>
      </c>
      <c r="AB469" s="3" t="s">
        <v>2006</v>
      </c>
      <c r="AC469" s="168" t="s">
        <v>566</v>
      </c>
      <c r="AD469" s="169" t="s">
        <v>566</v>
      </c>
    </row>
    <row r="470" spans="1:30" s="110" customFormat="1" x14ac:dyDescent="0.3">
      <c r="A470" s="143" t="s">
        <v>42</v>
      </c>
      <c r="B470" s="144" t="s">
        <v>42</v>
      </c>
      <c r="C470" s="144">
        <v>148156</v>
      </c>
      <c r="D470" s="144">
        <v>6572520</v>
      </c>
      <c r="E470" s="164">
        <v>2021</v>
      </c>
      <c r="F470" s="172">
        <v>44545</v>
      </c>
      <c r="G470" s="168">
        <v>3.14E-3</v>
      </c>
      <c r="H470" s="168">
        <v>8.1699999999999995E-2</v>
      </c>
      <c r="I470" s="168">
        <v>1.52</v>
      </c>
      <c r="J470" s="168">
        <v>1.63</v>
      </c>
      <c r="K470" s="168">
        <v>9.8500000000000004E-2</v>
      </c>
      <c r="L470" s="168">
        <v>10.199999999999999</v>
      </c>
      <c r="M470" s="168">
        <v>3.6800000000000001E-3</v>
      </c>
      <c r="N470" s="168">
        <v>5.45E-2</v>
      </c>
      <c r="O470" s="168">
        <v>1.52</v>
      </c>
      <c r="P470" s="168">
        <v>1.64</v>
      </c>
      <c r="Q470" s="168">
        <v>4.7300000000000002E-2</v>
      </c>
      <c r="R470" s="168">
        <v>9.7200000000000006</v>
      </c>
      <c r="S470" s="168">
        <v>7.3</v>
      </c>
      <c r="T470" s="168">
        <v>65</v>
      </c>
      <c r="U470" s="168">
        <v>27.4</v>
      </c>
      <c r="V470" s="168">
        <v>6.04</v>
      </c>
      <c r="W470" s="168">
        <v>5.78</v>
      </c>
      <c r="X470" s="168">
        <v>33.200000000000003</v>
      </c>
      <c r="Y470" s="168">
        <v>33.200000000000003</v>
      </c>
      <c r="Z470" s="168">
        <v>1.1000000000000001</v>
      </c>
      <c r="AA470" s="3" t="s">
        <v>2006</v>
      </c>
      <c r="AB470" s="3" t="s">
        <v>2006</v>
      </c>
      <c r="AC470" s="168" t="s">
        <v>566</v>
      </c>
      <c r="AD470" s="169" t="s">
        <v>566</v>
      </c>
    </row>
    <row r="471" spans="1:30" s="110" customFormat="1" x14ac:dyDescent="0.3">
      <c r="A471" s="143" t="s">
        <v>41</v>
      </c>
      <c r="B471" s="144" t="s">
        <v>41</v>
      </c>
      <c r="C471" s="144">
        <v>155057</v>
      </c>
      <c r="D471" s="144">
        <v>6568460</v>
      </c>
      <c r="E471" s="164">
        <v>2021</v>
      </c>
      <c r="F471" s="172">
        <v>44545</v>
      </c>
      <c r="G471" s="168">
        <v>5.4900000000000001E-3</v>
      </c>
      <c r="H471" s="168">
        <v>0.126</v>
      </c>
      <c r="I471" s="168">
        <v>0.88900000000000001</v>
      </c>
      <c r="J471" s="168">
        <v>1.78</v>
      </c>
      <c r="K471" s="168">
        <v>0.14599999999999999</v>
      </c>
      <c r="L471" s="168">
        <v>2.74</v>
      </c>
      <c r="M471" s="168">
        <v>3.96E-3</v>
      </c>
      <c r="N471" s="168">
        <v>5.1299999999999998E-2</v>
      </c>
      <c r="O471" s="168">
        <v>0.99399999999999999</v>
      </c>
      <c r="P471" s="168">
        <v>1.71</v>
      </c>
      <c r="Q471" s="168">
        <v>1.38E-2</v>
      </c>
      <c r="R471" s="168">
        <v>2.2799999999999998</v>
      </c>
      <c r="S471" s="168">
        <v>7.5</v>
      </c>
      <c r="T471" s="168">
        <v>61</v>
      </c>
      <c r="U471" s="168">
        <v>32.6</v>
      </c>
      <c r="V471" s="168">
        <v>7.57</v>
      </c>
      <c r="W471" s="168">
        <v>7.48</v>
      </c>
      <c r="X471" s="168">
        <v>33.700000000000003</v>
      </c>
      <c r="Y471" s="168">
        <v>33.799999999999997</v>
      </c>
      <c r="Z471" s="168">
        <v>2.5</v>
      </c>
      <c r="AA471" s="3" t="s">
        <v>2006</v>
      </c>
      <c r="AB471" s="3" t="s">
        <v>2006</v>
      </c>
      <c r="AC471" s="168" t="s">
        <v>566</v>
      </c>
      <c r="AD471" s="169" t="s">
        <v>566</v>
      </c>
    </row>
    <row r="472" spans="1:30" s="110" customFormat="1" x14ac:dyDescent="0.3">
      <c r="A472" s="143" t="s">
        <v>46</v>
      </c>
      <c r="B472" s="144" t="s">
        <v>46</v>
      </c>
      <c r="C472" s="147" t="s">
        <v>1283</v>
      </c>
      <c r="D472" s="147" t="s">
        <v>1282</v>
      </c>
      <c r="E472" s="164">
        <v>2021</v>
      </c>
      <c r="F472" s="172">
        <v>44545</v>
      </c>
      <c r="G472" s="168">
        <v>2.1900000000000001E-3</v>
      </c>
      <c r="H472" s="168">
        <v>0.11600000000000001</v>
      </c>
      <c r="I472" s="168">
        <v>1.62</v>
      </c>
      <c r="J472" s="168">
        <v>0.92300000000000004</v>
      </c>
      <c r="K472" s="168">
        <v>0.11899999999999999</v>
      </c>
      <c r="L472" s="168">
        <v>5.35</v>
      </c>
      <c r="M472" s="168">
        <v>2.2799999999999999E-3</v>
      </c>
      <c r="N472" s="168">
        <v>5.28E-2</v>
      </c>
      <c r="O472" s="168">
        <v>1.1100000000000001</v>
      </c>
      <c r="P472" s="168">
        <v>0.83699999999999997</v>
      </c>
      <c r="Q472" s="168">
        <v>2.0799999999999999E-2</v>
      </c>
      <c r="R472" s="168">
        <v>3.18</v>
      </c>
      <c r="S472" s="168">
        <v>7.7</v>
      </c>
      <c r="T472" s="168">
        <v>110</v>
      </c>
      <c r="U472" s="168">
        <v>39.9</v>
      </c>
      <c r="V472" s="168">
        <v>6.39</v>
      </c>
      <c r="W472" s="168">
        <v>5.89</v>
      </c>
      <c r="X472" s="168">
        <v>42.4</v>
      </c>
      <c r="Y472" s="168">
        <v>40.299999999999997</v>
      </c>
      <c r="Z472" s="168">
        <v>0.78</v>
      </c>
      <c r="AA472" s="3" t="s">
        <v>2006</v>
      </c>
      <c r="AB472" s="3" t="s">
        <v>2006</v>
      </c>
      <c r="AC472" s="168" t="s">
        <v>566</v>
      </c>
      <c r="AD472" s="169" t="s">
        <v>566</v>
      </c>
    </row>
    <row r="473" spans="1:30" s="110" customFormat="1" x14ac:dyDescent="0.3">
      <c r="A473" s="143" t="s">
        <v>263</v>
      </c>
      <c r="B473" s="144" t="s">
        <v>550</v>
      </c>
      <c r="C473" s="144">
        <v>156953</v>
      </c>
      <c r="D473" s="144">
        <v>6570050</v>
      </c>
      <c r="E473" s="164">
        <v>2021</v>
      </c>
      <c r="F473" s="172">
        <v>44545</v>
      </c>
      <c r="G473" s="168">
        <v>5.9800000000000001E-3</v>
      </c>
      <c r="H473" s="168">
        <v>0.20300000000000001</v>
      </c>
      <c r="I473" s="168">
        <v>1.1100000000000001</v>
      </c>
      <c r="J473" s="168">
        <v>2.2400000000000002</v>
      </c>
      <c r="K473" s="168">
        <v>0.11899999999999999</v>
      </c>
      <c r="L473" s="168">
        <v>3.87</v>
      </c>
      <c r="M473" s="168">
        <v>3.3899999999999998E-3</v>
      </c>
      <c r="N473" s="168">
        <v>0.17100000000000001</v>
      </c>
      <c r="O473" s="168">
        <v>0.76200000000000001</v>
      </c>
      <c r="P473" s="168">
        <v>0.13900000000000001</v>
      </c>
      <c r="Q473" s="168">
        <v>1.17E-2</v>
      </c>
      <c r="R473" s="168">
        <v>3.6</v>
      </c>
      <c r="S473" s="168">
        <v>7.6</v>
      </c>
      <c r="T473" s="168">
        <v>70</v>
      </c>
      <c r="U473" s="168">
        <v>33</v>
      </c>
      <c r="V473" s="168">
        <v>8.14</v>
      </c>
      <c r="W473" s="168" t="s">
        <v>2006</v>
      </c>
      <c r="X473" s="168">
        <v>34.9</v>
      </c>
      <c r="Y473" s="168">
        <v>35.200000000000003</v>
      </c>
      <c r="Z473" s="168">
        <v>1.5</v>
      </c>
      <c r="AA473" s="3" t="s">
        <v>2006</v>
      </c>
      <c r="AB473" s="3" t="s">
        <v>2006</v>
      </c>
      <c r="AC473" s="168" t="s">
        <v>566</v>
      </c>
      <c r="AD473" s="169" t="s">
        <v>566</v>
      </c>
    </row>
    <row r="474" spans="1:30" s="110" customFormat="1" x14ac:dyDescent="0.3">
      <c r="A474" s="143" t="s">
        <v>267</v>
      </c>
      <c r="B474" s="144" t="s">
        <v>552</v>
      </c>
      <c r="C474" s="144">
        <v>152713</v>
      </c>
      <c r="D474" s="144">
        <v>6582780</v>
      </c>
      <c r="E474" s="164">
        <v>2021</v>
      </c>
      <c r="F474" s="172">
        <v>44545</v>
      </c>
      <c r="G474" s="168">
        <v>1.3299999999999999E-2</v>
      </c>
      <c r="H474" s="168">
        <v>0.124</v>
      </c>
      <c r="I474" s="168">
        <v>1.81</v>
      </c>
      <c r="J474" s="168">
        <v>1.75</v>
      </c>
      <c r="K474" s="168">
        <v>9.1700000000000004E-2</v>
      </c>
      <c r="L474" s="168">
        <v>6.79</v>
      </c>
      <c r="M474" s="168">
        <v>1.2800000000000001E-2</v>
      </c>
      <c r="N474" s="168">
        <v>9.3200000000000005E-2</v>
      </c>
      <c r="O474" s="168">
        <v>1.07</v>
      </c>
      <c r="P474" s="168" t="s">
        <v>566</v>
      </c>
      <c r="Q474" s="168">
        <v>4.4900000000000002E-2</v>
      </c>
      <c r="R474" s="168">
        <v>4.95</v>
      </c>
      <c r="S474" s="168">
        <v>7.6</v>
      </c>
      <c r="T474" s="168">
        <v>79</v>
      </c>
      <c r="U474" s="168">
        <v>380</v>
      </c>
      <c r="V474" s="168">
        <v>6.37</v>
      </c>
      <c r="W474" s="168" t="s">
        <v>2006</v>
      </c>
      <c r="X474" s="168">
        <v>53.3</v>
      </c>
      <c r="Y474" s="168">
        <v>55</v>
      </c>
      <c r="Z474" s="168">
        <v>1.3</v>
      </c>
      <c r="AA474" s="3" t="s">
        <v>2006</v>
      </c>
      <c r="AB474" s="3" t="s">
        <v>2006</v>
      </c>
      <c r="AC474" s="168" t="s">
        <v>566</v>
      </c>
      <c r="AD474" s="169" t="s">
        <v>566</v>
      </c>
    </row>
    <row r="475" spans="1:30" s="110" customFormat="1" x14ac:dyDescent="0.3">
      <c r="A475" s="143" t="s">
        <v>268</v>
      </c>
      <c r="B475" s="144" t="s">
        <v>1993</v>
      </c>
      <c r="C475" s="144">
        <v>146245</v>
      </c>
      <c r="D475" s="144">
        <v>6583660</v>
      </c>
      <c r="E475" s="164">
        <v>2021</v>
      </c>
      <c r="F475" s="172">
        <v>44545</v>
      </c>
      <c r="G475" s="168">
        <v>3.9899999999999998E-2</v>
      </c>
      <c r="H475" s="168">
        <v>1.78</v>
      </c>
      <c r="I475" s="168">
        <v>8.09</v>
      </c>
      <c r="J475" s="168">
        <v>3.65</v>
      </c>
      <c r="K475" s="168">
        <v>2.14</v>
      </c>
      <c r="L475" s="168">
        <v>53.8</v>
      </c>
      <c r="M475" s="168">
        <v>8.0199999999999994E-3</v>
      </c>
      <c r="N475" s="168">
        <v>0.20399999999999999</v>
      </c>
      <c r="O475" s="168">
        <v>3.34</v>
      </c>
      <c r="P475" s="168">
        <v>0.81200000000000006</v>
      </c>
      <c r="Q475" s="168">
        <v>0.107</v>
      </c>
      <c r="R475" s="168">
        <v>25.4</v>
      </c>
      <c r="S475" s="168">
        <v>7.7</v>
      </c>
      <c r="T475" s="168">
        <v>150</v>
      </c>
      <c r="U475" s="168">
        <v>63.9</v>
      </c>
      <c r="V475" s="168">
        <v>7.23</v>
      </c>
      <c r="W475" s="168" t="s">
        <v>2006</v>
      </c>
      <c r="X475" s="168">
        <v>55.8</v>
      </c>
      <c r="Y475" s="168">
        <v>55.6</v>
      </c>
      <c r="Z475" s="168">
        <v>40</v>
      </c>
      <c r="AA475" s="3" t="s">
        <v>2006</v>
      </c>
      <c r="AB475" s="3" t="s">
        <v>2006</v>
      </c>
      <c r="AC475" s="168" t="s">
        <v>566</v>
      </c>
      <c r="AD475" s="169" t="s">
        <v>566</v>
      </c>
    </row>
    <row r="476" spans="1:30" s="110" customFormat="1" x14ac:dyDescent="0.3">
      <c r="A476" s="143" t="s">
        <v>975</v>
      </c>
      <c r="B476" s="144" t="s">
        <v>939</v>
      </c>
      <c r="C476" s="144">
        <v>158751</v>
      </c>
      <c r="D476" s="144">
        <v>6570553</v>
      </c>
      <c r="E476" s="164">
        <v>2021</v>
      </c>
      <c r="F476" s="172">
        <v>44545</v>
      </c>
      <c r="G476" s="168" t="s">
        <v>584</v>
      </c>
      <c r="H476" s="168">
        <v>8.9200000000000002E-2</v>
      </c>
      <c r="I476" s="168">
        <v>0.90600000000000003</v>
      </c>
      <c r="J476" s="168">
        <v>0.98899999999999999</v>
      </c>
      <c r="K476" s="168">
        <v>1.9599999999999999E-2</v>
      </c>
      <c r="L476" s="168">
        <v>0.83199999999999996</v>
      </c>
      <c r="M476" s="168" t="s">
        <v>584</v>
      </c>
      <c r="N476" s="168">
        <v>4.9700000000000001E-2</v>
      </c>
      <c r="O476" s="168">
        <v>0.46500000000000002</v>
      </c>
      <c r="P476" s="168" t="s">
        <v>566</v>
      </c>
      <c r="Q476" s="168" t="s">
        <v>585</v>
      </c>
      <c r="R476" s="168">
        <v>0.90900000000000003</v>
      </c>
      <c r="S476" s="168">
        <v>7.9</v>
      </c>
      <c r="T476" s="168">
        <v>98</v>
      </c>
      <c r="U476" s="168">
        <v>35.1</v>
      </c>
      <c r="V476" s="168">
        <v>6.49</v>
      </c>
      <c r="W476" s="168" t="s">
        <v>2006</v>
      </c>
      <c r="X476" s="168">
        <v>40.4</v>
      </c>
      <c r="Y476" s="168">
        <v>40.200000000000003</v>
      </c>
      <c r="Z476" s="168">
        <v>0.52</v>
      </c>
      <c r="AA476" s="3" t="s">
        <v>2006</v>
      </c>
      <c r="AB476" s="3" t="s">
        <v>2006</v>
      </c>
      <c r="AC476" s="168" t="s">
        <v>566</v>
      </c>
      <c r="AD476" s="169" t="s">
        <v>566</v>
      </c>
    </row>
    <row r="477" spans="1:30" s="110" customFormat="1" x14ac:dyDescent="0.3">
      <c r="A477" s="143" t="s">
        <v>1109</v>
      </c>
      <c r="B477" s="144" t="s">
        <v>1109</v>
      </c>
      <c r="C477" s="158"/>
      <c r="D477" s="158"/>
      <c r="E477" s="164">
        <v>2021</v>
      </c>
      <c r="F477" s="172">
        <v>44545</v>
      </c>
      <c r="G477" s="168">
        <v>8.3300000000000006E-3</v>
      </c>
      <c r="H477" s="168">
        <v>0.126</v>
      </c>
      <c r="I477" s="168">
        <v>1.77</v>
      </c>
      <c r="J477" s="168">
        <v>1.04</v>
      </c>
      <c r="K477" s="168">
        <v>0.255</v>
      </c>
      <c r="L477" s="168">
        <v>5.05</v>
      </c>
      <c r="M477" s="168">
        <v>6.9300000000000004E-3</v>
      </c>
      <c r="N477" s="168">
        <v>0.124</v>
      </c>
      <c r="O477" s="168">
        <v>1.2</v>
      </c>
      <c r="P477" s="168" t="s">
        <v>566</v>
      </c>
      <c r="Q477" s="168">
        <v>6.1499999999999999E-2</v>
      </c>
      <c r="R477" s="168">
        <v>4.9000000000000004</v>
      </c>
      <c r="S477" s="168">
        <v>7.5</v>
      </c>
      <c r="T477" s="168">
        <v>60</v>
      </c>
      <c r="U477" s="168">
        <v>33</v>
      </c>
      <c r="V477" s="168">
        <v>7.91</v>
      </c>
      <c r="W477" s="168" t="s">
        <v>2006</v>
      </c>
      <c r="X477" s="168">
        <v>28.5</v>
      </c>
      <c r="Y477" s="168">
        <v>28.8</v>
      </c>
      <c r="Z477" s="168">
        <v>2</v>
      </c>
      <c r="AA477" s="3" t="s">
        <v>2006</v>
      </c>
      <c r="AB477" s="3" t="s">
        <v>2006</v>
      </c>
      <c r="AC477" s="168" t="s">
        <v>566</v>
      </c>
      <c r="AD477" s="169" t="s">
        <v>566</v>
      </c>
    </row>
    <row r="478" spans="1:30" s="110" customFormat="1" x14ac:dyDescent="0.3">
      <c r="A478" s="143" t="s">
        <v>1116</v>
      </c>
      <c r="B478" s="144" t="s">
        <v>1116</v>
      </c>
      <c r="C478" s="158"/>
      <c r="D478" s="158"/>
      <c r="E478" s="164">
        <v>2021</v>
      </c>
      <c r="F478" s="172">
        <v>44545</v>
      </c>
      <c r="G478" s="168">
        <v>2.9499999999999999E-3</v>
      </c>
      <c r="H478" s="168">
        <v>4.8500000000000001E-2</v>
      </c>
      <c r="I478" s="168">
        <v>0.38300000000000001</v>
      </c>
      <c r="J478" s="168">
        <v>0.41199999999999998</v>
      </c>
      <c r="K478" s="168">
        <v>0.11</v>
      </c>
      <c r="L478" s="168">
        <v>2.5299999999999998</v>
      </c>
      <c r="M478" s="168" t="s">
        <v>584</v>
      </c>
      <c r="N478" s="168">
        <v>3.0200000000000001E-2</v>
      </c>
      <c r="O478" s="168">
        <v>0.20200000000000001</v>
      </c>
      <c r="P478" s="168" t="s">
        <v>566</v>
      </c>
      <c r="Q478" s="168" t="s">
        <v>585</v>
      </c>
      <c r="R478" s="168">
        <v>1.04</v>
      </c>
      <c r="S478" s="168">
        <v>8.1999999999999993</v>
      </c>
      <c r="T478" s="168">
        <v>110</v>
      </c>
      <c r="U478" s="168">
        <v>42.4</v>
      </c>
      <c r="V478" s="168">
        <v>8.59</v>
      </c>
      <c r="W478" s="168" t="s">
        <v>2006</v>
      </c>
      <c r="X478" s="168">
        <v>42.4</v>
      </c>
      <c r="Y478" s="168">
        <v>42.4</v>
      </c>
      <c r="Z478" s="168">
        <v>2.8</v>
      </c>
      <c r="AA478" s="3" t="s">
        <v>2006</v>
      </c>
      <c r="AB478" s="3" t="s">
        <v>2006</v>
      </c>
      <c r="AC478" s="168" t="s">
        <v>566</v>
      </c>
      <c r="AD478" s="169" t="s">
        <v>566</v>
      </c>
    </row>
    <row r="479" spans="1:30" s="110" customFormat="1" x14ac:dyDescent="0.3">
      <c r="A479" s="170" t="s">
        <v>1994</v>
      </c>
      <c r="B479" s="144" t="s">
        <v>1280</v>
      </c>
      <c r="C479" s="171"/>
      <c r="D479" s="171"/>
      <c r="E479" s="164">
        <v>2021</v>
      </c>
      <c r="F479" s="172">
        <v>44545</v>
      </c>
      <c r="G479" s="168">
        <v>3.7900000000000003E-2</v>
      </c>
      <c r="H479" s="168">
        <v>1.72</v>
      </c>
      <c r="I479" s="168">
        <v>6.72</v>
      </c>
      <c r="J479" s="168">
        <v>2.74</v>
      </c>
      <c r="K479" s="168">
        <v>1.66</v>
      </c>
      <c r="L479" s="168">
        <v>69.900000000000006</v>
      </c>
      <c r="M479" s="168">
        <v>9.6299999999999997E-3</v>
      </c>
      <c r="N479" s="168">
        <v>0.14699999999999999</v>
      </c>
      <c r="O479" s="168">
        <v>2.9</v>
      </c>
      <c r="P479" s="168">
        <v>0.19900000000000001</v>
      </c>
      <c r="Q479" s="168">
        <v>8.5400000000000004E-2</v>
      </c>
      <c r="R479" s="168">
        <v>48.4</v>
      </c>
      <c r="S479" s="168">
        <v>7.6</v>
      </c>
      <c r="T479" s="168">
        <v>150</v>
      </c>
      <c r="U479" s="168">
        <v>72.3</v>
      </c>
      <c r="V479" s="168">
        <v>6.58</v>
      </c>
      <c r="W479" s="168" t="s">
        <v>2006</v>
      </c>
      <c r="X479" s="168">
        <v>55.2</v>
      </c>
      <c r="Y479" s="168">
        <v>55</v>
      </c>
      <c r="Z479" s="168">
        <v>47</v>
      </c>
      <c r="AA479" s="3" t="s">
        <v>2006</v>
      </c>
      <c r="AB479" s="3" t="s">
        <v>2006</v>
      </c>
      <c r="AC479" s="168" t="s">
        <v>566</v>
      </c>
      <c r="AD479" s="169" t="s">
        <v>566</v>
      </c>
    </row>
    <row r="480" spans="1:30" s="110" customFormat="1" x14ac:dyDescent="0.3">
      <c r="A480" s="143" t="s">
        <v>1330</v>
      </c>
      <c r="B480" s="144" t="s">
        <v>1280</v>
      </c>
      <c r="C480" s="171"/>
      <c r="D480" s="171"/>
      <c r="E480" s="164">
        <v>2021</v>
      </c>
      <c r="F480" s="172">
        <v>44545</v>
      </c>
      <c r="G480" s="168">
        <v>2.4799999999999999E-2</v>
      </c>
      <c r="H480" s="168">
        <v>1.3</v>
      </c>
      <c r="I480" s="168">
        <v>6.26</v>
      </c>
      <c r="J480" s="168">
        <v>2.68</v>
      </c>
      <c r="K480" s="168">
        <v>1.1399999999999999</v>
      </c>
      <c r="L480" s="168">
        <v>48.1</v>
      </c>
      <c r="M480" s="168">
        <v>1.11E-2</v>
      </c>
      <c r="N480" s="168">
        <v>0.17799999999999999</v>
      </c>
      <c r="O480" s="168">
        <v>3.48</v>
      </c>
      <c r="P480" s="168">
        <v>0.67600000000000005</v>
      </c>
      <c r="Q480" s="168">
        <v>6.8099999999999994E-2</v>
      </c>
      <c r="R480" s="168">
        <v>28.8</v>
      </c>
      <c r="S480" s="168">
        <v>7.8</v>
      </c>
      <c r="T480" s="168">
        <v>150</v>
      </c>
      <c r="U480" s="168">
        <v>63.7</v>
      </c>
      <c r="V480" s="168">
        <v>6.35</v>
      </c>
      <c r="W480" s="168" t="s">
        <v>2006</v>
      </c>
      <c r="X480" s="168">
        <v>56.5</v>
      </c>
      <c r="Y480" s="168">
        <v>57.5</v>
      </c>
      <c r="Z480" s="168">
        <v>28</v>
      </c>
      <c r="AA480" s="3" t="s">
        <v>2006</v>
      </c>
      <c r="AB480" s="3" t="s">
        <v>2006</v>
      </c>
      <c r="AC480" s="168" t="s">
        <v>566</v>
      </c>
      <c r="AD480" s="169" t="s">
        <v>566</v>
      </c>
    </row>
    <row r="481" spans="1:30" s="110" customFormat="1" x14ac:dyDescent="0.3">
      <c r="A481" s="143" t="s">
        <v>265</v>
      </c>
      <c r="B481" s="144" t="s">
        <v>546</v>
      </c>
      <c r="C481" s="144">
        <v>152125</v>
      </c>
      <c r="D481" s="144">
        <v>6576900</v>
      </c>
      <c r="E481" s="164">
        <v>2021</v>
      </c>
      <c r="F481" s="172">
        <v>44547</v>
      </c>
      <c r="G481" s="168">
        <v>2.8700000000000002E-3</v>
      </c>
      <c r="H481" s="168">
        <v>0.124</v>
      </c>
      <c r="I481" s="168">
        <v>2.09</v>
      </c>
      <c r="J481" s="168">
        <v>1.92</v>
      </c>
      <c r="K481" s="168">
        <v>0.123</v>
      </c>
      <c r="L481" s="168">
        <v>1.39</v>
      </c>
      <c r="M481" s="168">
        <v>2.3800000000000002E-3</v>
      </c>
      <c r="N481" s="168">
        <v>3.7499999999999999E-2</v>
      </c>
      <c r="O481" s="168">
        <v>2.0499999999999998</v>
      </c>
      <c r="P481" s="168">
        <v>2.06</v>
      </c>
      <c r="Q481" s="168">
        <v>1.5100000000000001E-2</v>
      </c>
      <c r="R481" s="168">
        <v>1.85</v>
      </c>
      <c r="S481" s="168">
        <v>7.7</v>
      </c>
      <c r="T481" s="168">
        <v>50</v>
      </c>
      <c r="U481" s="168">
        <v>18.7</v>
      </c>
      <c r="V481" s="168">
        <v>6.06</v>
      </c>
      <c r="W481" s="168">
        <v>5.88</v>
      </c>
      <c r="X481" s="168">
        <v>18.7</v>
      </c>
      <c r="Y481" s="168">
        <v>18.7</v>
      </c>
      <c r="Z481" s="168">
        <v>2.1</v>
      </c>
      <c r="AA481" s="168" t="s">
        <v>2006</v>
      </c>
      <c r="AB481" s="168" t="s">
        <v>2006</v>
      </c>
      <c r="AC481" s="168" t="s">
        <v>566</v>
      </c>
      <c r="AD481" s="169" t="s">
        <v>566</v>
      </c>
    </row>
    <row r="482" spans="1:30" s="110" customFormat="1" x14ac:dyDescent="0.3">
      <c r="A482" s="143" t="s">
        <v>36</v>
      </c>
      <c r="B482" s="144" t="s">
        <v>1279</v>
      </c>
      <c r="C482" s="144">
        <v>158727</v>
      </c>
      <c r="D482" s="144">
        <v>6578210</v>
      </c>
      <c r="E482" s="164">
        <v>2021</v>
      </c>
      <c r="F482" s="172">
        <v>44547</v>
      </c>
      <c r="G482" s="168">
        <v>7.4000000000000003E-3</v>
      </c>
      <c r="H482" s="168">
        <v>2.7099999999999999E-2</v>
      </c>
      <c r="I482" s="168">
        <v>1.65</v>
      </c>
      <c r="J482" s="168">
        <v>1.53</v>
      </c>
      <c r="K482" s="168">
        <v>0.191</v>
      </c>
      <c r="L482" s="168">
        <v>2.81</v>
      </c>
      <c r="M482" s="168">
        <v>8.0300000000000007E-3</v>
      </c>
      <c r="N482" s="168">
        <v>8.77E-2</v>
      </c>
      <c r="O482" s="168">
        <v>1.61</v>
      </c>
      <c r="P482" s="168">
        <v>1.59</v>
      </c>
      <c r="Q482" s="168">
        <v>1.3299999999999999E-2</v>
      </c>
      <c r="R482" s="168">
        <v>2.63</v>
      </c>
      <c r="S482" s="168">
        <v>7.5</v>
      </c>
      <c r="T482" s="168">
        <v>68</v>
      </c>
      <c r="U482" s="168">
        <v>379</v>
      </c>
      <c r="V482" s="168">
        <v>3.79</v>
      </c>
      <c r="W482" s="168">
        <v>3.55</v>
      </c>
      <c r="X482" s="168">
        <v>47</v>
      </c>
      <c r="Y482" s="168">
        <v>46.6</v>
      </c>
      <c r="Z482" s="168">
        <v>1.1000000000000001</v>
      </c>
      <c r="AA482" s="168" t="s">
        <v>2006</v>
      </c>
      <c r="AB482" s="168" t="s">
        <v>2006</v>
      </c>
      <c r="AC482" s="168" t="s">
        <v>566</v>
      </c>
      <c r="AD482" s="169" t="s">
        <v>566</v>
      </c>
    </row>
    <row r="483" spans="1:30" s="110" customFormat="1" x14ac:dyDescent="0.3">
      <c r="A483" s="143" t="s">
        <v>269</v>
      </c>
      <c r="B483" s="144" t="s">
        <v>44</v>
      </c>
      <c r="C483" s="144">
        <v>149668</v>
      </c>
      <c r="D483" s="144">
        <v>6580770</v>
      </c>
      <c r="E483" s="164">
        <v>2021</v>
      </c>
      <c r="F483" s="172">
        <v>44547</v>
      </c>
      <c r="G483" s="168">
        <v>3.2000000000000002E-3</v>
      </c>
      <c r="H483" s="168">
        <v>0.157</v>
      </c>
      <c r="I483" s="168">
        <v>2.2999999999999998</v>
      </c>
      <c r="J483" s="168">
        <v>1.92</v>
      </c>
      <c r="K483" s="168">
        <v>0.115</v>
      </c>
      <c r="L483" s="168">
        <v>1.78</v>
      </c>
      <c r="M483" s="168" t="s">
        <v>584</v>
      </c>
      <c r="N483" s="168">
        <v>0.105</v>
      </c>
      <c r="O483" s="168">
        <v>2.37</v>
      </c>
      <c r="P483" s="168">
        <v>2.25</v>
      </c>
      <c r="Q483" s="168">
        <v>1.5299999999999999E-2</v>
      </c>
      <c r="R483" s="168">
        <v>1.7</v>
      </c>
      <c r="S483" s="168">
        <v>7.7</v>
      </c>
      <c r="T483" s="168">
        <v>53</v>
      </c>
      <c r="U483" s="168">
        <v>19.2</v>
      </c>
      <c r="V483" s="168">
        <v>4.28</v>
      </c>
      <c r="W483" s="168">
        <v>4.25</v>
      </c>
      <c r="X483" s="168">
        <v>19.600000000000001</v>
      </c>
      <c r="Y483" s="168">
        <v>19.600000000000001</v>
      </c>
      <c r="Z483" s="168">
        <v>1.8</v>
      </c>
      <c r="AA483" s="168" t="s">
        <v>2006</v>
      </c>
      <c r="AB483" s="168" t="s">
        <v>2006</v>
      </c>
      <c r="AC483" s="168" t="s">
        <v>566</v>
      </c>
      <c r="AD483" s="169" t="s">
        <v>566</v>
      </c>
    </row>
    <row r="484" spans="1:30" s="110" customFormat="1" x14ac:dyDescent="0.3">
      <c r="A484" s="143" t="s">
        <v>43</v>
      </c>
      <c r="B484" s="144" t="s">
        <v>43</v>
      </c>
      <c r="C484" s="144">
        <v>153662</v>
      </c>
      <c r="D484" s="144">
        <v>6578630</v>
      </c>
      <c r="E484" s="164">
        <v>2021</v>
      </c>
      <c r="F484" s="172">
        <v>44547</v>
      </c>
      <c r="G484" s="168">
        <v>3.62E-3</v>
      </c>
      <c r="H484" s="168">
        <v>0.17100000000000001</v>
      </c>
      <c r="I484" s="168">
        <v>2.2000000000000002</v>
      </c>
      <c r="J484" s="168">
        <v>2.2400000000000002</v>
      </c>
      <c r="K484" s="168">
        <v>0.91500000000000004</v>
      </c>
      <c r="L484" s="168">
        <v>1.88</v>
      </c>
      <c r="M484" s="168" t="s">
        <v>584</v>
      </c>
      <c r="N484" s="168">
        <v>5.3999999999999999E-2</v>
      </c>
      <c r="O484" s="168">
        <v>2.46</v>
      </c>
      <c r="P484" s="168">
        <v>2.5099999999999998</v>
      </c>
      <c r="Q484" s="168">
        <v>5.4600000000000003E-2</v>
      </c>
      <c r="R484" s="168">
        <v>1.1000000000000001</v>
      </c>
      <c r="S484" s="168">
        <v>7.8</v>
      </c>
      <c r="T484" s="168">
        <v>51</v>
      </c>
      <c r="U484" s="168">
        <v>18.2</v>
      </c>
      <c r="V484" s="168">
        <v>7.53</v>
      </c>
      <c r="W484" s="168">
        <v>7.26</v>
      </c>
      <c r="X484" s="168">
        <v>18.8</v>
      </c>
      <c r="Y484" s="168">
        <v>18.8</v>
      </c>
      <c r="Z484" s="168">
        <v>2.7</v>
      </c>
      <c r="AA484" s="168" t="s">
        <v>2006</v>
      </c>
      <c r="AB484" s="168" t="s">
        <v>2006</v>
      </c>
      <c r="AC484" s="168" t="s">
        <v>566</v>
      </c>
      <c r="AD484" s="169" t="s">
        <v>566</v>
      </c>
    </row>
    <row r="485" spans="1:30" s="110" customFormat="1" x14ac:dyDescent="0.3">
      <c r="A485" s="143" t="s">
        <v>261</v>
      </c>
      <c r="B485" s="144" t="s">
        <v>1327</v>
      </c>
      <c r="C485" s="144">
        <v>156341</v>
      </c>
      <c r="D485" s="144">
        <v>6582550</v>
      </c>
      <c r="E485" s="164">
        <v>2021</v>
      </c>
      <c r="F485" s="172">
        <v>44547</v>
      </c>
      <c r="G485" s="168">
        <v>8.1600000000000006E-3</v>
      </c>
      <c r="H485" s="168">
        <v>8.3000000000000004E-2</v>
      </c>
      <c r="I485" s="168">
        <v>1.1399999999999999</v>
      </c>
      <c r="J485" s="168">
        <v>1.31</v>
      </c>
      <c r="K485" s="168">
        <v>0.104</v>
      </c>
      <c r="L485" s="168">
        <v>2.98</v>
      </c>
      <c r="M485" s="168">
        <v>6.28E-3</v>
      </c>
      <c r="N485" s="168">
        <v>8.3900000000000002E-2</v>
      </c>
      <c r="O485" s="168">
        <v>1.37</v>
      </c>
      <c r="P485" s="168">
        <v>1.44</v>
      </c>
      <c r="Q485" s="168" t="s">
        <v>585</v>
      </c>
      <c r="R485" s="168">
        <v>2.21</v>
      </c>
      <c r="S485" s="168">
        <v>7.5</v>
      </c>
      <c r="T485" s="168">
        <v>78</v>
      </c>
      <c r="U485" s="168">
        <v>534</v>
      </c>
      <c r="V485" s="168">
        <v>4.03</v>
      </c>
      <c r="W485" s="168">
        <v>3.9</v>
      </c>
      <c r="X485" s="168">
        <v>60.7</v>
      </c>
      <c r="Y485" s="168">
        <v>60.3</v>
      </c>
      <c r="Z485" s="168">
        <v>1.4</v>
      </c>
      <c r="AA485" s="168" t="s">
        <v>2006</v>
      </c>
      <c r="AB485" s="168" t="s">
        <v>2006</v>
      </c>
      <c r="AC485" s="168" t="s">
        <v>566</v>
      </c>
      <c r="AD485" s="169" t="s">
        <v>566</v>
      </c>
    </row>
    <row r="486" spans="1:30" s="110" customFormat="1" x14ac:dyDescent="0.3">
      <c r="A486" s="143" t="s">
        <v>37</v>
      </c>
      <c r="B486" s="145" t="s">
        <v>37</v>
      </c>
      <c r="C486" s="154"/>
      <c r="D486" s="154"/>
      <c r="E486" s="164">
        <v>2021</v>
      </c>
      <c r="F486" s="172">
        <v>44547</v>
      </c>
      <c r="G486" s="168" t="s">
        <v>584</v>
      </c>
      <c r="H486" s="168" t="s">
        <v>585</v>
      </c>
      <c r="I486" s="168" t="s">
        <v>556</v>
      </c>
      <c r="J486" s="168" t="s">
        <v>566</v>
      </c>
      <c r="K486" s="168" t="s">
        <v>585</v>
      </c>
      <c r="L486" s="168" t="s">
        <v>587</v>
      </c>
      <c r="M486" s="168">
        <v>2.7799999999999999E-3</v>
      </c>
      <c r="N486" s="168">
        <v>1.8599999999999998E-2</v>
      </c>
      <c r="O486" s="168">
        <v>0.17699999999999999</v>
      </c>
      <c r="P486" s="168" t="s">
        <v>566</v>
      </c>
      <c r="Q486" s="168" t="s">
        <v>585</v>
      </c>
      <c r="R486" s="168">
        <v>0.20899999999999999</v>
      </c>
      <c r="S486" s="168">
        <v>5.8</v>
      </c>
      <c r="T486" s="168" t="s">
        <v>582</v>
      </c>
      <c r="U486" s="168" t="s">
        <v>1988</v>
      </c>
      <c r="V486" s="168" t="s">
        <v>557</v>
      </c>
      <c r="W486" s="168" t="s">
        <v>557</v>
      </c>
      <c r="X486" s="168" t="s">
        <v>556</v>
      </c>
      <c r="Y486" s="168" t="s">
        <v>556</v>
      </c>
      <c r="Z486" s="168" t="s">
        <v>587</v>
      </c>
      <c r="AA486" s="168" t="s">
        <v>2006</v>
      </c>
      <c r="AB486" s="168" t="s">
        <v>2006</v>
      </c>
      <c r="AC486" s="168" t="s">
        <v>566</v>
      </c>
      <c r="AD486" s="169" t="s">
        <v>566</v>
      </c>
    </row>
    <row r="487" spans="1:30" s="20" customFormat="1" x14ac:dyDescent="0.3">
      <c r="A487" s="143" t="s">
        <v>41</v>
      </c>
      <c r="B487" s="144" t="s">
        <v>41</v>
      </c>
      <c r="C487" s="144">
        <v>155057</v>
      </c>
      <c r="D487" s="144">
        <v>6568460</v>
      </c>
      <c r="E487" s="158">
        <v>2020</v>
      </c>
      <c r="F487" s="3" t="s">
        <v>1328</v>
      </c>
      <c r="G487" s="131">
        <v>9.0000000000000011E-3</v>
      </c>
      <c r="H487" s="131">
        <v>0.24000000000000002</v>
      </c>
      <c r="I487" s="131">
        <v>1.4</v>
      </c>
      <c r="J487" s="131">
        <v>2.4</v>
      </c>
      <c r="K487" s="131">
        <v>0.21000000000000002</v>
      </c>
      <c r="L487" s="131">
        <v>4.5</v>
      </c>
      <c r="M487" s="131">
        <v>6.0000000000000001E-3</v>
      </c>
      <c r="N487" s="131">
        <v>0.12999999999999998</v>
      </c>
      <c r="O487" s="131">
        <v>1.2</v>
      </c>
      <c r="P487" s="131">
        <v>2.2000000000000002</v>
      </c>
      <c r="Q487" s="131">
        <v>2.5999999999999999E-2</v>
      </c>
      <c r="R487" s="131">
        <v>3</v>
      </c>
      <c r="S487" s="131">
        <v>7.7</v>
      </c>
      <c r="T487" s="131">
        <v>67</v>
      </c>
      <c r="U487" s="131">
        <v>34</v>
      </c>
      <c r="V487" s="131">
        <v>9.1</v>
      </c>
      <c r="W487" s="131">
        <v>9.3000000000000007</v>
      </c>
      <c r="X487" s="131">
        <v>32</v>
      </c>
      <c r="Y487" s="131">
        <v>29</v>
      </c>
      <c r="Z487" s="131" t="s">
        <v>2006</v>
      </c>
      <c r="AA487" s="2" t="s">
        <v>2006</v>
      </c>
      <c r="AB487" s="2" t="s">
        <v>2006</v>
      </c>
      <c r="AC487" s="20" t="s">
        <v>2006</v>
      </c>
      <c r="AD487" s="132" t="s">
        <v>2006</v>
      </c>
    </row>
    <row r="488" spans="1:30" s="20" customFormat="1" x14ac:dyDescent="0.3">
      <c r="A488" s="143" t="s">
        <v>36</v>
      </c>
      <c r="B488" s="144" t="s">
        <v>1279</v>
      </c>
      <c r="C488" s="144">
        <v>158727</v>
      </c>
      <c r="D488" s="144">
        <v>6578210</v>
      </c>
      <c r="E488" s="158">
        <v>2020</v>
      </c>
      <c r="F488" s="3" t="s">
        <v>1328</v>
      </c>
      <c r="G488" s="131">
        <v>1.0999999999999999E-2</v>
      </c>
      <c r="H488" s="131">
        <v>0.12000000000000001</v>
      </c>
      <c r="I488" s="131">
        <v>4.7</v>
      </c>
      <c r="J488" s="131">
        <v>1.9</v>
      </c>
      <c r="K488" s="131">
        <v>0.25</v>
      </c>
      <c r="L488" s="131">
        <v>8.3000000000000007</v>
      </c>
      <c r="M488" s="131">
        <v>1.8000000000000002E-2</v>
      </c>
      <c r="N488" s="131">
        <v>6.8000000000000005E-2</v>
      </c>
      <c r="O488" s="131">
        <v>2.2000000000000002</v>
      </c>
      <c r="P488" s="131">
        <v>1.9</v>
      </c>
      <c r="Q488" s="131" t="s">
        <v>585</v>
      </c>
      <c r="R488" s="131">
        <v>2</v>
      </c>
      <c r="S488" s="131">
        <v>7.8</v>
      </c>
      <c r="T488" s="131">
        <v>61</v>
      </c>
      <c r="U488" s="131">
        <v>110</v>
      </c>
      <c r="V488" s="131">
        <v>8.1</v>
      </c>
      <c r="W488" s="131">
        <v>7.9</v>
      </c>
      <c r="X488" s="131">
        <v>29</v>
      </c>
      <c r="Y488" s="131">
        <v>26</v>
      </c>
      <c r="Z488" s="131" t="s">
        <v>2006</v>
      </c>
      <c r="AA488" s="2" t="s">
        <v>2006</v>
      </c>
      <c r="AB488" s="2" t="s">
        <v>2006</v>
      </c>
      <c r="AC488" s="20" t="s">
        <v>2006</v>
      </c>
      <c r="AD488" s="132" t="s">
        <v>2006</v>
      </c>
    </row>
    <row r="489" spans="1:30" s="20" customFormat="1" x14ac:dyDescent="0.3">
      <c r="A489" s="143" t="s">
        <v>261</v>
      </c>
      <c r="B489" s="144" t="s">
        <v>1327</v>
      </c>
      <c r="C489" s="144">
        <v>156341</v>
      </c>
      <c r="D489" s="144">
        <v>6582550</v>
      </c>
      <c r="E489" s="158">
        <v>2020</v>
      </c>
      <c r="F489" s="3" t="s">
        <v>1328</v>
      </c>
      <c r="G489" s="131">
        <v>2.5000000000000001E-2</v>
      </c>
      <c r="H489" s="131">
        <v>0.12999999999999998</v>
      </c>
      <c r="I489" s="131">
        <v>1.5</v>
      </c>
      <c r="J489" s="131">
        <v>1.7</v>
      </c>
      <c r="K489" s="131">
        <v>0.15</v>
      </c>
      <c r="L489" s="131">
        <v>3.8</v>
      </c>
      <c r="M489" s="131">
        <v>1.6E-2</v>
      </c>
      <c r="N489" s="131" t="s">
        <v>566</v>
      </c>
      <c r="O489" s="131">
        <v>1.3</v>
      </c>
      <c r="P489" s="131">
        <v>1.5</v>
      </c>
      <c r="Q489" s="131" t="s">
        <v>585</v>
      </c>
      <c r="R489" s="131">
        <v>2.6</v>
      </c>
      <c r="S489" s="131">
        <v>7.8</v>
      </c>
      <c r="T489" s="131">
        <v>69</v>
      </c>
      <c r="U489" s="131">
        <v>320</v>
      </c>
      <c r="V489" s="131">
        <v>6.1</v>
      </c>
      <c r="W489" s="131">
        <v>5.7</v>
      </c>
      <c r="X489" s="131">
        <v>44</v>
      </c>
      <c r="Y489" s="131">
        <v>41</v>
      </c>
      <c r="Z489" s="131" t="s">
        <v>2006</v>
      </c>
      <c r="AA489" s="2" t="s">
        <v>2006</v>
      </c>
      <c r="AB489" s="2" t="s">
        <v>2006</v>
      </c>
      <c r="AC489" s="20" t="s">
        <v>2006</v>
      </c>
      <c r="AD489" s="132" t="s">
        <v>2006</v>
      </c>
    </row>
    <row r="490" spans="1:30" s="20" customFormat="1" x14ac:dyDescent="0.3">
      <c r="A490" s="143" t="s">
        <v>267</v>
      </c>
      <c r="B490" s="144" t="s">
        <v>552</v>
      </c>
      <c r="C490" s="144">
        <v>152713</v>
      </c>
      <c r="D490" s="144">
        <v>6582780</v>
      </c>
      <c r="E490" s="158">
        <v>2020</v>
      </c>
      <c r="F490" s="3" t="s">
        <v>1328</v>
      </c>
      <c r="G490" s="131">
        <v>3.1E-2</v>
      </c>
      <c r="H490" s="131">
        <v>0.13999999999999999</v>
      </c>
      <c r="I490" s="131">
        <v>2.4</v>
      </c>
      <c r="J490" s="131">
        <v>1.6</v>
      </c>
      <c r="K490" s="131">
        <v>0.55999999999999994</v>
      </c>
      <c r="L490" s="131">
        <v>17</v>
      </c>
      <c r="M490" s="131">
        <v>1.6E-2</v>
      </c>
      <c r="N490" s="131" t="s">
        <v>566</v>
      </c>
      <c r="O490" s="131">
        <v>1.4</v>
      </c>
      <c r="P490" s="131">
        <v>1.3</v>
      </c>
      <c r="Q490" s="131" t="s">
        <v>585</v>
      </c>
      <c r="R490" s="131">
        <v>7.2</v>
      </c>
      <c r="S490" s="131">
        <v>7.8</v>
      </c>
      <c r="T490" s="131">
        <v>79</v>
      </c>
      <c r="U490" s="131">
        <v>480</v>
      </c>
      <c r="V490" s="131">
        <v>7.4</v>
      </c>
      <c r="W490" s="131">
        <v>4.7</v>
      </c>
      <c r="X490" s="131">
        <v>64</v>
      </c>
      <c r="Y490" s="131">
        <v>58</v>
      </c>
      <c r="Z490" s="131" t="s">
        <v>2006</v>
      </c>
      <c r="AA490" s="2" t="s">
        <v>2006</v>
      </c>
      <c r="AB490" s="2" t="s">
        <v>2006</v>
      </c>
      <c r="AC490" s="20" t="s">
        <v>2006</v>
      </c>
      <c r="AD490" s="132" t="s">
        <v>2006</v>
      </c>
    </row>
    <row r="491" spans="1:30" s="20" customFormat="1" x14ac:dyDescent="0.3">
      <c r="A491" s="143" t="s">
        <v>1109</v>
      </c>
      <c r="B491" s="144" t="s">
        <v>1109</v>
      </c>
      <c r="C491" s="158"/>
      <c r="D491" s="158"/>
      <c r="E491" s="158">
        <v>2020</v>
      </c>
      <c r="F491" s="3" t="s">
        <v>1328</v>
      </c>
      <c r="G491" s="131" t="s">
        <v>1268</v>
      </c>
      <c r="H491" s="131">
        <v>0.17</v>
      </c>
      <c r="I491" s="131">
        <v>1.7</v>
      </c>
      <c r="J491" s="131">
        <v>0.91</v>
      </c>
      <c r="K491" s="131">
        <v>0.11</v>
      </c>
      <c r="L491" s="131">
        <v>4.3</v>
      </c>
      <c r="M491" s="131" t="s">
        <v>567</v>
      </c>
      <c r="N491" s="131">
        <v>0.13999999999999999</v>
      </c>
      <c r="O491" s="131">
        <v>1.6</v>
      </c>
      <c r="P491" s="131">
        <v>0.85</v>
      </c>
      <c r="Q491" s="131" t="s">
        <v>585</v>
      </c>
      <c r="R491" s="131">
        <v>2.7</v>
      </c>
      <c r="S491" s="131">
        <v>7.8</v>
      </c>
      <c r="T491" s="131">
        <v>67</v>
      </c>
      <c r="U491" s="131">
        <v>38</v>
      </c>
      <c r="V491" s="131">
        <v>9.8000000000000007</v>
      </c>
      <c r="W491" s="131">
        <v>9.3000000000000007</v>
      </c>
      <c r="X491" s="131">
        <v>29</v>
      </c>
      <c r="Y491" s="131">
        <v>26</v>
      </c>
      <c r="Z491" s="131" t="s">
        <v>2006</v>
      </c>
      <c r="AA491" s="2" t="s">
        <v>2006</v>
      </c>
      <c r="AB491" s="2" t="s">
        <v>2006</v>
      </c>
      <c r="AC491" s="20" t="s">
        <v>2006</v>
      </c>
      <c r="AD491" s="132" t="s">
        <v>2006</v>
      </c>
    </row>
    <row r="492" spans="1:30" s="20" customFormat="1" x14ac:dyDescent="0.3">
      <c r="A492" s="143" t="s">
        <v>1116</v>
      </c>
      <c r="B492" s="144" t="s">
        <v>1116</v>
      </c>
      <c r="C492" s="158"/>
      <c r="D492" s="158"/>
      <c r="E492" s="158">
        <v>2020</v>
      </c>
      <c r="F492" s="3" t="s">
        <v>1328</v>
      </c>
      <c r="G492" s="131" t="s">
        <v>1268</v>
      </c>
      <c r="H492" s="131">
        <v>7.3999999999999996E-2</v>
      </c>
      <c r="I492" s="131">
        <v>0.80999999999999994</v>
      </c>
      <c r="J492" s="131">
        <v>0.67</v>
      </c>
      <c r="K492" s="131">
        <v>0.19</v>
      </c>
      <c r="L492" s="131">
        <v>2.4</v>
      </c>
      <c r="M492" s="131" t="s">
        <v>567</v>
      </c>
      <c r="N492" s="131" t="s">
        <v>566</v>
      </c>
      <c r="O492" s="131">
        <v>0.73</v>
      </c>
      <c r="P492" s="131">
        <v>0.6</v>
      </c>
      <c r="Q492" s="131" t="s">
        <v>585</v>
      </c>
      <c r="R492" s="131">
        <v>1.2</v>
      </c>
      <c r="S492" s="131">
        <v>8</v>
      </c>
      <c r="T492" s="131">
        <v>96</v>
      </c>
      <c r="U492" s="131">
        <v>49</v>
      </c>
      <c r="V492" s="131">
        <v>8.1</v>
      </c>
      <c r="W492" s="131">
        <v>7.9</v>
      </c>
      <c r="X492" s="131">
        <v>42</v>
      </c>
      <c r="Y492" s="131">
        <v>38</v>
      </c>
      <c r="Z492" s="131" t="s">
        <v>2006</v>
      </c>
      <c r="AA492" s="2" t="s">
        <v>2006</v>
      </c>
      <c r="AB492" s="2" t="s">
        <v>2006</v>
      </c>
      <c r="AC492" s="20" t="s">
        <v>2006</v>
      </c>
      <c r="AD492" s="132" t="s">
        <v>2006</v>
      </c>
    </row>
    <row r="493" spans="1:30" s="20" customFormat="1" x14ac:dyDescent="0.3">
      <c r="A493" s="143" t="s">
        <v>263</v>
      </c>
      <c r="B493" s="144" t="s">
        <v>550</v>
      </c>
      <c r="C493" s="144">
        <v>156953</v>
      </c>
      <c r="D493" s="144">
        <v>6570050</v>
      </c>
      <c r="E493" s="158">
        <v>2020</v>
      </c>
      <c r="F493" s="3" t="s">
        <v>1328</v>
      </c>
      <c r="G493" s="131">
        <v>5.0000000000000001E-3</v>
      </c>
      <c r="H493" s="131">
        <v>0.17</v>
      </c>
      <c r="I493" s="131">
        <v>1.3</v>
      </c>
      <c r="J493" s="131">
        <v>2.2000000000000002</v>
      </c>
      <c r="K493" s="131">
        <v>0.12999999999999998</v>
      </c>
      <c r="L493" s="131">
        <v>3.7</v>
      </c>
      <c r="M493" s="131" t="s">
        <v>567</v>
      </c>
      <c r="N493" s="131">
        <v>0.08</v>
      </c>
      <c r="O493" s="131">
        <v>1.2</v>
      </c>
      <c r="P493" s="131">
        <v>2.1</v>
      </c>
      <c r="Q493" s="131" t="s">
        <v>585</v>
      </c>
      <c r="R493" s="131">
        <v>2.2999999999999998</v>
      </c>
      <c r="S493" s="131">
        <v>7.9</v>
      </c>
      <c r="T493" s="131">
        <v>69</v>
      </c>
      <c r="U493" s="131">
        <v>36</v>
      </c>
      <c r="V493" s="131">
        <v>9.1</v>
      </c>
      <c r="W493" s="131">
        <v>8.8000000000000007</v>
      </c>
      <c r="X493" s="131">
        <v>34</v>
      </c>
      <c r="Y493" s="131">
        <v>31</v>
      </c>
      <c r="Z493" s="131" t="s">
        <v>2006</v>
      </c>
      <c r="AA493" s="2" t="s">
        <v>2006</v>
      </c>
      <c r="AB493" s="2" t="s">
        <v>2006</v>
      </c>
      <c r="AC493" s="20" t="s">
        <v>2006</v>
      </c>
      <c r="AD493" s="132" t="s">
        <v>2006</v>
      </c>
    </row>
    <row r="494" spans="1:30" s="20" customFormat="1" x14ac:dyDescent="0.3">
      <c r="A494" s="143" t="s">
        <v>975</v>
      </c>
      <c r="B494" s="144" t="s">
        <v>939</v>
      </c>
      <c r="C494" s="144">
        <v>158751</v>
      </c>
      <c r="D494" s="144">
        <v>6570553</v>
      </c>
      <c r="E494" s="158">
        <v>2020</v>
      </c>
      <c r="F494" s="3" t="s">
        <v>1328</v>
      </c>
      <c r="G494" s="131">
        <v>4.0000000000000001E-3</v>
      </c>
      <c r="H494" s="131">
        <v>9.8000000000000004E-2</v>
      </c>
      <c r="I494" s="131">
        <v>0.92</v>
      </c>
      <c r="J494" s="131">
        <v>0.96000000000000008</v>
      </c>
      <c r="K494" s="131">
        <v>0.13999999999999999</v>
      </c>
      <c r="L494" s="131">
        <v>3.7</v>
      </c>
      <c r="M494" s="131" t="s">
        <v>567</v>
      </c>
      <c r="N494" s="131">
        <v>5.2999999999999999E-2</v>
      </c>
      <c r="O494" s="131">
        <v>0.98</v>
      </c>
      <c r="P494" s="131">
        <v>0.86</v>
      </c>
      <c r="Q494" s="131">
        <v>4.3999999999999997E-2</v>
      </c>
      <c r="R494" s="131">
        <v>3</v>
      </c>
      <c r="S494" s="131">
        <v>8</v>
      </c>
      <c r="T494" s="131">
        <v>90</v>
      </c>
      <c r="U494" s="131">
        <v>39</v>
      </c>
      <c r="V494" s="131">
        <v>5.6</v>
      </c>
      <c r="W494" s="131">
        <v>5.2</v>
      </c>
      <c r="X494" s="131">
        <v>39</v>
      </c>
      <c r="Y494" s="131">
        <v>35</v>
      </c>
      <c r="Z494" s="131" t="s">
        <v>2006</v>
      </c>
      <c r="AA494" s="2" t="s">
        <v>2006</v>
      </c>
      <c r="AB494" s="2" t="s">
        <v>2006</v>
      </c>
      <c r="AC494" s="20" t="s">
        <v>2006</v>
      </c>
      <c r="AD494" s="132" t="s">
        <v>2006</v>
      </c>
    </row>
    <row r="495" spans="1:30" s="20" customFormat="1" x14ac:dyDescent="0.3">
      <c r="A495" s="143" t="s">
        <v>38</v>
      </c>
      <c r="B495" s="145" t="s">
        <v>38</v>
      </c>
      <c r="C495" s="144">
        <v>145070</v>
      </c>
      <c r="D495" s="144">
        <v>6580210</v>
      </c>
      <c r="E495" s="158">
        <v>2020</v>
      </c>
      <c r="F495" s="3" t="s">
        <v>1329</v>
      </c>
      <c r="G495" s="131">
        <v>4.0000000000000001E-3</v>
      </c>
      <c r="H495" s="131">
        <v>0.12000000000000001</v>
      </c>
      <c r="I495" s="131">
        <v>1</v>
      </c>
      <c r="J495" s="131">
        <v>0.47</v>
      </c>
      <c r="K495" s="131">
        <v>0.42000000000000004</v>
      </c>
      <c r="L495" s="131">
        <v>1.3</v>
      </c>
      <c r="M495" s="131" t="s">
        <v>567</v>
      </c>
      <c r="N495" s="131">
        <v>6.8999999999999992E-2</v>
      </c>
      <c r="O495" s="131">
        <v>0.71</v>
      </c>
      <c r="P495" s="131">
        <v>0.45</v>
      </c>
      <c r="Q495" s="131" t="s">
        <v>585</v>
      </c>
      <c r="R495" s="131">
        <v>0.51999999999999991</v>
      </c>
      <c r="S495" s="131">
        <v>8</v>
      </c>
      <c r="T495" s="131">
        <v>140</v>
      </c>
      <c r="U495" s="131">
        <v>34</v>
      </c>
      <c r="V495" s="131">
        <v>11</v>
      </c>
      <c r="W495" s="131">
        <v>12</v>
      </c>
      <c r="X495" s="131">
        <v>42</v>
      </c>
      <c r="Y495" s="131">
        <v>41</v>
      </c>
      <c r="Z495" s="131" t="s">
        <v>2006</v>
      </c>
      <c r="AA495" s="2" t="s">
        <v>2006</v>
      </c>
      <c r="AB495" s="2" t="s">
        <v>2006</v>
      </c>
      <c r="AC495" s="20" t="s">
        <v>2006</v>
      </c>
      <c r="AD495" s="132" t="s">
        <v>2006</v>
      </c>
    </row>
    <row r="496" spans="1:30" s="20" customFormat="1" x14ac:dyDescent="0.3">
      <c r="A496" s="143" t="s">
        <v>39</v>
      </c>
      <c r="B496" s="144" t="s">
        <v>39</v>
      </c>
      <c r="C496" s="144">
        <v>145234</v>
      </c>
      <c r="D496" s="144">
        <v>6581590</v>
      </c>
      <c r="E496" s="158">
        <v>2020</v>
      </c>
      <c r="F496" s="3" t="s">
        <v>1329</v>
      </c>
      <c r="G496" s="131">
        <v>5.0000000000000001E-3</v>
      </c>
      <c r="H496" s="131">
        <v>0.17</v>
      </c>
      <c r="I496" s="131">
        <v>0.74</v>
      </c>
      <c r="J496" s="131">
        <v>0.72000000000000008</v>
      </c>
      <c r="K496" s="131">
        <v>3.6999999999999998E-2</v>
      </c>
      <c r="L496" s="131">
        <v>2.4</v>
      </c>
      <c r="M496" s="131" t="s">
        <v>567</v>
      </c>
      <c r="N496" s="131">
        <v>0.15</v>
      </c>
      <c r="O496" s="131">
        <v>0.6</v>
      </c>
      <c r="P496" s="131">
        <v>0.76</v>
      </c>
      <c r="Q496" s="131" t="s">
        <v>585</v>
      </c>
      <c r="R496" s="131">
        <v>2</v>
      </c>
      <c r="S496" s="131">
        <v>8</v>
      </c>
      <c r="T496" s="131">
        <v>150</v>
      </c>
      <c r="U496" s="131">
        <v>92</v>
      </c>
      <c r="V496" s="131">
        <v>23</v>
      </c>
      <c r="W496" s="131">
        <v>23</v>
      </c>
      <c r="X496" s="131">
        <v>110</v>
      </c>
      <c r="Y496" s="131">
        <v>110</v>
      </c>
      <c r="Z496" s="131" t="s">
        <v>2006</v>
      </c>
      <c r="AA496" s="2" t="s">
        <v>2006</v>
      </c>
      <c r="AB496" s="2" t="s">
        <v>2006</v>
      </c>
      <c r="AC496" s="20" t="s">
        <v>2006</v>
      </c>
      <c r="AD496" s="132" t="s">
        <v>2006</v>
      </c>
    </row>
    <row r="497" spans="1:30" s="20" customFormat="1" x14ac:dyDescent="0.3">
      <c r="A497" s="143" t="s">
        <v>42</v>
      </c>
      <c r="B497" s="144" t="s">
        <v>42</v>
      </c>
      <c r="C497" s="144">
        <v>148156</v>
      </c>
      <c r="D497" s="144">
        <v>6572520</v>
      </c>
      <c r="E497" s="158">
        <v>2020</v>
      </c>
      <c r="F497" s="3" t="s">
        <v>1329</v>
      </c>
      <c r="G497" s="131">
        <v>8.0000000000000002E-3</v>
      </c>
      <c r="H497" s="131">
        <v>0.16</v>
      </c>
      <c r="I497" s="131">
        <v>2.1</v>
      </c>
      <c r="J497" s="131">
        <v>2</v>
      </c>
      <c r="K497" s="131">
        <v>0.17</v>
      </c>
      <c r="L497" s="131">
        <v>7.8</v>
      </c>
      <c r="M497" s="131">
        <v>5.0000000000000001E-3</v>
      </c>
      <c r="N497" s="131">
        <v>8.3999999999999991E-2</v>
      </c>
      <c r="O497" s="131">
        <v>1.7</v>
      </c>
      <c r="P497" s="131">
        <v>1.9</v>
      </c>
      <c r="Q497" s="131">
        <v>1.2E-2</v>
      </c>
      <c r="R497" s="131">
        <v>5.6</v>
      </c>
      <c r="S497" s="131">
        <v>7.9</v>
      </c>
      <c r="T497" s="131">
        <v>60</v>
      </c>
      <c r="U497" s="131">
        <v>28</v>
      </c>
      <c r="V497" s="131">
        <v>7.1</v>
      </c>
      <c r="W497" s="131">
        <v>5</v>
      </c>
      <c r="X497" s="131">
        <v>28</v>
      </c>
      <c r="Y497" s="131">
        <v>26</v>
      </c>
      <c r="Z497" s="131" t="s">
        <v>2006</v>
      </c>
      <c r="AA497" s="2" t="s">
        <v>2006</v>
      </c>
      <c r="AB497" s="2" t="s">
        <v>2006</v>
      </c>
      <c r="AC497" s="20" t="s">
        <v>2006</v>
      </c>
      <c r="AD497" s="132" t="s">
        <v>2006</v>
      </c>
    </row>
    <row r="498" spans="1:30" s="20" customFormat="1" x14ac:dyDescent="0.3">
      <c r="A498" s="143" t="s">
        <v>40</v>
      </c>
      <c r="B498" s="144" t="s">
        <v>40</v>
      </c>
      <c r="C498" s="144">
        <v>142857</v>
      </c>
      <c r="D498" s="144">
        <v>6581940</v>
      </c>
      <c r="E498" s="158">
        <v>2020</v>
      </c>
      <c r="F498" s="3" t="s">
        <v>1329</v>
      </c>
      <c r="G498" s="131">
        <v>2.1999999999999999E-2</v>
      </c>
      <c r="H498" s="131">
        <v>0.72000000000000008</v>
      </c>
      <c r="I498" s="131">
        <v>5.1000000000000005</v>
      </c>
      <c r="J498" s="131">
        <v>1.9</v>
      </c>
      <c r="K498" s="131">
        <v>0.56999999999999995</v>
      </c>
      <c r="L498" s="131">
        <v>14</v>
      </c>
      <c r="M498" s="131">
        <v>9.0000000000000011E-3</v>
      </c>
      <c r="N498" s="131">
        <v>0.23</v>
      </c>
      <c r="O498" s="131">
        <v>4.3</v>
      </c>
      <c r="P498" s="131">
        <v>1.7</v>
      </c>
      <c r="Q498" s="131">
        <v>5.6000000000000001E-2</v>
      </c>
      <c r="R498" s="131">
        <v>8.6</v>
      </c>
      <c r="S498" s="131">
        <v>8</v>
      </c>
      <c r="T498" s="131">
        <v>150</v>
      </c>
      <c r="U498" s="131">
        <v>57</v>
      </c>
      <c r="V498" s="131">
        <v>11</v>
      </c>
      <c r="W498" s="131">
        <v>10</v>
      </c>
      <c r="X498" s="131">
        <v>58</v>
      </c>
      <c r="Y498" s="131">
        <v>54</v>
      </c>
      <c r="Z498" s="131" t="s">
        <v>2006</v>
      </c>
      <c r="AA498" s="2" t="s">
        <v>2006</v>
      </c>
      <c r="AB498" s="2" t="s">
        <v>2006</v>
      </c>
      <c r="AC498" s="20" t="s">
        <v>2006</v>
      </c>
      <c r="AD498" s="132" t="s">
        <v>2006</v>
      </c>
    </row>
    <row r="499" spans="1:30" s="20" customFormat="1" x14ac:dyDescent="0.3">
      <c r="A499" s="143" t="s">
        <v>268</v>
      </c>
      <c r="B499" s="144" t="s">
        <v>1993</v>
      </c>
      <c r="C499" s="144">
        <v>146245</v>
      </c>
      <c r="D499" s="144">
        <v>6583660</v>
      </c>
      <c r="E499" s="158">
        <v>2020</v>
      </c>
      <c r="F499" s="3" t="s">
        <v>1329</v>
      </c>
      <c r="G499" s="131">
        <v>5.0999999999999997E-2</v>
      </c>
      <c r="H499" s="131">
        <v>3</v>
      </c>
      <c r="I499" s="131">
        <v>9.1999999999999993</v>
      </c>
      <c r="J499" s="131">
        <v>3.7</v>
      </c>
      <c r="K499" s="131">
        <v>3</v>
      </c>
      <c r="L499" s="131">
        <v>62</v>
      </c>
      <c r="M499" s="131">
        <v>1.4E-2</v>
      </c>
      <c r="N499" s="131">
        <v>0.16</v>
      </c>
      <c r="O499" s="131">
        <v>4</v>
      </c>
      <c r="P499" s="131">
        <v>2.4</v>
      </c>
      <c r="Q499" s="131">
        <v>2.8000000000000001E-2</v>
      </c>
      <c r="R499" s="131">
        <v>14</v>
      </c>
      <c r="S499" s="131">
        <v>7.8</v>
      </c>
      <c r="T499" s="131">
        <v>150</v>
      </c>
      <c r="U499" s="131">
        <v>68</v>
      </c>
      <c r="V499" s="131">
        <v>11</v>
      </c>
      <c r="W499" s="131">
        <v>5</v>
      </c>
      <c r="X499" s="131">
        <v>54</v>
      </c>
      <c r="Y499" s="131">
        <v>51</v>
      </c>
      <c r="Z499" s="131" t="s">
        <v>2006</v>
      </c>
      <c r="AA499" s="2" t="s">
        <v>2006</v>
      </c>
      <c r="AB499" s="2" t="s">
        <v>2006</v>
      </c>
      <c r="AC499" s="20" t="s">
        <v>2006</v>
      </c>
      <c r="AD499" s="132" t="s">
        <v>2006</v>
      </c>
    </row>
    <row r="500" spans="1:30" s="20" customFormat="1" x14ac:dyDescent="0.3">
      <c r="A500" s="143" t="s">
        <v>46</v>
      </c>
      <c r="B500" s="144" t="s">
        <v>46</v>
      </c>
      <c r="C500" s="147" t="s">
        <v>1283</v>
      </c>
      <c r="D500" s="147" t="s">
        <v>1282</v>
      </c>
      <c r="E500" s="158">
        <v>2020</v>
      </c>
      <c r="F500" s="3" t="s">
        <v>1329</v>
      </c>
      <c r="G500" s="131">
        <v>8.0000000000000002E-3</v>
      </c>
      <c r="H500" s="131">
        <v>0.11</v>
      </c>
      <c r="I500" s="131">
        <v>1.8</v>
      </c>
      <c r="J500" s="131">
        <v>0.86</v>
      </c>
      <c r="K500" s="131">
        <v>0.12000000000000001</v>
      </c>
      <c r="L500" s="131">
        <v>8.8000000000000007</v>
      </c>
      <c r="M500" s="131">
        <v>6.0000000000000001E-3</v>
      </c>
      <c r="N500" s="131">
        <v>5.6000000000000001E-2</v>
      </c>
      <c r="O500" s="131">
        <v>1.6</v>
      </c>
      <c r="P500" s="131">
        <v>0.84000000000000008</v>
      </c>
      <c r="Q500" s="131" t="s">
        <v>585</v>
      </c>
      <c r="R500" s="131">
        <v>7.7</v>
      </c>
      <c r="S500" s="131">
        <v>7.9</v>
      </c>
      <c r="T500" s="131">
        <v>91</v>
      </c>
      <c r="U500" s="131">
        <v>42</v>
      </c>
      <c r="V500" s="131">
        <v>5.2</v>
      </c>
      <c r="W500" s="131">
        <v>4.7</v>
      </c>
      <c r="X500" s="131">
        <v>35</v>
      </c>
      <c r="Y500" s="131">
        <v>34</v>
      </c>
      <c r="Z500" s="131" t="s">
        <v>2006</v>
      </c>
      <c r="AA500" s="2" t="s">
        <v>2006</v>
      </c>
      <c r="AB500" s="2" t="s">
        <v>2006</v>
      </c>
      <c r="AC500" s="20" t="s">
        <v>2006</v>
      </c>
      <c r="AD500" s="132" t="s">
        <v>2006</v>
      </c>
    </row>
    <row r="501" spans="1:30" s="20" customFormat="1" x14ac:dyDescent="0.3">
      <c r="A501" s="143" t="s">
        <v>269</v>
      </c>
      <c r="B501" s="144" t="s">
        <v>44</v>
      </c>
      <c r="C501" s="144">
        <v>149668</v>
      </c>
      <c r="D501" s="144">
        <v>6580770</v>
      </c>
      <c r="E501" s="158">
        <v>2020</v>
      </c>
      <c r="F501" s="3" t="s">
        <v>1329</v>
      </c>
      <c r="G501" s="131">
        <v>5.0000000000000001E-3</v>
      </c>
      <c r="H501" s="131">
        <v>0.15</v>
      </c>
      <c r="I501" s="131">
        <v>2</v>
      </c>
      <c r="J501" s="131">
        <v>2.1</v>
      </c>
      <c r="K501" s="131">
        <v>0.12999999999999998</v>
      </c>
      <c r="L501" s="131">
        <v>1.5</v>
      </c>
      <c r="M501" s="131">
        <v>4.0000000000000001E-3</v>
      </c>
      <c r="N501" s="131">
        <v>7.3999999999999996E-2</v>
      </c>
      <c r="O501" s="131">
        <v>1.8</v>
      </c>
      <c r="P501" s="131">
        <v>2</v>
      </c>
      <c r="Q501" s="131" t="s">
        <v>585</v>
      </c>
      <c r="R501" s="131">
        <v>1.5</v>
      </c>
      <c r="S501" s="131">
        <v>7.9</v>
      </c>
      <c r="T501" s="131">
        <v>61</v>
      </c>
      <c r="U501" s="131">
        <v>22</v>
      </c>
      <c r="V501" s="131">
        <v>8.1999999999999993</v>
      </c>
      <c r="W501" s="131">
        <v>7.8</v>
      </c>
      <c r="X501" s="131">
        <v>22</v>
      </c>
      <c r="Y501" s="131">
        <v>21</v>
      </c>
      <c r="Z501" s="131" t="s">
        <v>2006</v>
      </c>
      <c r="AA501" s="2" t="s">
        <v>2006</v>
      </c>
      <c r="AB501" s="2" t="s">
        <v>2006</v>
      </c>
      <c r="AC501" s="20" t="s">
        <v>2006</v>
      </c>
      <c r="AD501" s="132" t="s">
        <v>2006</v>
      </c>
    </row>
    <row r="502" spans="1:30" s="20" customFormat="1" x14ac:dyDescent="0.3">
      <c r="A502" s="143" t="s">
        <v>1330</v>
      </c>
      <c r="B502" s="144" t="s">
        <v>1280</v>
      </c>
      <c r="C502" s="158"/>
      <c r="D502" s="158"/>
      <c r="E502" s="158">
        <v>2020</v>
      </c>
      <c r="F502" s="3" t="s">
        <v>1329</v>
      </c>
      <c r="G502" s="131">
        <v>6.6000000000000003E-2</v>
      </c>
      <c r="H502" s="131">
        <v>3.7</v>
      </c>
      <c r="I502" s="131">
        <v>10</v>
      </c>
      <c r="J502" s="131">
        <v>4.1000000000000005</v>
      </c>
      <c r="K502" s="131">
        <v>4</v>
      </c>
      <c r="L502" s="131">
        <v>71</v>
      </c>
      <c r="M502" s="131">
        <v>1.5000000000000001E-2</v>
      </c>
      <c r="N502" s="131">
        <v>0.17</v>
      </c>
      <c r="O502" s="131">
        <v>4.2</v>
      </c>
      <c r="P502" s="131">
        <v>2.4</v>
      </c>
      <c r="Q502" s="131">
        <v>3.0000000000000002E-2</v>
      </c>
      <c r="R502" s="131">
        <v>12</v>
      </c>
      <c r="S502" s="131">
        <v>7.7</v>
      </c>
      <c r="T502" s="131">
        <v>140</v>
      </c>
      <c r="U502" s="131">
        <v>63</v>
      </c>
      <c r="V502" s="131">
        <v>9.3000000000000007</v>
      </c>
      <c r="W502" s="131">
        <v>4.8</v>
      </c>
      <c r="X502" s="131">
        <v>53</v>
      </c>
      <c r="Y502" s="131">
        <v>50</v>
      </c>
      <c r="Z502" s="131" t="s">
        <v>2006</v>
      </c>
      <c r="AA502" s="2" t="s">
        <v>2006</v>
      </c>
      <c r="AB502" s="2" t="s">
        <v>2006</v>
      </c>
      <c r="AC502" s="20" t="s">
        <v>2006</v>
      </c>
      <c r="AD502" s="132" t="s">
        <v>2006</v>
      </c>
    </row>
    <row r="503" spans="1:30" s="20" customFormat="1" x14ac:dyDescent="0.3">
      <c r="A503" s="143" t="s">
        <v>1331</v>
      </c>
      <c r="B503" s="144" t="s">
        <v>1280</v>
      </c>
      <c r="C503" s="158"/>
      <c r="D503" s="158"/>
      <c r="E503" s="158">
        <v>2020</v>
      </c>
      <c r="F503" s="3" t="s">
        <v>1329</v>
      </c>
      <c r="G503" s="131">
        <v>4.5999999999999999E-2</v>
      </c>
      <c r="H503" s="131">
        <v>2.8</v>
      </c>
      <c r="I503" s="131">
        <v>8.2000000000000011</v>
      </c>
      <c r="J503" s="131">
        <v>2.5</v>
      </c>
      <c r="K503" s="131">
        <v>2.7</v>
      </c>
      <c r="L503" s="131">
        <v>61</v>
      </c>
      <c r="M503" s="131">
        <v>1.2E-2</v>
      </c>
      <c r="N503" s="131">
        <v>0.17</v>
      </c>
      <c r="O503" s="131">
        <v>3.9</v>
      </c>
      <c r="P503" s="131">
        <v>1.5</v>
      </c>
      <c r="Q503" s="131">
        <v>3.7999999999999999E-2</v>
      </c>
      <c r="R503" s="131">
        <v>18</v>
      </c>
      <c r="S503" s="131">
        <v>7.8</v>
      </c>
      <c r="T503" s="131">
        <v>140</v>
      </c>
      <c r="U503" s="131">
        <v>58</v>
      </c>
      <c r="V503" s="131">
        <v>9.1999999999999993</v>
      </c>
      <c r="W503" s="131">
        <v>4.8</v>
      </c>
      <c r="X503" s="131">
        <v>48</v>
      </c>
      <c r="Y503" s="131">
        <v>47</v>
      </c>
      <c r="Z503" s="131" t="s">
        <v>2006</v>
      </c>
      <c r="AA503" s="2" t="s">
        <v>2006</v>
      </c>
      <c r="AB503" s="2" t="s">
        <v>2006</v>
      </c>
      <c r="AC503" s="20" t="s">
        <v>2006</v>
      </c>
      <c r="AD503" s="132" t="s">
        <v>2006</v>
      </c>
    </row>
    <row r="504" spans="1:30" s="20" customFormat="1" x14ac:dyDescent="0.3">
      <c r="A504" s="143" t="s">
        <v>37</v>
      </c>
      <c r="B504" s="145" t="s">
        <v>37</v>
      </c>
      <c r="C504" s="154"/>
      <c r="D504" s="154"/>
      <c r="E504" s="158">
        <v>2020</v>
      </c>
      <c r="F504" s="3" t="s">
        <v>1329</v>
      </c>
      <c r="G504" s="131" t="s">
        <v>1268</v>
      </c>
      <c r="H504" s="131" t="s">
        <v>566</v>
      </c>
      <c r="I504" s="131">
        <v>8.3000000000000004E-2</v>
      </c>
      <c r="J504" s="131" t="s">
        <v>566</v>
      </c>
      <c r="K504" s="131" t="s">
        <v>585</v>
      </c>
      <c r="L504" s="131" t="s">
        <v>587</v>
      </c>
      <c r="M504" s="131" t="s">
        <v>567</v>
      </c>
      <c r="N504" s="131" t="s">
        <v>566</v>
      </c>
      <c r="O504" s="131" t="s">
        <v>566</v>
      </c>
      <c r="P504" s="131" t="s">
        <v>566</v>
      </c>
      <c r="Q504" s="131" t="s">
        <v>585</v>
      </c>
      <c r="R504" s="131" t="s">
        <v>587</v>
      </c>
      <c r="S504" s="131" t="s">
        <v>2006</v>
      </c>
      <c r="T504" s="131" t="s">
        <v>2006</v>
      </c>
      <c r="U504" s="131" t="s">
        <v>2006</v>
      </c>
      <c r="V504" s="131" t="s">
        <v>2006</v>
      </c>
      <c r="W504" s="131" t="s">
        <v>2006</v>
      </c>
      <c r="X504" s="131" t="s">
        <v>1265</v>
      </c>
      <c r="Y504" s="131" t="s">
        <v>1265</v>
      </c>
      <c r="Z504" s="131" t="s">
        <v>2006</v>
      </c>
      <c r="AA504" s="2" t="s">
        <v>2006</v>
      </c>
      <c r="AB504" s="2" t="s">
        <v>2006</v>
      </c>
      <c r="AC504" s="20" t="s">
        <v>2006</v>
      </c>
      <c r="AD504" s="132" t="s">
        <v>2006</v>
      </c>
    </row>
    <row r="505" spans="1:30" s="20" customFormat="1" x14ac:dyDescent="0.3">
      <c r="A505" s="143" t="s">
        <v>265</v>
      </c>
      <c r="B505" s="144" t="s">
        <v>546</v>
      </c>
      <c r="C505" s="144">
        <v>152125</v>
      </c>
      <c r="D505" s="144">
        <v>6576900</v>
      </c>
      <c r="E505" s="158">
        <v>2020</v>
      </c>
      <c r="F505" s="3" t="s">
        <v>1332</v>
      </c>
      <c r="G505" s="131" t="s">
        <v>1268</v>
      </c>
      <c r="H505" s="131">
        <v>8.8999999999999996E-2</v>
      </c>
      <c r="I505" s="131">
        <v>1.7</v>
      </c>
      <c r="J505" s="131">
        <v>2.1</v>
      </c>
      <c r="K505" s="131">
        <v>8.6999999999999994E-2</v>
      </c>
      <c r="L505" s="131">
        <v>0.73</v>
      </c>
      <c r="M505" s="131" t="s">
        <v>567</v>
      </c>
      <c r="N505" s="131">
        <v>6.3E-2</v>
      </c>
      <c r="O505" s="131">
        <v>1.6</v>
      </c>
      <c r="P505" s="131">
        <v>1.9</v>
      </c>
      <c r="Q505" s="131" t="s">
        <v>585</v>
      </c>
      <c r="R505" s="131">
        <v>0.54</v>
      </c>
      <c r="S505" s="131">
        <v>7.9</v>
      </c>
      <c r="T505" s="131">
        <v>62</v>
      </c>
      <c r="U505" s="131">
        <v>22</v>
      </c>
      <c r="V505" s="131">
        <v>8.3000000000000007</v>
      </c>
      <c r="W505" s="131">
        <v>8</v>
      </c>
      <c r="X505" s="131">
        <v>22</v>
      </c>
      <c r="Y505" s="131">
        <v>21</v>
      </c>
      <c r="Z505" s="131" t="s">
        <v>2006</v>
      </c>
      <c r="AA505" s="2" t="s">
        <v>2006</v>
      </c>
      <c r="AB505" s="2" t="s">
        <v>2006</v>
      </c>
      <c r="AC505" s="20" t="s">
        <v>2006</v>
      </c>
      <c r="AD505" s="132" t="s">
        <v>2006</v>
      </c>
    </row>
    <row r="506" spans="1:30" s="20" customFormat="1" x14ac:dyDescent="0.3">
      <c r="A506" s="143" t="s">
        <v>43</v>
      </c>
      <c r="B506" s="144" t="s">
        <v>43</v>
      </c>
      <c r="C506" s="144">
        <v>153662</v>
      </c>
      <c r="D506" s="144">
        <v>6578630</v>
      </c>
      <c r="E506" s="158">
        <v>2020</v>
      </c>
      <c r="F506" s="3" t="s">
        <v>1332</v>
      </c>
      <c r="G506" s="131" t="s">
        <v>1268</v>
      </c>
      <c r="H506" s="131">
        <v>9.4E-2</v>
      </c>
      <c r="I506" s="131">
        <v>1.8</v>
      </c>
      <c r="J506" s="131">
        <v>2.1</v>
      </c>
      <c r="K506" s="131">
        <v>7.8E-2</v>
      </c>
      <c r="L506" s="131">
        <v>0.97000000000000008</v>
      </c>
      <c r="M506" s="131" t="s">
        <v>567</v>
      </c>
      <c r="N506" s="131">
        <v>6.6000000000000003E-2</v>
      </c>
      <c r="O506" s="131">
        <v>1.6</v>
      </c>
      <c r="P506" s="131">
        <v>2.6</v>
      </c>
      <c r="Q506" s="131" t="s">
        <v>585</v>
      </c>
      <c r="R506" s="131">
        <v>0.75</v>
      </c>
      <c r="S506" s="131">
        <v>7.9</v>
      </c>
      <c r="T506" s="131">
        <v>59</v>
      </c>
      <c r="U506" s="131">
        <v>22</v>
      </c>
      <c r="V506" s="131">
        <v>8.4</v>
      </c>
      <c r="W506" s="131">
        <v>8</v>
      </c>
      <c r="X506" s="131">
        <v>22</v>
      </c>
      <c r="Y506" s="131">
        <v>21</v>
      </c>
      <c r="Z506" s="131" t="s">
        <v>2006</v>
      </c>
      <c r="AA506" s="2" t="s">
        <v>2006</v>
      </c>
      <c r="AB506" s="2" t="s">
        <v>2006</v>
      </c>
      <c r="AC506" s="20" t="s">
        <v>2006</v>
      </c>
      <c r="AD506" s="132" t="s">
        <v>2006</v>
      </c>
    </row>
    <row r="507" spans="1:30" s="20" customFormat="1" x14ac:dyDescent="0.3">
      <c r="A507" s="143" t="s">
        <v>40</v>
      </c>
      <c r="B507" s="144" t="s">
        <v>40</v>
      </c>
      <c r="C507" s="144">
        <v>142857</v>
      </c>
      <c r="D507" s="144">
        <v>6581940</v>
      </c>
      <c r="E507" s="158">
        <v>2020</v>
      </c>
      <c r="F507" s="3" t="s">
        <v>1333</v>
      </c>
      <c r="G507" s="131">
        <v>1.5000000000000001E-2</v>
      </c>
      <c r="H507" s="131">
        <v>0.48000000000000004</v>
      </c>
      <c r="I507" s="131">
        <v>4.4000000000000004</v>
      </c>
      <c r="J507" s="131">
        <v>1.4</v>
      </c>
      <c r="K507" s="131">
        <v>0.51</v>
      </c>
      <c r="L507" s="131">
        <v>12</v>
      </c>
      <c r="M507" s="131">
        <v>1.0999999999999999E-2</v>
      </c>
      <c r="N507" s="131">
        <v>0.18000000000000002</v>
      </c>
      <c r="O507" s="131">
        <v>3.2</v>
      </c>
      <c r="P507" s="131">
        <v>1.5</v>
      </c>
      <c r="Q507" s="131">
        <v>7.6999999999999999E-2</v>
      </c>
      <c r="R507" s="131">
        <v>9.1999999999999993</v>
      </c>
      <c r="S507" s="131">
        <v>7.6</v>
      </c>
      <c r="T507" s="131">
        <v>130</v>
      </c>
      <c r="U507" s="131">
        <v>48</v>
      </c>
      <c r="V507" s="131">
        <v>9.8000000000000007</v>
      </c>
      <c r="W507" s="131">
        <v>8.9</v>
      </c>
      <c r="X507" s="131">
        <v>48</v>
      </c>
      <c r="Y507" s="131">
        <v>47</v>
      </c>
      <c r="Z507" s="131" t="s">
        <v>2006</v>
      </c>
      <c r="AA507" s="2" t="s">
        <v>2006</v>
      </c>
      <c r="AB507" s="2" t="s">
        <v>2006</v>
      </c>
      <c r="AC507" s="20" t="s">
        <v>2006</v>
      </c>
      <c r="AD507" s="132" t="s">
        <v>2006</v>
      </c>
    </row>
    <row r="508" spans="1:30" s="20" customFormat="1" x14ac:dyDescent="0.3">
      <c r="A508" s="143" t="s">
        <v>42</v>
      </c>
      <c r="B508" s="144" t="s">
        <v>42</v>
      </c>
      <c r="C508" s="144">
        <v>148156</v>
      </c>
      <c r="D508" s="144">
        <v>6572520</v>
      </c>
      <c r="E508" s="158">
        <v>2020</v>
      </c>
      <c r="F508" s="3" t="s">
        <v>1333</v>
      </c>
      <c r="G508" s="131">
        <v>7.0000000000000001E-3</v>
      </c>
      <c r="H508" s="131">
        <v>0.18000000000000002</v>
      </c>
      <c r="I508" s="131">
        <v>2.2000000000000002</v>
      </c>
      <c r="J508" s="131">
        <v>1.7</v>
      </c>
      <c r="K508" s="131">
        <v>0.12000000000000001</v>
      </c>
      <c r="L508" s="131">
        <v>7.4</v>
      </c>
      <c r="M508" s="131" t="s">
        <v>567</v>
      </c>
      <c r="N508" s="131">
        <v>8.2000000000000003E-2</v>
      </c>
      <c r="O508" s="131">
        <v>1.9</v>
      </c>
      <c r="P508" s="131">
        <v>1.7</v>
      </c>
      <c r="Q508" s="131">
        <v>2.5000000000000001E-2</v>
      </c>
      <c r="R508" s="131">
        <v>6.5</v>
      </c>
      <c r="S508" s="131">
        <v>7.8</v>
      </c>
      <c r="T508" s="131">
        <v>61</v>
      </c>
      <c r="U508" s="131">
        <v>28</v>
      </c>
      <c r="V508" s="131">
        <v>6.3</v>
      </c>
      <c r="W508" s="131">
        <v>5.6</v>
      </c>
      <c r="X508" s="131">
        <v>28</v>
      </c>
      <c r="Y508" s="131">
        <v>28</v>
      </c>
      <c r="Z508" s="131" t="s">
        <v>2006</v>
      </c>
      <c r="AA508" s="2" t="s">
        <v>2006</v>
      </c>
      <c r="AB508" s="2" t="s">
        <v>2006</v>
      </c>
      <c r="AC508" s="20" t="s">
        <v>2006</v>
      </c>
      <c r="AD508" s="132" t="s">
        <v>2006</v>
      </c>
    </row>
    <row r="509" spans="1:30" s="20" customFormat="1" x14ac:dyDescent="0.3">
      <c r="A509" s="143" t="s">
        <v>268</v>
      </c>
      <c r="B509" s="144" t="s">
        <v>1993</v>
      </c>
      <c r="C509" s="144">
        <v>146245</v>
      </c>
      <c r="D509" s="144">
        <v>6583660</v>
      </c>
      <c r="E509" s="158">
        <v>2020</v>
      </c>
      <c r="F509" s="3" t="s">
        <v>1333</v>
      </c>
      <c r="G509" s="131">
        <v>5.3999999999999999E-2</v>
      </c>
      <c r="H509" s="131">
        <v>4.3</v>
      </c>
      <c r="I509" s="131">
        <v>10</v>
      </c>
      <c r="J509" s="131">
        <v>4.5</v>
      </c>
      <c r="K509" s="131">
        <v>2.8</v>
      </c>
      <c r="L509" s="131">
        <v>68</v>
      </c>
      <c r="M509" s="131">
        <v>1.9E-2</v>
      </c>
      <c r="N509" s="131">
        <v>0.21000000000000002</v>
      </c>
      <c r="O509" s="131">
        <v>3.8</v>
      </c>
      <c r="P509" s="131">
        <v>2.2999999999999998</v>
      </c>
      <c r="Q509" s="131">
        <v>4.1000000000000002E-2</v>
      </c>
      <c r="R509" s="131">
        <v>24</v>
      </c>
      <c r="S509" s="131">
        <v>8.1999999999999993</v>
      </c>
      <c r="T509" s="131">
        <v>190</v>
      </c>
      <c r="U509" s="131">
        <v>65</v>
      </c>
      <c r="V509" s="131">
        <v>8.5</v>
      </c>
      <c r="W509" s="131">
        <v>8.8000000000000007</v>
      </c>
      <c r="X509" s="131">
        <v>74</v>
      </c>
      <c r="Y509" s="131">
        <v>69</v>
      </c>
      <c r="Z509" s="131" t="s">
        <v>2006</v>
      </c>
      <c r="AA509" s="2" t="s">
        <v>2006</v>
      </c>
      <c r="AB509" s="2" t="s">
        <v>2006</v>
      </c>
      <c r="AC509" s="20" t="s">
        <v>2006</v>
      </c>
      <c r="AD509" s="132" t="s">
        <v>2006</v>
      </c>
    </row>
    <row r="510" spans="1:30" s="20" customFormat="1" x14ac:dyDescent="0.3">
      <c r="A510" s="143" t="s">
        <v>1331</v>
      </c>
      <c r="B510" s="144" t="s">
        <v>1280</v>
      </c>
      <c r="C510" s="158"/>
      <c r="D510" s="158"/>
      <c r="E510" s="158">
        <v>2020</v>
      </c>
      <c r="F510" s="3" t="s">
        <v>1333</v>
      </c>
      <c r="G510" s="131">
        <v>4.3000000000000003E-2</v>
      </c>
      <c r="H510" s="131">
        <v>4.3</v>
      </c>
      <c r="I510" s="131">
        <v>11</v>
      </c>
      <c r="J510" s="131">
        <v>3.4</v>
      </c>
      <c r="K510" s="131">
        <v>3.3</v>
      </c>
      <c r="L510" s="131">
        <v>72</v>
      </c>
      <c r="M510" s="131">
        <v>1.2999999999999999E-2</v>
      </c>
      <c r="N510" s="131">
        <v>0.21000000000000002</v>
      </c>
      <c r="O510" s="131">
        <v>3.8</v>
      </c>
      <c r="P510" s="131">
        <v>2.7</v>
      </c>
      <c r="Q510" s="131">
        <v>5.6000000000000001E-2</v>
      </c>
      <c r="R510" s="131">
        <v>25</v>
      </c>
      <c r="S510" s="131">
        <v>8</v>
      </c>
      <c r="T510" s="131">
        <v>170</v>
      </c>
      <c r="U510" s="131">
        <v>58</v>
      </c>
      <c r="V510" s="131">
        <v>8</v>
      </c>
      <c r="W510" s="131">
        <v>7.6</v>
      </c>
      <c r="X510" s="131">
        <v>65</v>
      </c>
      <c r="Y510" s="131">
        <v>71</v>
      </c>
      <c r="Z510" s="131" t="s">
        <v>2006</v>
      </c>
      <c r="AA510" s="2" t="s">
        <v>2006</v>
      </c>
      <c r="AB510" s="2" t="s">
        <v>2006</v>
      </c>
      <c r="AC510" s="20" t="s">
        <v>2006</v>
      </c>
      <c r="AD510" s="132" t="s">
        <v>2006</v>
      </c>
    </row>
    <row r="511" spans="1:30" s="20" customFormat="1" x14ac:dyDescent="0.3">
      <c r="A511" s="143" t="s">
        <v>1330</v>
      </c>
      <c r="B511" s="144" t="s">
        <v>1280</v>
      </c>
      <c r="C511" s="158"/>
      <c r="D511" s="158"/>
      <c r="E511" s="158">
        <v>2020</v>
      </c>
      <c r="F511" s="3" t="s">
        <v>1333</v>
      </c>
      <c r="G511" s="131">
        <v>0.39</v>
      </c>
      <c r="H511" s="131">
        <v>15</v>
      </c>
      <c r="I511" s="131">
        <v>32</v>
      </c>
      <c r="J511" s="131">
        <v>12</v>
      </c>
      <c r="K511" s="131">
        <v>28</v>
      </c>
      <c r="L511" s="131">
        <v>160</v>
      </c>
      <c r="M511" s="131">
        <v>5.0000000000000001E-3</v>
      </c>
      <c r="N511" s="131">
        <v>0.75</v>
      </c>
      <c r="O511" s="131">
        <v>1.9</v>
      </c>
      <c r="P511" s="131">
        <v>2.7</v>
      </c>
      <c r="Q511" s="131">
        <v>5.5E-2</v>
      </c>
      <c r="R511" s="131">
        <v>2</v>
      </c>
      <c r="S511" s="131">
        <v>8.5</v>
      </c>
      <c r="T511" s="131">
        <v>160</v>
      </c>
      <c r="U511" s="131">
        <v>58</v>
      </c>
      <c r="V511" s="131">
        <v>8.6999999999999993</v>
      </c>
      <c r="W511" s="131">
        <v>7.5</v>
      </c>
      <c r="X511" s="131">
        <v>92</v>
      </c>
      <c r="Y511" s="131">
        <v>62</v>
      </c>
      <c r="Z511" s="131" t="s">
        <v>2006</v>
      </c>
      <c r="AA511" s="2" t="s">
        <v>2006</v>
      </c>
      <c r="AB511" s="2" t="s">
        <v>2006</v>
      </c>
      <c r="AC511" s="20" t="s">
        <v>2006</v>
      </c>
      <c r="AD511" s="132" t="s">
        <v>2006</v>
      </c>
    </row>
    <row r="512" spans="1:30" s="20" customFormat="1" x14ac:dyDescent="0.3">
      <c r="A512" s="143" t="s">
        <v>39</v>
      </c>
      <c r="B512" s="144" t="s">
        <v>39</v>
      </c>
      <c r="C512" s="144">
        <v>145234</v>
      </c>
      <c r="D512" s="144">
        <v>6581590</v>
      </c>
      <c r="E512" s="158">
        <v>2020</v>
      </c>
      <c r="F512" s="3" t="s">
        <v>1333</v>
      </c>
      <c r="G512" s="131">
        <v>8.0000000000000002E-3</v>
      </c>
      <c r="H512" s="131">
        <v>0.18000000000000002</v>
      </c>
      <c r="I512" s="131">
        <v>1</v>
      </c>
      <c r="J512" s="131">
        <v>0.7</v>
      </c>
      <c r="K512" s="131">
        <v>4.5000000000000005E-2</v>
      </c>
      <c r="L512" s="131">
        <v>3</v>
      </c>
      <c r="M512" s="131">
        <v>4.0000000000000001E-3</v>
      </c>
      <c r="N512" s="131">
        <v>0.16</v>
      </c>
      <c r="O512" s="131">
        <v>0.64</v>
      </c>
      <c r="P512" s="131">
        <v>0.72000000000000008</v>
      </c>
      <c r="Q512" s="131">
        <v>1.5000000000000001E-2</v>
      </c>
      <c r="R512" s="131">
        <v>1.9</v>
      </c>
      <c r="S512" s="131">
        <v>7.9</v>
      </c>
      <c r="T512" s="131">
        <v>170</v>
      </c>
      <c r="U512" s="131">
        <v>92</v>
      </c>
      <c r="V512" s="131">
        <v>25</v>
      </c>
      <c r="W512" s="131">
        <v>25</v>
      </c>
      <c r="X512" s="131">
        <v>120</v>
      </c>
      <c r="Y512" s="131">
        <v>99</v>
      </c>
      <c r="Z512" s="131" t="s">
        <v>2006</v>
      </c>
      <c r="AA512" s="2" t="s">
        <v>2006</v>
      </c>
      <c r="AB512" s="2" t="s">
        <v>2006</v>
      </c>
      <c r="AC512" s="20" t="s">
        <v>2006</v>
      </c>
      <c r="AD512" s="132" t="s">
        <v>2006</v>
      </c>
    </row>
    <row r="513" spans="1:30" s="20" customFormat="1" x14ac:dyDescent="0.3">
      <c r="A513" s="143" t="s">
        <v>46</v>
      </c>
      <c r="B513" s="144" t="s">
        <v>46</v>
      </c>
      <c r="C513" s="147" t="s">
        <v>1283</v>
      </c>
      <c r="D513" s="147" t="s">
        <v>1282</v>
      </c>
      <c r="E513" s="158">
        <v>2020</v>
      </c>
      <c r="F513" s="3" t="s">
        <v>1333</v>
      </c>
      <c r="G513" s="131">
        <v>5.0000000000000001E-3</v>
      </c>
      <c r="H513" s="131">
        <v>0.1</v>
      </c>
      <c r="I513" s="131">
        <v>1.9</v>
      </c>
      <c r="J513" s="131">
        <v>0.95</v>
      </c>
      <c r="K513" s="131">
        <v>9.8999999999999991E-2</v>
      </c>
      <c r="L513" s="131">
        <v>5.6</v>
      </c>
      <c r="M513" s="131">
        <v>4.0000000000000001E-3</v>
      </c>
      <c r="N513" s="131">
        <v>6.8999999999999992E-2</v>
      </c>
      <c r="O513" s="131">
        <v>1.5</v>
      </c>
      <c r="P513" s="131">
        <v>0.83</v>
      </c>
      <c r="Q513" s="131">
        <v>2.1999999999999999E-2</v>
      </c>
      <c r="R513" s="131">
        <v>4.7</v>
      </c>
      <c r="S513" s="131">
        <v>7.8</v>
      </c>
      <c r="T513" s="131">
        <v>92</v>
      </c>
      <c r="U513" s="131">
        <v>41</v>
      </c>
      <c r="V513" s="131">
        <v>6.1</v>
      </c>
      <c r="W513" s="131">
        <v>6</v>
      </c>
      <c r="X513" s="131">
        <v>37</v>
      </c>
      <c r="Y513" s="131">
        <v>41</v>
      </c>
      <c r="Z513" s="131" t="s">
        <v>2006</v>
      </c>
      <c r="AA513" s="2" t="s">
        <v>2006</v>
      </c>
      <c r="AB513" s="2" t="s">
        <v>2006</v>
      </c>
      <c r="AC513" s="20" t="s">
        <v>2006</v>
      </c>
      <c r="AD513" s="132" t="s">
        <v>2006</v>
      </c>
    </row>
    <row r="514" spans="1:30" s="20" customFormat="1" x14ac:dyDescent="0.3">
      <c r="A514" s="143" t="s">
        <v>38</v>
      </c>
      <c r="B514" s="145" t="s">
        <v>38</v>
      </c>
      <c r="C514" s="144">
        <v>145070</v>
      </c>
      <c r="D514" s="144">
        <v>6580210</v>
      </c>
      <c r="E514" s="158">
        <v>2020</v>
      </c>
      <c r="F514" s="3" t="s">
        <v>1333</v>
      </c>
      <c r="G514" s="131" t="s">
        <v>1268</v>
      </c>
      <c r="H514" s="131">
        <v>7.5999999999999998E-2</v>
      </c>
      <c r="I514" s="131">
        <v>1.5</v>
      </c>
      <c r="J514" s="131">
        <v>0.82</v>
      </c>
      <c r="K514" s="131">
        <v>0.63</v>
      </c>
      <c r="L514" s="131">
        <v>1.3</v>
      </c>
      <c r="M514" s="131" t="s">
        <v>567</v>
      </c>
      <c r="N514" s="131">
        <v>0.08</v>
      </c>
      <c r="O514" s="131">
        <v>1.3</v>
      </c>
      <c r="P514" s="131">
        <v>0.36000000000000004</v>
      </c>
      <c r="Q514" s="131">
        <v>9.1999999999999998E-2</v>
      </c>
      <c r="R514" s="131">
        <v>1.2</v>
      </c>
      <c r="S514" s="131">
        <v>8</v>
      </c>
      <c r="T514" s="131">
        <v>120</v>
      </c>
      <c r="U514" s="131">
        <v>29</v>
      </c>
      <c r="V514" s="131">
        <v>11</v>
      </c>
      <c r="W514" s="131">
        <v>9.9</v>
      </c>
      <c r="X514" s="131">
        <v>39</v>
      </c>
      <c r="Y514" s="131">
        <v>42</v>
      </c>
      <c r="Z514" s="131" t="s">
        <v>2006</v>
      </c>
      <c r="AA514" s="2" t="s">
        <v>2006</v>
      </c>
      <c r="AB514" s="2" t="s">
        <v>2006</v>
      </c>
      <c r="AC514" s="20" t="s">
        <v>2006</v>
      </c>
      <c r="AD514" s="132" t="s">
        <v>2006</v>
      </c>
    </row>
    <row r="515" spans="1:30" s="20" customFormat="1" x14ac:dyDescent="0.3">
      <c r="A515" s="143" t="s">
        <v>263</v>
      </c>
      <c r="B515" s="144" t="s">
        <v>550</v>
      </c>
      <c r="C515" s="144">
        <v>156953</v>
      </c>
      <c r="D515" s="144">
        <v>6570050</v>
      </c>
      <c r="E515" s="158">
        <v>2020</v>
      </c>
      <c r="F515" s="3" t="s">
        <v>1334</v>
      </c>
      <c r="G515" s="131">
        <v>4.0000000000000001E-3</v>
      </c>
      <c r="H515" s="131">
        <v>0.18000000000000002</v>
      </c>
      <c r="I515" s="131">
        <v>1.5</v>
      </c>
      <c r="J515" s="131">
        <v>2.5</v>
      </c>
      <c r="K515" s="131">
        <v>0.11</v>
      </c>
      <c r="L515" s="131">
        <v>3.6</v>
      </c>
      <c r="M515" s="131">
        <v>7.0000000000000001E-3</v>
      </c>
      <c r="N515" s="131">
        <v>0.1</v>
      </c>
      <c r="O515" s="131">
        <v>1.3</v>
      </c>
      <c r="P515" s="131">
        <v>2.2000000000000002</v>
      </c>
      <c r="Q515" s="131">
        <v>1.0999999999999999E-2</v>
      </c>
      <c r="R515" s="131">
        <v>2.2000000000000002</v>
      </c>
      <c r="S515" s="131">
        <v>7.9</v>
      </c>
      <c r="T515" s="131">
        <v>71</v>
      </c>
      <c r="U515" s="131">
        <v>36</v>
      </c>
      <c r="V515" s="131">
        <v>8.6</v>
      </c>
      <c r="W515" s="131">
        <v>7.8</v>
      </c>
      <c r="X515" s="131">
        <v>35</v>
      </c>
      <c r="Y515" s="131">
        <v>38</v>
      </c>
      <c r="Z515" s="131" t="s">
        <v>2006</v>
      </c>
      <c r="AA515" s="2" t="s">
        <v>2006</v>
      </c>
      <c r="AB515" s="2" t="s">
        <v>2006</v>
      </c>
      <c r="AC515" s="20" t="s">
        <v>2006</v>
      </c>
      <c r="AD515" s="132" t="s">
        <v>2006</v>
      </c>
    </row>
    <row r="516" spans="1:30" s="20" customFormat="1" x14ac:dyDescent="0.3">
      <c r="A516" s="143" t="s">
        <v>1116</v>
      </c>
      <c r="B516" s="144" t="s">
        <v>1116</v>
      </c>
      <c r="C516" s="158"/>
      <c r="D516" s="158"/>
      <c r="E516" s="158">
        <v>2020</v>
      </c>
      <c r="F516" s="3" t="s">
        <v>1334</v>
      </c>
      <c r="G516" s="131">
        <v>1.0999999999999999E-2</v>
      </c>
      <c r="H516" s="131">
        <v>9.1999999999999998E-2</v>
      </c>
      <c r="I516" s="131">
        <v>1.3</v>
      </c>
      <c r="J516" s="131">
        <v>0.71</v>
      </c>
      <c r="K516" s="131">
        <v>0.15</v>
      </c>
      <c r="L516" s="131">
        <v>2.7</v>
      </c>
      <c r="M516" s="131" t="s">
        <v>567</v>
      </c>
      <c r="N516" s="131">
        <v>6.4000000000000001E-2</v>
      </c>
      <c r="O516" s="131">
        <v>0.78</v>
      </c>
      <c r="P516" s="131">
        <v>0.6</v>
      </c>
      <c r="Q516" s="131" t="s">
        <v>585</v>
      </c>
      <c r="R516" s="131">
        <v>1.1000000000000001</v>
      </c>
      <c r="S516" s="131">
        <v>8.1</v>
      </c>
      <c r="T516" s="131">
        <v>96</v>
      </c>
      <c r="U516" s="131">
        <v>49</v>
      </c>
      <c r="V516" s="131">
        <v>9.1999999999999993</v>
      </c>
      <c r="W516" s="131">
        <v>7.8</v>
      </c>
      <c r="X516" s="131">
        <v>43</v>
      </c>
      <c r="Y516" s="131">
        <v>47</v>
      </c>
      <c r="Z516" s="131" t="s">
        <v>2006</v>
      </c>
      <c r="AA516" s="2" t="s">
        <v>2006</v>
      </c>
      <c r="AB516" s="2" t="s">
        <v>2006</v>
      </c>
      <c r="AC516" s="20" t="s">
        <v>2006</v>
      </c>
      <c r="AD516" s="132" t="s">
        <v>2006</v>
      </c>
    </row>
    <row r="517" spans="1:30" s="20" customFormat="1" x14ac:dyDescent="0.3">
      <c r="A517" s="143" t="s">
        <v>265</v>
      </c>
      <c r="B517" s="144" t="s">
        <v>546</v>
      </c>
      <c r="C517" s="144">
        <v>152125</v>
      </c>
      <c r="D517" s="144">
        <v>6576900</v>
      </c>
      <c r="E517" s="158">
        <v>2020</v>
      </c>
      <c r="F517" s="3" t="s">
        <v>1334</v>
      </c>
      <c r="G517" s="131">
        <v>7.0000000000000001E-3</v>
      </c>
      <c r="H517" s="131">
        <v>0.15</v>
      </c>
      <c r="I517" s="131">
        <v>2.1</v>
      </c>
      <c r="J517" s="131">
        <v>2.1</v>
      </c>
      <c r="K517" s="131">
        <v>9.8999999999999991E-2</v>
      </c>
      <c r="L517" s="131">
        <v>2.2000000000000002</v>
      </c>
      <c r="M517" s="131">
        <v>5.0000000000000001E-3</v>
      </c>
      <c r="N517" s="131">
        <v>6.7000000000000004E-2</v>
      </c>
      <c r="O517" s="131">
        <v>1.8</v>
      </c>
      <c r="P517" s="131">
        <v>1.9</v>
      </c>
      <c r="Q517" s="131">
        <v>1.0999999999999999E-2</v>
      </c>
      <c r="R517" s="131">
        <v>1.5</v>
      </c>
      <c r="S517" s="131">
        <v>7.9</v>
      </c>
      <c r="T517" s="131">
        <v>57</v>
      </c>
      <c r="U517" s="131">
        <v>21</v>
      </c>
      <c r="V517" s="131">
        <v>7.9</v>
      </c>
      <c r="W517" s="131">
        <v>7.3</v>
      </c>
      <c r="X517" s="131">
        <v>22</v>
      </c>
      <c r="Y517" s="131">
        <v>23</v>
      </c>
      <c r="Z517" s="131" t="s">
        <v>2006</v>
      </c>
      <c r="AA517" s="2" t="s">
        <v>2006</v>
      </c>
      <c r="AB517" s="2" t="s">
        <v>2006</v>
      </c>
      <c r="AC517" s="20" t="s">
        <v>2006</v>
      </c>
      <c r="AD517" s="132" t="s">
        <v>2006</v>
      </c>
    </row>
    <row r="518" spans="1:30" s="20" customFormat="1" x14ac:dyDescent="0.3">
      <c r="A518" s="143" t="s">
        <v>1109</v>
      </c>
      <c r="B518" s="144" t="s">
        <v>1109</v>
      </c>
      <c r="C518" s="158"/>
      <c r="D518" s="158"/>
      <c r="E518" s="158">
        <v>2020</v>
      </c>
      <c r="F518" s="3" t="s">
        <v>1334</v>
      </c>
      <c r="G518" s="131">
        <v>7.0000000000000001E-3</v>
      </c>
      <c r="H518" s="131">
        <v>0.15</v>
      </c>
      <c r="I518" s="131">
        <v>2.1</v>
      </c>
      <c r="J518" s="131">
        <v>0.99</v>
      </c>
      <c r="K518" s="131">
        <v>6.8000000000000005E-2</v>
      </c>
      <c r="L518" s="131">
        <v>6</v>
      </c>
      <c r="M518" s="131">
        <v>4.0000000000000001E-3</v>
      </c>
      <c r="N518" s="131">
        <v>0.12999999999999998</v>
      </c>
      <c r="O518" s="131">
        <v>1.8</v>
      </c>
      <c r="P518" s="131">
        <v>0.9</v>
      </c>
      <c r="Q518" s="131" t="s">
        <v>585</v>
      </c>
      <c r="R518" s="131">
        <v>3.9</v>
      </c>
      <c r="S518" s="131">
        <v>7.9</v>
      </c>
      <c r="T518" s="131">
        <v>69</v>
      </c>
      <c r="U518" s="131">
        <v>37</v>
      </c>
      <c r="V518" s="131">
        <v>9.6999999999999993</v>
      </c>
      <c r="W518" s="131">
        <v>9</v>
      </c>
      <c r="X518" s="131">
        <v>30</v>
      </c>
      <c r="Y518" s="131">
        <v>28</v>
      </c>
      <c r="Z518" s="131" t="s">
        <v>2006</v>
      </c>
      <c r="AA518" s="2" t="s">
        <v>2006</v>
      </c>
      <c r="AB518" s="2" t="s">
        <v>2006</v>
      </c>
      <c r="AC518" s="20" t="s">
        <v>2006</v>
      </c>
      <c r="AD518" s="132" t="s">
        <v>2006</v>
      </c>
    </row>
    <row r="519" spans="1:30" s="20" customFormat="1" x14ac:dyDescent="0.3">
      <c r="A519" s="143" t="s">
        <v>975</v>
      </c>
      <c r="B519" s="144" t="s">
        <v>939</v>
      </c>
      <c r="C519" s="144">
        <v>158751</v>
      </c>
      <c r="D519" s="144">
        <v>6570553</v>
      </c>
      <c r="E519" s="158">
        <v>2020</v>
      </c>
      <c r="F519" s="3" t="s">
        <v>1334</v>
      </c>
      <c r="G519" s="131">
        <v>1.6E-2</v>
      </c>
      <c r="H519" s="131">
        <v>9.0000000000000011E-2</v>
      </c>
      <c r="I519" s="131">
        <v>1.1000000000000001</v>
      </c>
      <c r="J519" s="131">
        <v>0.94</v>
      </c>
      <c r="K519" s="131">
        <v>6.3E-2</v>
      </c>
      <c r="L519" s="131">
        <v>5.2</v>
      </c>
      <c r="M519" s="131">
        <v>1.6E-2</v>
      </c>
      <c r="N519" s="131">
        <v>8.6999999999999994E-2</v>
      </c>
      <c r="O519" s="131">
        <v>0.88</v>
      </c>
      <c r="P519" s="131">
        <v>1</v>
      </c>
      <c r="Q519" s="131">
        <v>1.0999999999999999E-2</v>
      </c>
      <c r="R519" s="131">
        <v>3.6</v>
      </c>
      <c r="S519" s="131">
        <v>8</v>
      </c>
      <c r="T519" s="131">
        <v>84</v>
      </c>
      <c r="U519" s="131">
        <v>36</v>
      </c>
      <c r="V519" s="131">
        <v>6.6</v>
      </c>
      <c r="W519" s="131">
        <v>5.9</v>
      </c>
      <c r="X519" s="131">
        <v>37</v>
      </c>
      <c r="Y519" s="131">
        <v>39</v>
      </c>
      <c r="Z519" s="131" t="s">
        <v>2006</v>
      </c>
      <c r="AA519" s="2" t="s">
        <v>2006</v>
      </c>
      <c r="AB519" s="2" t="s">
        <v>2006</v>
      </c>
      <c r="AC519" s="20" t="s">
        <v>2006</v>
      </c>
      <c r="AD519" s="132" t="s">
        <v>2006</v>
      </c>
    </row>
    <row r="520" spans="1:30" s="20" customFormat="1" x14ac:dyDescent="0.3">
      <c r="A520" s="143" t="s">
        <v>41</v>
      </c>
      <c r="B520" s="144" t="s">
        <v>41</v>
      </c>
      <c r="C520" s="144">
        <v>155057</v>
      </c>
      <c r="D520" s="144">
        <v>6568460</v>
      </c>
      <c r="E520" s="158">
        <v>2020</v>
      </c>
      <c r="F520" s="3" t="s">
        <v>1334</v>
      </c>
      <c r="G520" s="131">
        <v>9.0000000000000011E-3</v>
      </c>
      <c r="H520" s="131">
        <v>0.25999999999999995</v>
      </c>
      <c r="I520" s="131">
        <v>1.6</v>
      </c>
      <c r="J520" s="131">
        <v>2.7</v>
      </c>
      <c r="K520" s="131">
        <v>0.21000000000000002</v>
      </c>
      <c r="L520" s="131">
        <v>5.5</v>
      </c>
      <c r="M520" s="131">
        <v>5.0000000000000001E-3</v>
      </c>
      <c r="N520" s="131">
        <v>0.16</v>
      </c>
      <c r="O520" s="131">
        <v>1.3</v>
      </c>
      <c r="P520" s="131">
        <v>2.6</v>
      </c>
      <c r="Q520" s="131">
        <v>1.5000000000000001E-2</v>
      </c>
      <c r="R520" s="131">
        <v>3.9</v>
      </c>
      <c r="S520" s="131">
        <v>7.7</v>
      </c>
      <c r="T520" s="131">
        <v>63</v>
      </c>
      <c r="U520" s="131">
        <v>33</v>
      </c>
      <c r="V520" s="131">
        <v>9.8000000000000007</v>
      </c>
      <c r="W520" s="131">
        <v>8.9</v>
      </c>
      <c r="X520" s="131">
        <v>35</v>
      </c>
      <c r="Y520" s="131">
        <v>37</v>
      </c>
      <c r="Z520" s="131" t="s">
        <v>2006</v>
      </c>
      <c r="AA520" s="2" t="s">
        <v>2006</v>
      </c>
      <c r="AB520" s="2" t="s">
        <v>2006</v>
      </c>
      <c r="AC520" s="20" t="s">
        <v>2006</v>
      </c>
      <c r="AD520" s="132" t="s">
        <v>2006</v>
      </c>
    </row>
    <row r="521" spans="1:30" s="20" customFormat="1" x14ac:dyDescent="0.3">
      <c r="A521" s="143" t="s">
        <v>43</v>
      </c>
      <c r="B521" s="144" t="s">
        <v>43</v>
      </c>
      <c r="C521" s="144">
        <v>153662</v>
      </c>
      <c r="D521" s="144">
        <v>6578630</v>
      </c>
      <c r="E521" s="158">
        <v>2020</v>
      </c>
      <c r="F521" s="3" t="s">
        <v>1334</v>
      </c>
      <c r="G521" s="131">
        <v>7.0000000000000001E-3</v>
      </c>
      <c r="H521" s="131">
        <v>0.15</v>
      </c>
      <c r="I521" s="131">
        <v>2.2000000000000002</v>
      </c>
      <c r="J521" s="131">
        <v>2.2000000000000002</v>
      </c>
      <c r="K521" s="131">
        <v>0.15</v>
      </c>
      <c r="L521" s="131">
        <v>2.2000000000000002</v>
      </c>
      <c r="M521" s="131" t="s">
        <v>567</v>
      </c>
      <c r="N521" s="131">
        <v>6.0000000000000005E-2</v>
      </c>
      <c r="O521" s="131">
        <v>1.8</v>
      </c>
      <c r="P521" s="131">
        <v>1.9</v>
      </c>
      <c r="Q521" s="131">
        <v>1.0999999999999999E-2</v>
      </c>
      <c r="R521" s="131">
        <v>1.6</v>
      </c>
      <c r="S521" s="131">
        <v>7.9</v>
      </c>
      <c r="T521" s="131">
        <v>56</v>
      </c>
      <c r="U521" s="131">
        <v>21</v>
      </c>
      <c r="V521" s="131">
        <v>7.7</v>
      </c>
      <c r="W521" s="131">
        <v>7.1</v>
      </c>
      <c r="X521" s="131">
        <v>22</v>
      </c>
      <c r="Y521" s="131">
        <v>23</v>
      </c>
      <c r="Z521" s="131" t="s">
        <v>2006</v>
      </c>
      <c r="AA521" s="2" t="s">
        <v>2006</v>
      </c>
      <c r="AB521" s="2" t="s">
        <v>2006</v>
      </c>
      <c r="AC521" s="20" t="s">
        <v>2006</v>
      </c>
      <c r="AD521" s="132" t="s">
        <v>2006</v>
      </c>
    </row>
    <row r="522" spans="1:30" s="20" customFormat="1" x14ac:dyDescent="0.3">
      <c r="A522" s="143" t="s">
        <v>261</v>
      </c>
      <c r="B522" s="144" t="s">
        <v>1327</v>
      </c>
      <c r="C522" s="144">
        <v>156341</v>
      </c>
      <c r="D522" s="144">
        <v>6582550</v>
      </c>
      <c r="E522" s="158">
        <v>2020</v>
      </c>
      <c r="F522" s="3" t="s">
        <v>1335</v>
      </c>
      <c r="G522" s="131">
        <v>1.6E-2</v>
      </c>
      <c r="H522" s="131">
        <v>0.22</v>
      </c>
      <c r="I522" s="131">
        <v>1.5</v>
      </c>
      <c r="J522" s="131">
        <v>1.5</v>
      </c>
      <c r="K522" s="131">
        <v>0.25999999999999995</v>
      </c>
      <c r="L522" s="131">
        <v>3.2</v>
      </c>
      <c r="M522" s="131">
        <v>1.6E-2</v>
      </c>
      <c r="N522" s="131">
        <v>7.1000000000000008E-2</v>
      </c>
      <c r="O522" s="131">
        <v>1.4</v>
      </c>
      <c r="P522" s="131">
        <v>1.6</v>
      </c>
      <c r="Q522" s="131" t="s">
        <v>585</v>
      </c>
      <c r="R522" s="131">
        <v>3.3</v>
      </c>
      <c r="S522" s="131">
        <v>7.8</v>
      </c>
      <c r="T522" s="131">
        <v>72</v>
      </c>
      <c r="U522" s="131">
        <v>480</v>
      </c>
      <c r="V522" s="131">
        <v>6.1</v>
      </c>
      <c r="W522" s="131">
        <v>5.8</v>
      </c>
      <c r="X522" s="131">
        <v>57</v>
      </c>
      <c r="Y522" s="131">
        <v>64</v>
      </c>
      <c r="Z522" s="131" t="s">
        <v>2006</v>
      </c>
      <c r="AA522" s="2" t="s">
        <v>2006</v>
      </c>
      <c r="AB522" s="2" t="s">
        <v>2006</v>
      </c>
      <c r="AC522" s="20" t="s">
        <v>2006</v>
      </c>
      <c r="AD522" s="132" t="s">
        <v>2006</v>
      </c>
    </row>
    <row r="523" spans="1:30" s="20" customFormat="1" x14ac:dyDescent="0.3">
      <c r="A523" s="143" t="s">
        <v>269</v>
      </c>
      <c r="B523" s="144" t="s">
        <v>44</v>
      </c>
      <c r="C523" s="144">
        <v>149668</v>
      </c>
      <c r="D523" s="144">
        <v>6580770</v>
      </c>
      <c r="E523" s="158">
        <v>2020</v>
      </c>
      <c r="F523" s="3" t="s">
        <v>1335</v>
      </c>
      <c r="G523" s="131">
        <v>8.0000000000000002E-3</v>
      </c>
      <c r="H523" s="131">
        <v>0.12999999999999998</v>
      </c>
      <c r="I523" s="131">
        <v>1.8</v>
      </c>
      <c r="J523" s="131">
        <v>1.9</v>
      </c>
      <c r="K523" s="131">
        <v>0.12000000000000001</v>
      </c>
      <c r="L523" s="131">
        <v>1.7</v>
      </c>
      <c r="M523" s="131">
        <v>5.0000000000000001E-3</v>
      </c>
      <c r="N523" s="131">
        <v>7.2000000000000008E-2</v>
      </c>
      <c r="O523" s="131">
        <v>1.8</v>
      </c>
      <c r="P523" s="131">
        <v>2.1</v>
      </c>
      <c r="Q523" s="131" t="s">
        <v>585</v>
      </c>
      <c r="R523" s="131">
        <v>1.7</v>
      </c>
      <c r="S523" s="131">
        <v>7.9</v>
      </c>
      <c r="T523" s="131">
        <v>64</v>
      </c>
      <c r="U523" s="131">
        <v>22</v>
      </c>
      <c r="V523" s="131">
        <v>7.3</v>
      </c>
      <c r="W523" s="131">
        <v>6.6</v>
      </c>
      <c r="X523" s="131">
        <v>23</v>
      </c>
      <c r="Y523" s="131">
        <v>22</v>
      </c>
      <c r="Z523" s="131" t="s">
        <v>2006</v>
      </c>
      <c r="AA523" s="2" t="s">
        <v>2006</v>
      </c>
      <c r="AB523" s="2" t="s">
        <v>2006</v>
      </c>
      <c r="AC523" s="20" t="s">
        <v>2006</v>
      </c>
      <c r="AD523" s="132" t="s">
        <v>2006</v>
      </c>
    </row>
    <row r="524" spans="1:30" s="20" customFormat="1" x14ac:dyDescent="0.3">
      <c r="A524" s="143" t="s">
        <v>36</v>
      </c>
      <c r="B524" s="144" t="s">
        <v>1279</v>
      </c>
      <c r="C524" s="144">
        <v>158727</v>
      </c>
      <c r="D524" s="144">
        <v>6578210</v>
      </c>
      <c r="E524" s="158">
        <v>2020</v>
      </c>
      <c r="F524" s="3" t="s">
        <v>1335</v>
      </c>
      <c r="G524" s="131">
        <v>1.6E-2</v>
      </c>
      <c r="H524" s="131">
        <v>0.16</v>
      </c>
      <c r="I524" s="131">
        <v>1.8</v>
      </c>
      <c r="J524" s="131">
        <v>1.7</v>
      </c>
      <c r="K524" s="131">
        <v>0.15</v>
      </c>
      <c r="L524" s="131">
        <v>2.8</v>
      </c>
      <c r="M524" s="131">
        <v>1.2E-2</v>
      </c>
      <c r="N524" s="131">
        <v>7.6999999999999999E-2</v>
      </c>
      <c r="O524" s="131">
        <v>1.8</v>
      </c>
      <c r="P524" s="131">
        <v>1.7</v>
      </c>
      <c r="Q524" s="131" t="s">
        <v>585</v>
      </c>
      <c r="R524" s="131">
        <v>3.4</v>
      </c>
      <c r="S524" s="131">
        <v>7.9</v>
      </c>
      <c r="T524" s="131">
        <v>66</v>
      </c>
      <c r="U524" s="131">
        <v>210</v>
      </c>
      <c r="V524" s="131">
        <v>6.8</v>
      </c>
      <c r="W524" s="131">
        <v>6.9</v>
      </c>
      <c r="X524" s="131">
        <v>35</v>
      </c>
      <c r="Y524" s="131">
        <v>35</v>
      </c>
      <c r="Z524" s="131" t="s">
        <v>2006</v>
      </c>
      <c r="AA524" s="2" t="s">
        <v>2006</v>
      </c>
      <c r="AB524" s="2" t="s">
        <v>2006</v>
      </c>
      <c r="AC524" s="20" t="s">
        <v>2006</v>
      </c>
      <c r="AD524" s="132" t="s">
        <v>2006</v>
      </c>
    </row>
    <row r="525" spans="1:30" s="20" customFormat="1" x14ac:dyDescent="0.3">
      <c r="A525" s="143" t="s">
        <v>267</v>
      </c>
      <c r="B525" s="144" t="s">
        <v>552</v>
      </c>
      <c r="C525" s="144">
        <v>152713</v>
      </c>
      <c r="D525" s="144">
        <v>6582780</v>
      </c>
      <c r="E525" s="158">
        <v>2020</v>
      </c>
      <c r="F525" s="3" t="s">
        <v>1335</v>
      </c>
      <c r="G525" s="131">
        <v>3.6000000000000004E-2</v>
      </c>
      <c r="H525" s="131">
        <v>9.0999999999999998E-2</v>
      </c>
      <c r="I525" s="131">
        <v>1.9</v>
      </c>
      <c r="J525" s="131">
        <v>1.4</v>
      </c>
      <c r="K525" s="131">
        <v>0.27999999999999997</v>
      </c>
      <c r="L525" s="131">
        <v>7.7</v>
      </c>
      <c r="M525" s="131">
        <v>3.2000000000000001E-2</v>
      </c>
      <c r="N525" s="131">
        <v>5.6000000000000001E-2</v>
      </c>
      <c r="O525" s="131">
        <v>1.6</v>
      </c>
      <c r="P525" s="131">
        <v>1.4</v>
      </c>
      <c r="Q525" s="131" t="s">
        <v>585</v>
      </c>
      <c r="R525" s="131">
        <v>6.2</v>
      </c>
      <c r="S525" s="131">
        <v>7.9</v>
      </c>
      <c r="T525" s="131">
        <v>86</v>
      </c>
      <c r="U525" s="131">
        <v>470</v>
      </c>
      <c r="V525" s="131">
        <v>6.3</v>
      </c>
      <c r="W525" s="131">
        <v>5.7</v>
      </c>
      <c r="X525" s="131">
        <v>61</v>
      </c>
      <c r="Y525" s="131">
        <v>69</v>
      </c>
      <c r="Z525" s="131" t="s">
        <v>2006</v>
      </c>
      <c r="AA525" s="2" t="s">
        <v>2006</v>
      </c>
      <c r="AB525" s="2" t="s">
        <v>2006</v>
      </c>
      <c r="AC525" s="20" t="s">
        <v>2006</v>
      </c>
      <c r="AD525" s="132" t="s">
        <v>2006</v>
      </c>
    </row>
    <row r="526" spans="1:30" s="20" customFormat="1" x14ac:dyDescent="0.3">
      <c r="A526" s="143" t="s">
        <v>39</v>
      </c>
      <c r="B526" s="144" t="s">
        <v>39</v>
      </c>
      <c r="C526" s="144">
        <v>145234</v>
      </c>
      <c r="D526" s="144">
        <v>6581590</v>
      </c>
      <c r="E526" s="158">
        <v>2020</v>
      </c>
      <c r="F526" s="3" t="s">
        <v>1336</v>
      </c>
      <c r="G526" s="131">
        <v>1.2E-2</v>
      </c>
      <c r="H526" s="131">
        <v>0.18000000000000002</v>
      </c>
      <c r="I526" s="131">
        <v>0.87</v>
      </c>
      <c r="J526" s="131">
        <v>0.97000000000000008</v>
      </c>
      <c r="K526" s="131">
        <v>3.6000000000000004E-2</v>
      </c>
      <c r="L526" s="131">
        <v>2.8</v>
      </c>
      <c r="M526" s="131">
        <v>5.0000000000000001E-3</v>
      </c>
      <c r="N526" s="131">
        <v>0.17</v>
      </c>
      <c r="O526" s="131">
        <v>0.69</v>
      </c>
      <c r="P526" s="131">
        <v>0.8899999999999999</v>
      </c>
      <c r="Q526" s="131" t="s">
        <v>585</v>
      </c>
      <c r="R526" s="131">
        <v>1.9</v>
      </c>
      <c r="S526" s="131">
        <v>8.1</v>
      </c>
      <c r="T526" s="131">
        <v>160</v>
      </c>
      <c r="U526" s="131">
        <v>90</v>
      </c>
      <c r="V526" s="131">
        <v>24</v>
      </c>
      <c r="W526" s="131">
        <v>23</v>
      </c>
      <c r="X526" s="131">
        <v>130</v>
      </c>
      <c r="Y526" s="131">
        <v>130</v>
      </c>
      <c r="Z526" s="131" t="s">
        <v>2006</v>
      </c>
      <c r="AA526" s="2" t="s">
        <v>2006</v>
      </c>
      <c r="AB526" s="2" t="s">
        <v>2006</v>
      </c>
      <c r="AC526" s="20" t="s">
        <v>2006</v>
      </c>
      <c r="AD526" s="132" t="s">
        <v>2006</v>
      </c>
    </row>
    <row r="527" spans="1:30" s="20" customFormat="1" x14ac:dyDescent="0.3">
      <c r="A527" s="143" t="s">
        <v>42</v>
      </c>
      <c r="B527" s="144" t="s">
        <v>42</v>
      </c>
      <c r="C527" s="144">
        <v>148156</v>
      </c>
      <c r="D527" s="144">
        <v>6572520</v>
      </c>
      <c r="E527" s="158">
        <v>2020</v>
      </c>
      <c r="F527" s="3" t="s">
        <v>1336</v>
      </c>
      <c r="G527" s="131">
        <v>1.5000000000000001E-2</v>
      </c>
      <c r="H527" s="131">
        <v>0.13999999999999999</v>
      </c>
      <c r="I527" s="131">
        <v>2.9</v>
      </c>
      <c r="J527" s="131">
        <v>2.1</v>
      </c>
      <c r="K527" s="131">
        <v>0.16</v>
      </c>
      <c r="L527" s="131">
        <v>11</v>
      </c>
      <c r="M527" s="131">
        <v>5.0000000000000001E-3</v>
      </c>
      <c r="N527" s="131">
        <v>6.8000000000000005E-2</v>
      </c>
      <c r="O527" s="131">
        <v>1.9</v>
      </c>
      <c r="P527" s="131">
        <v>1.7</v>
      </c>
      <c r="Q527" s="131">
        <v>0.01</v>
      </c>
      <c r="R527" s="131">
        <v>5.6</v>
      </c>
      <c r="S527" s="131">
        <v>7.8</v>
      </c>
      <c r="T527" s="131">
        <v>60</v>
      </c>
      <c r="U527" s="131">
        <v>28</v>
      </c>
      <c r="V527" s="131">
        <v>7.1</v>
      </c>
      <c r="W527" s="131">
        <v>4.9000000000000004</v>
      </c>
      <c r="X527" s="131">
        <v>32</v>
      </c>
      <c r="Y527" s="131">
        <v>31</v>
      </c>
      <c r="Z527" s="131" t="s">
        <v>2006</v>
      </c>
      <c r="AA527" s="2" t="s">
        <v>2006</v>
      </c>
      <c r="AB527" s="2" t="s">
        <v>2006</v>
      </c>
      <c r="AC527" s="20" t="s">
        <v>2006</v>
      </c>
      <c r="AD527" s="132" t="s">
        <v>2006</v>
      </c>
    </row>
    <row r="528" spans="1:30" s="20" customFormat="1" x14ac:dyDescent="0.3">
      <c r="A528" s="143" t="s">
        <v>265</v>
      </c>
      <c r="B528" s="144" t="s">
        <v>546</v>
      </c>
      <c r="C528" s="144">
        <v>152125</v>
      </c>
      <c r="D528" s="144">
        <v>6576900</v>
      </c>
      <c r="E528" s="158">
        <v>2020</v>
      </c>
      <c r="F528" s="3" t="s">
        <v>1336</v>
      </c>
      <c r="G528" s="131">
        <v>1.2999999999999999E-2</v>
      </c>
      <c r="H528" s="131">
        <v>0.19</v>
      </c>
      <c r="I528" s="131">
        <v>2.1</v>
      </c>
      <c r="J528" s="131">
        <v>2.2999999999999998</v>
      </c>
      <c r="K528" s="131">
        <v>0.15</v>
      </c>
      <c r="L528" s="131">
        <v>1.4</v>
      </c>
      <c r="M528" s="131">
        <v>4.0000000000000001E-3</v>
      </c>
      <c r="N528" s="131">
        <v>7.8E-2</v>
      </c>
      <c r="O528" s="131">
        <v>1.8</v>
      </c>
      <c r="P528" s="131">
        <v>2</v>
      </c>
      <c r="Q528" s="131" t="s">
        <v>585</v>
      </c>
      <c r="R528" s="131">
        <v>0.80999999999999994</v>
      </c>
      <c r="S528" s="131">
        <v>7.9</v>
      </c>
      <c r="T528" s="131">
        <v>57</v>
      </c>
      <c r="U528" s="131">
        <v>21</v>
      </c>
      <c r="V528" s="131">
        <v>7.7</v>
      </c>
      <c r="W528" s="131">
        <v>6.6</v>
      </c>
      <c r="X528" s="131">
        <v>24</v>
      </c>
      <c r="Y528" s="131">
        <v>22</v>
      </c>
      <c r="Z528" s="131" t="s">
        <v>2006</v>
      </c>
      <c r="AA528" s="2" t="s">
        <v>2006</v>
      </c>
      <c r="AB528" s="2" t="s">
        <v>2006</v>
      </c>
      <c r="AC528" s="20" t="s">
        <v>2006</v>
      </c>
      <c r="AD528" s="132" t="s">
        <v>2006</v>
      </c>
    </row>
    <row r="529" spans="1:30" s="20" customFormat="1" x14ac:dyDescent="0.3">
      <c r="A529" s="143" t="s">
        <v>1330</v>
      </c>
      <c r="B529" s="144" t="s">
        <v>1280</v>
      </c>
      <c r="C529" s="159"/>
      <c r="D529" s="159"/>
      <c r="E529" s="158">
        <v>2020</v>
      </c>
      <c r="F529" s="3" t="s">
        <v>1336</v>
      </c>
      <c r="G529" s="131">
        <v>0.1</v>
      </c>
      <c r="H529" s="131">
        <v>5.8999999999999995</v>
      </c>
      <c r="I529" s="131">
        <v>16</v>
      </c>
      <c r="J529" s="131">
        <v>5.8999999999999995</v>
      </c>
      <c r="K529" s="131">
        <v>12</v>
      </c>
      <c r="L529" s="131">
        <v>85</v>
      </c>
      <c r="M529" s="131">
        <v>1.6E-2</v>
      </c>
      <c r="N529" s="131">
        <v>0.23</v>
      </c>
      <c r="O529" s="131">
        <v>6</v>
      </c>
      <c r="P529" s="131">
        <v>2.4</v>
      </c>
      <c r="Q529" s="131">
        <v>3.6000000000000004E-2</v>
      </c>
      <c r="R529" s="131">
        <v>6</v>
      </c>
      <c r="S529" s="131">
        <v>8</v>
      </c>
      <c r="T529" s="131">
        <v>180</v>
      </c>
      <c r="U529" s="131">
        <v>65</v>
      </c>
      <c r="V529" s="131">
        <v>12</v>
      </c>
      <c r="W529" s="131">
        <v>6.3</v>
      </c>
      <c r="X529" s="131">
        <v>75</v>
      </c>
      <c r="Y529" s="131">
        <v>70</v>
      </c>
      <c r="Z529" s="131" t="s">
        <v>2006</v>
      </c>
      <c r="AA529" s="2" t="s">
        <v>2006</v>
      </c>
      <c r="AB529" s="2" t="s">
        <v>2006</v>
      </c>
      <c r="AC529" s="20" t="s">
        <v>2006</v>
      </c>
      <c r="AD529" s="132" t="s">
        <v>2006</v>
      </c>
    </row>
    <row r="530" spans="1:30" s="20" customFormat="1" x14ac:dyDescent="0.3">
      <c r="A530" s="143" t="s">
        <v>1331</v>
      </c>
      <c r="B530" s="144" t="s">
        <v>1280</v>
      </c>
      <c r="C530" s="159"/>
      <c r="D530" s="159"/>
      <c r="E530" s="158">
        <v>2020</v>
      </c>
      <c r="F530" s="3" t="s">
        <v>1336</v>
      </c>
      <c r="G530" s="131">
        <v>3.4000000000000002E-2</v>
      </c>
      <c r="H530" s="131">
        <v>2.7</v>
      </c>
      <c r="I530" s="131">
        <v>9</v>
      </c>
      <c r="J530" s="131">
        <v>3.1</v>
      </c>
      <c r="K530" s="131">
        <v>1.6</v>
      </c>
      <c r="L530" s="131">
        <v>54</v>
      </c>
      <c r="M530" s="131">
        <v>1.5000000000000001E-2</v>
      </c>
      <c r="N530" s="131">
        <v>0.2</v>
      </c>
      <c r="O530" s="131">
        <v>5</v>
      </c>
      <c r="P530" s="131">
        <v>1.8</v>
      </c>
      <c r="Q530" s="131">
        <v>2.7E-2</v>
      </c>
      <c r="R530" s="131">
        <v>20</v>
      </c>
      <c r="S530" s="131">
        <v>7.9</v>
      </c>
      <c r="T530" s="131">
        <v>180</v>
      </c>
      <c r="U530" s="131">
        <v>62</v>
      </c>
      <c r="V530" s="131">
        <v>8.3000000000000007</v>
      </c>
      <c r="W530" s="131">
        <v>6.4</v>
      </c>
      <c r="X530" s="131">
        <v>73</v>
      </c>
      <c r="Y530" s="131">
        <v>71</v>
      </c>
      <c r="Z530" s="131" t="s">
        <v>2006</v>
      </c>
      <c r="AA530" s="2" t="s">
        <v>2006</v>
      </c>
      <c r="AB530" s="2" t="s">
        <v>2006</v>
      </c>
      <c r="AC530" s="20" t="s">
        <v>2006</v>
      </c>
      <c r="AD530" s="132" t="s">
        <v>2006</v>
      </c>
    </row>
    <row r="531" spans="1:30" s="20" customFormat="1" x14ac:dyDescent="0.3">
      <c r="A531" s="143" t="s">
        <v>268</v>
      </c>
      <c r="B531" s="144" t="s">
        <v>1993</v>
      </c>
      <c r="C531" s="144">
        <v>146245</v>
      </c>
      <c r="D531" s="144">
        <v>6583660</v>
      </c>
      <c r="E531" s="158">
        <v>2020</v>
      </c>
      <c r="F531" s="3" t="s">
        <v>1336</v>
      </c>
      <c r="G531" s="131">
        <v>3.6000000000000004E-2</v>
      </c>
      <c r="H531" s="131">
        <v>2.1</v>
      </c>
      <c r="I531" s="131">
        <v>8.6</v>
      </c>
      <c r="J531" s="131">
        <v>3.6</v>
      </c>
      <c r="K531" s="131">
        <v>1.9</v>
      </c>
      <c r="L531" s="131">
        <v>53</v>
      </c>
      <c r="M531" s="131">
        <v>2.3E-2</v>
      </c>
      <c r="N531" s="131">
        <v>0.19</v>
      </c>
      <c r="O531" s="131">
        <v>5.5</v>
      </c>
      <c r="P531" s="131">
        <v>2.7</v>
      </c>
      <c r="Q531" s="131">
        <v>2.9000000000000001E-2</v>
      </c>
      <c r="R531" s="131">
        <v>20</v>
      </c>
      <c r="S531" s="131">
        <v>7.9</v>
      </c>
      <c r="T531" s="131">
        <v>160</v>
      </c>
      <c r="U531" s="131">
        <v>68</v>
      </c>
      <c r="V531" s="131">
        <v>9.6</v>
      </c>
      <c r="W531" s="131">
        <v>7.1</v>
      </c>
      <c r="X531" s="131">
        <v>72</v>
      </c>
      <c r="Y531" s="131">
        <v>71</v>
      </c>
      <c r="Z531" s="131" t="s">
        <v>2006</v>
      </c>
      <c r="AA531" s="2" t="s">
        <v>2006</v>
      </c>
      <c r="AB531" s="2" t="s">
        <v>2006</v>
      </c>
      <c r="AC531" s="20" t="s">
        <v>2006</v>
      </c>
      <c r="AD531" s="132" t="s">
        <v>2006</v>
      </c>
    </row>
    <row r="532" spans="1:30" s="20" customFormat="1" x14ac:dyDescent="0.3">
      <c r="A532" s="143" t="s">
        <v>38</v>
      </c>
      <c r="B532" s="145" t="s">
        <v>38</v>
      </c>
      <c r="C532" s="144">
        <v>145070</v>
      </c>
      <c r="D532" s="144">
        <v>6580210</v>
      </c>
      <c r="E532" s="158">
        <v>2020</v>
      </c>
      <c r="F532" s="3" t="s">
        <v>1336</v>
      </c>
      <c r="G532" s="131">
        <v>1.2999999999999999E-2</v>
      </c>
      <c r="H532" s="131">
        <v>0.12000000000000001</v>
      </c>
      <c r="I532" s="131">
        <v>2.2999999999999998</v>
      </c>
      <c r="J532" s="131">
        <v>0.5</v>
      </c>
      <c r="K532" s="131">
        <v>2.2000000000000002</v>
      </c>
      <c r="L532" s="131">
        <v>3.2</v>
      </c>
      <c r="M532" s="131">
        <v>6.0000000000000001E-3</v>
      </c>
      <c r="N532" s="131">
        <v>0.08</v>
      </c>
      <c r="O532" s="131">
        <v>1.5</v>
      </c>
      <c r="P532" s="131">
        <v>0.45</v>
      </c>
      <c r="Q532" s="131">
        <v>9.7000000000000003E-2</v>
      </c>
      <c r="R532" s="131">
        <v>1.8</v>
      </c>
      <c r="S532" s="131">
        <v>8.1</v>
      </c>
      <c r="T532" s="131">
        <v>140</v>
      </c>
      <c r="U532" s="131">
        <v>34</v>
      </c>
      <c r="V532" s="131">
        <v>11</v>
      </c>
      <c r="W532" s="131">
        <v>11</v>
      </c>
      <c r="X532" s="131">
        <v>48</v>
      </c>
      <c r="Y532" s="131">
        <v>49</v>
      </c>
      <c r="Z532" s="131" t="s">
        <v>2006</v>
      </c>
      <c r="AA532" s="2" t="s">
        <v>2006</v>
      </c>
      <c r="AB532" s="2" t="s">
        <v>2006</v>
      </c>
      <c r="AC532" s="20" t="s">
        <v>2006</v>
      </c>
      <c r="AD532" s="132" t="s">
        <v>2006</v>
      </c>
    </row>
    <row r="533" spans="1:30" s="20" customFormat="1" x14ac:dyDescent="0.3">
      <c r="A533" s="143" t="s">
        <v>46</v>
      </c>
      <c r="B533" s="144" t="s">
        <v>46</v>
      </c>
      <c r="C533" s="147" t="s">
        <v>1283</v>
      </c>
      <c r="D533" s="147" t="s">
        <v>1282</v>
      </c>
      <c r="E533" s="158">
        <v>2020</v>
      </c>
      <c r="F533" s="3" t="s">
        <v>1336</v>
      </c>
      <c r="G533" s="131">
        <v>5.0000000000000001E-3</v>
      </c>
      <c r="H533" s="131">
        <v>0.13999999999999999</v>
      </c>
      <c r="I533" s="131">
        <v>2.2000000000000002</v>
      </c>
      <c r="J533" s="131">
        <v>1</v>
      </c>
      <c r="K533" s="131">
        <v>9.1999999999999998E-2</v>
      </c>
      <c r="L533" s="131">
        <v>5.4</v>
      </c>
      <c r="M533" s="131">
        <v>5.0000000000000001E-3</v>
      </c>
      <c r="N533" s="131">
        <v>5.1999999999999998E-2</v>
      </c>
      <c r="O533" s="131">
        <v>1.6</v>
      </c>
      <c r="P533" s="131">
        <v>0.82</v>
      </c>
      <c r="Q533" s="131">
        <v>1.2E-2</v>
      </c>
      <c r="R533" s="131">
        <v>3.8</v>
      </c>
      <c r="S533" s="131">
        <v>8</v>
      </c>
      <c r="T533" s="131">
        <v>94</v>
      </c>
      <c r="U533" s="131">
        <v>42</v>
      </c>
      <c r="V533" s="131">
        <v>5.7</v>
      </c>
      <c r="W533" s="131">
        <v>4.7</v>
      </c>
      <c r="X533" s="131">
        <v>42</v>
      </c>
      <c r="Y533" s="131">
        <v>37</v>
      </c>
      <c r="Z533" s="131" t="s">
        <v>2006</v>
      </c>
      <c r="AA533" s="2" t="s">
        <v>2006</v>
      </c>
      <c r="AB533" s="2" t="s">
        <v>2006</v>
      </c>
      <c r="AC533" s="20" t="s">
        <v>2006</v>
      </c>
      <c r="AD533" s="132" t="s">
        <v>2006</v>
      </c>
    </row>
    <row r="534" spans="1:30" s="20" customFormat="1" x14ac:dyDescent="0.3">
      <c r="A534" s="143" t="s">
        <v>40</v>
      </c>
      <c r="B534" s="144" t="s">
        <v>40</v>
      </c>
      <c r="C534" s="144">
        <v>142857</v>
      </c>
      <c r="D534" s="144">
        <v>6581940</v>
      </c>
      <c r="E534" s="158">
        <v>2020</v>
      </c>
      <c r="F534" s="3" t="s">
        <v>1336</v>
      </c>
      <c r="G534" s="131">
        <v>0.02</v>
      </c>
      <c r="H534" s="131">
        <v>1.1000000000000001</v>
      </c>
      <c r="I534" s="131">
        <v>7.7</v>
      </c>
      <c r="J534" s="131">
        <v>2.2999999999999998</v>
      </c>
      <c r="K534" s="131">
        <v>0.88</v>
      </c>
      <c r="L534" s="131">
        <v>21</v>
      </c>
      <c r="M534" s="131">
        <v>3.3000000000000002E-2</v>
      </c>
      <c r="N534" s="131">
        <v>0.28999999999999998</v>
      </c>
      <c r="O534" s="131">
        <v>5.8</v>
      </c>
      <c r="P534" s="131">
        <v>1.8</v>
      </c>
      <c r="Q534" s="131">
        <v>5.0999999999999997E-2</v>
      </c>
      <c r="R534" s="131">
        <v>12</v>
      </c>
      <c r="S534" s="131">
        <v>7.8</v>
      </c>
      <c r="T534" s="131">
        <v>160</v>
      </c>
      <c r="U534" s="131">
        <v>58</v>
      </c>
      <c r="V534" s="131">
        <v>12</v>
      </c>
      <c r="W534" s="131">
        <v>10</v>
      </c>
      <c r="X534" s="131">
        <v>66</v>
      </c>
      <c r="Y534" s="131">
        <v>61</v>
      </c>
      <c r="Z534" s="131" t="s">
        <v>2006</v>
      </c>
      <c r="AA534" s="2" t="s">
        <v>2006</v>
      </c>
      <c r="AB534" s="2" t="s">
        <v>2006</v>
      </c>
      <c r="AC534" s="20" t="s">
        <v>2006</v>
      </c>
      <c r="AD534" s="132" t="s">
        <v>2006</v>
      </c>
    </row>
    <row r="535" spans="1:30" s="20" customFormat="1" x14ac:dyDescent="0.3">
      <c r="A535" s="143" t="s">
        <v>267</v>
      </c>
      <c r="B535" s="144" t="s">
        <v>552</v>
      </c>
      <c r="C535" s="144">
        <v>152713</v>
      </c>
      <c r="D535" s="144">
        <v>6582780</v>
      </c>
      <c r="E535" s="158">
        <v>2020</v>
      </c>
      <c r="F535" s="3" t="s">
        <v>1336</v>
      </c>
      <c r="G535" s="131">
        <v>7.2000000000000008E-2</v>
      </c>
      <c r="H535" s="131">
        <v>0.19</v>
      </c>
      <c r="I535" s="131">
        <v>2.1</v>
      </c>
      <c r="J535" s="131">
        <v>1.6</v>
      </c>
      <c r="K535" s="131">
        <v>0.4</v>
      </c>
      <c r="L535" s="131">
        <v>7</v>
      </c>
      <c r="M535" s="131">
        <v>1.6E-2</v>
      </c>
      <c r="N535" s="131">
        <v>5.8999999999999997E-2</v>
      </c>
      <c r="O535" s="131">
        <v>1.4</v>
      </c>
      <c r="P535" s="131">
        <v>1.5</v>
      </c>
      <c r="Q535" s="131" t="s">
        <v>585</v>
      </c>
      <c r="R535" s="131">
        <v>3.4</v>
      </c>
      <c r="S535" s="131">
        <v>8</v>
      </c>
      <c r="T535" s="131">
        <v>85</v>
      </c>
      <c r="U535" s="131">
        <v>470</v>
      </c>
      <c r="V535" s="131">
        <v>6.2</v>
      </c>
      <c r="W535" s="131">
        <v>5.0999999999999996</v>
      </c>
      <c r="X535" s="131">
        <v>68</v>
      </c>
      <c r="Y535" s="131">
        <v>68</v>
      </c>
      <c r="Z535" s="131" t="s">
        <v>2006</v>
      </c>
      <c r="AA535" s="2" t="s">
        <v>2006</v>
      </c>
      <c r="AB535" s="2" t="s">
        <v>2006</v>
      </c>
      <c r="AC535" s="20" t="s">
        <v>2006</v>
      </c>
      <c r="AD535" s="132" t="s">
        <v>2006</v>
      </c>
    </row>
    <row r="536" spans="1:30" s="20" customFormat="1" x14ac:dyDescent="0.3">
      <c r="A536" s="143" t="s">
        <v>1116</v>
      </c>
      <c r="B536" s="144" t="s">
        <v>1116</v>
      </c>
      <c r="C536" s="154"/>
      <c r="D536" s="154"/>
      <c r="E536" s="158">
        <v>2020</v>
      </c>
      <c r="F536" s="3" t="s">
        <v>1337</v>
      </c>
      <c r="G536" s="131">
        <v>2.5000000000000001E-2</v>
      </c>
      <c r="H536" s="131">
        <v>0.12999999999999998</v>
      </c>
      <c r="I536" s="131">
        <v>1.3</v>
      </c>
      <c r="J536" s="131">
        <v>0.85</v>
      </c>
      <c r="K536" s="131">
        <v>0.23</v>
      </c>
      <c r="L536" s="131">
        <v>3.7</v>
      </c>
      <c r="M536" s="131">
        <v>9.0000000000000011E-3</v>
      </c>
      <c r="N536" s="131">
        <v>6.8999999999999992E-2</v>
      </c>
      <c r="O536" s="131">
        <v>1.2</v>
      </c>
      <c r="P536" s="131">
        <v>0.82</v>
      </c>
      <c r="Q536" s="131">
        <v>1.5000000000000001E-2</v>
      </c>
      <c r="R536" s="131">
        <v>2.4</v>
      </c>
      <c r="S536" s="131">
        <v>8</v>
      </c>
      <c r="T536" s="131">
        <v>92</v>
      </c>
      <c r="U536" s="131">
        <v>48</v>
      </c>
      <c r="V536" s="131">
        <v>8.6999999999999993</v>
      </c>
      <c r="W536" s="131">
        <v>7.4</v>
      </c>
      <c r="X536" s="131">
        <v>41</v>
      </c>
      <c r="Y536" s="131">
        <v>40</v>
      </c>
      <c r="Z536" s="131" t="s">
        <v>2006</v>
      </c>
      <c r="AA536" s="2" t="s">
        <v>2006</v>
      </c>
      <c r="AB536" s="2" t="s">
        <v>2006</v>
      </c>
      <c r="AC536" s="20" t="s">
        <v>2006</v>
      </c>
      <c r="AD536" s="132" t="s">
        <v>2006</v>
      </c>
    </row>
    <row r="537" spans="1:30" s="20" customFormat="1" x14ac:dyDescent="0.3">
      <c r="A537" s="143" t="s">
        <v>975</v>
      </c>
      <c r="B537" s="144" t="s">
        <v>939</v>
      </c>
      <c r="C537" s="144">
        <v>158751</v>
      </c>
      <c r="D537" s="144">
        <v>6570553</v>
      </c>
      <c r="E537" s="158">
        <v>2020</v>
      </c>
      <c r="F537" s="3" t="s">
        <v>1337</v>
      </c>
      <c r="G537" s="131">
        <v>1.5000000000000001E-2</v>
      </c>
      <c r="H537" s="131">
        <v>0.12999999999999998</v>
      </c>
      <c r="I537" s="131">
        <v>1.1000000000000001</v>
      </c>
      <c r="J537" s="131">
        <v>1</v>
      </c>
      <c r="K537" s="131">
        <v>7.2000000000000008E-2</v>
      </c>
      <c r="L537" s="131">
        <v>3.9</v>
      </c>
      <c r="M537" s="131">
        <v>1.0999999999999999E-2</v>
      </c>
      <c r="N537" s="131">
        <v>6.8000000000000005E-2</v>
      </c>
      <c r="O537" s="131">
        <v>0.91</v>
      </c>
      <c r="P537" s="131">
        <v>0.96000000000000008</v>
      </c>
      <c r="Q537" s="131" t="s">
        <v>585</v>
      </c>
      <c r="R537" s="131">
        <v>2.4</v>
      </c>
      <c r="S537" s="131">
        <v>8</v>
      </c>
      <c r="T537" s="131">
        <v>91</v>
      </c>
      <c r="U537" s="131">
        <v>38</v>
      </c>
      <c r="V537" s="131">
        <v>5.8</v>
      </c>
      <c r="W537" s="131">
        <v>6.9</v>
      </c>
      <c r="X537" s="131">
        <v>40</v>
      </c>
      <c r="Y537" s="131">
        <v>38</v>
      </c>
      <c r="Z537" s="131" t="s">
        <v>2006</v>
      </c>
      <c r="AA537" s="2" t="s">
        <v>2006</v>
      </c>
      <c r="AB537" s="2" t="s">
        <v>2006</v>
      </c>
      <c r="AC537" s="20" t="s">
        <v>2006</v>
      </c>
      <c r="AD537" s="132" t="s">
        <v>2006</v>
      </c>
    </row>
    <row r="538" spans="1:30" s="20" customFormat="1" x14ac:dyDescent="0.3">
      <c r="A538" s="143" t="s">
        <v>263</v>
      </c>
      <c r="B538" s="144" t="s">
        <v>550</v>
      </c>
      <c r="C538" s="144">
        <v>156953</v>
      </c>
      <c r="D538" s="144">
        <v>6570050</v>
      </c>
      <c r="E538" s="158">
        <v>2020</v>
      </c>
      <c r="F538" s="3" t="s">
        <v>1337</v>
      </c>
      <c r="G538" s="131">
        <v>4.1000000000000002E-2</v>
      </c>
      <c r="H538" s="131">
        <v>0.2</v>
      </c>
      <c r="I538" s="131">
        <v>1.9</v>
      </c>
      <c r="J538" s="131">
        <v>2.7</v>
      </c>
      <c r="K538" s="131">
        <v>0.2</v>
      </c>
      <c r="L538" s="131">
        <v>8.6</v>
      </c>
      <c r="M538" s="131">
        <v>5.0000000000000001E-3</v>
      </c>
      <c r="N538" s="131">
        <v>0.1</v>
      </c>
      <c r="O538" s="131">
        <v>1.4</v>
      </c>
      <c r="P538" s="131">
        <v>2.2999999999999998</v>
      </c>
      <c r="Q538" s="131">
        <v>1.0999999999999999E-2</v>
      </c>
      <c r="R538" s="131">
        <v>1.3</v>
      </c>
      <c r="S538" s="131">
        <v>8.1</v>
      </c>
      <c r="T538" s="131">
        <v>72</v>
      </c>
      <c r="U538" s="131">
        <v>36</v>
      </c>
      <c r="V538" s="131">
        <v>8.1</v>
      </c>
      <c r="W538" s="131">
        <v>7.4</v>
      </c>
      <c r="X538" s="131">
        <v>36</v>
      </c>
      <c r="Y538" s="131">
        <v>36</v>
      </c>
      <c r="Z538" s="131" t="s">
        <v>2006</v>
      </c>
      <c r="AA538" s="2" t="s">
        <v>2006</v>
      </c>
      <c r="AB538" s="2" t="s">
        <v>2006</v>
      </c>
      <c r="AC538" s="20" t="s">
        <v>2006</v>
      </c>
      <c r="AD538" s="132" t="s">
        <v>2006</v>
      </c>
    </row>
    <row r="539" spans="1:30" s="20" customFormat="1" x14ac:dyDescent="0.3">
      <c r="A539" s="143" t="s">
        <v>41</v>
      </c>
      <c r="B539" s="144" t="s">
        <v>41</v>
      </c>
      <c r="C539" s="144">
        <v>155057</v>
      </c>
      <c r="D539" s="144">
        <v>6568460</v>
      </c>
      <c r="E539" s="158">
        <v>2020</v>
      </c>
      <c r="F539" s="3" t="s">
        <v>1337</v>
      </c>
      <c r="G539" s="131">
        <v>5.0000000000000001E-3</v>
      </c>
      <c r="H539" s="131">
        <v>0.31</v>
      </c>
      <c r="I539" s="131">
        <v>1.8</v>
      </c>
      <c r="J539" s="131">
        <v>2.7</v>
      </c>
      <c r="K539" s="131">
        <v>0.21000000000000002</v>
      </c>
      <c r="L539" s="131">
        <v>3.7</v>
      </c>
      <c r="M539" s="131" t="s">
        <v>567</v>
      </c>
      <c r="N539" s="131">
        <v>0.17</v>
      </c>
      <c r="O539" s="131">
        <v>1.5</v>
      </c>
      <c r="P539" s="131">
        <v>2.5</v>
      </c>
      <c r="Q539" s="131">
        <v>2.8000000000000001E-2</v>
      </c>
      <c r="R539" s="131">
        <v>2.2000000000000002</v>
      </c>
      <c r="S539" s="131">
        <v>7.8</v>
      </c>
      <c r="T539" s="131">
        <v>64</v>
      </c>
      <c r="U539" s="131">
        <v>33</v>
      </c>
      <c r="V539" s="131">
        <v>8.4</v>
      </c>
      <c r="W539" s="131">
        <v>8.6999999999999993</v>
      </c>
      <c r="X539" s="131">
        <v>34</v>
      </c>
      <c r="Y539" s="131">
        <v>33</v>
      </c>
      <c r="Z539" s="131" t="s">
        <v>2006</v>
      </c>
      <c r="AA539" s="2" t="s">
        <v>2006</v>
      </c>
      <c r="AB539" s="2" t="s">
        <v>2006</v>
      </c>
      <c r="AC539" s="20" t="s">
        <v>2006</v>
      </c>
      <c r="AD539" s="132" t="s">
        <v>2006</v>
      </c>
    </row>
    <row r="540" spans="1:30" s="20" customFormat="1" x14ac:dyDescent="0.3">
      <c r="A540" s="143" t="s">
        <v>1109</v>
      </c>
      <c r="B540" s="144" t="s">
        <v>1109</v>
      </c>
      <c r="C540" s="154"/>
      <c r="D540" s="154"/>
      <c r="E540" s="158">
        <v>2020</v>
      </c>
      <c r="F540" s="3" t="s">
        <v>1337</v>
      </c>
      <c r="G540" s="131">
        <v>2.8000000000000001E-2</v>
      </c>
      <c r="H540" s="131">
        <v>0.21000000000000002</v>
      </c>
      <c r="I540" s="131">
        <v>2.2000000000000002</v>
      </c>
      <c r="J540" s="131">
        <v>1.1000000000000001</v>
      </c>
      <c r="K540" s="131">
        <v>0.12000000000000001</v>
      </c>
      <c r="L540" s="131">
        <v>4.8999999999999995</v>
      </c>
      <c r="M540" s="131">
        <v>4.0000000000000001E-3</v>
      </c>
      <c r="N540" s="131">
        <v>0.15</v>
      </c>
      <c r="O540" s="131">
        <v>1.8</v>
      </c>
      <c r="P540" s="131">
        <v>0.99</v>
      </c>
      <c r="Q540" s="131" t="s">
        <v>585</v>
      </c>
      <c r="R540" s="131">
        <v>2.8</v>
      </c>
      <c r="S540" s="131">
        <v>8</v>
      </c>
      <c r="T540" s="131">
        <v>67</v>
      </c>
      <c r="U540" s="131">
        <v>36</v>
      </c>
      <c r="V540" s="131">
        <v>11</v>
      </c>
      <c r="W540" s="131">
        <v>8.8000000000000007</v>
      </c>
      <c r="X540" s="131">
        <v>30</v>
      </c>
      <c r="Y540" s="131">
        <v>28</v>
      </c>
      <c r="Z540" s="131" t="s">
        <v>2006</v>
      </c>
      <c r="AA540" s="2" t="s">
        <v>2006</v>
      </c>
      <c r="AB540" s="2" t="s">
        <v>2006</v>
      </c>
      <c r="AC540" s="20" t="s">
        <v>2006</v>
      </c>
      <c r="AD540" s="132" t="s">
        <v>2006</v>
      </c>
    </row>
    <row r="541" spans="1:30" s="20" customFormat="1" x14ac:dyDescent="0.3">
      <c r="A541" s="143" t="s">
        <v>37</v>
      </c>
      <c r="B541" s="145" t="s">
        <v>37</v>
      </c>
      <c r="C541" s="154"/>
      <c r="D541" s="154"/>
      <c r="E541" s="158">
        <v>2020</v>
      </c>
      <c r="F541" s="3" t="s">
        <v>529</v>
      </c>
      <c r="G541" s="131" t="s">
        <v>1268</v>
      </c>
      <c r="H541" s="131" t="s">
        <v>566</v>
      </c>
      <c r="I541" s="131" t="s">
        <v>566</v>
      </c>
      <c r="J541" s="131" t="s">
        <v>566</v>
      </c>
      <c r="K541" s="131" t="s">
        <v>585</v>
      </c>
      <c r="L541" s="131" t="s">
        <v>587</v>
      </c>
      <c r="M541" s="131" t="s">
        <v>567</v>
      </c>
      <c r="N541" s="131" t="s">
        <v>566</v>
      </c>
      <c r="O541" s="131" t="s">
        <v>566</v>
      </c>
      <c r="P541" s="131" t="s">
        <v>566</v>
      </c>
      <c r="Q541" s="131" t="s">
        <v>585</v>
      </c>
      <c r="R541" s="131" t="s">
        <v>587</v>
      </c>
      <c r="S541" s="131" t="s">
        <v>2006</v>
      </c>
      <c r="T541" s="131" t="s">
        <v>2006</v>
      </c>
      <c r="U541" s="131" t="s">
        <v>2006</v>
      </c>
      <c r="V541" s="131" t="s">
        <v>2006</v>
      </c>
      <c r="W541" s="131" t="s">
        <v>2006</v>
      </c>
      <c r="X541" s="131" t="s">
        <v>1265</v>
      </c>
      <c r="Y541" s="131" t="s">
        <v>1265</v>
      </c>
      <c r="Z541" s="131" t="s">
        <v>2006</v>
      </c>
      <c r="AA541" s="2" t="s">
        <v>2006</v>
      </c>
      <c r="AB541" s="2" t="s">
        <v>2006</v>
      </c>
      <c r="AC541" s="20" t="s">
        <v>2006</v>
      </c>
      <c r="AD541" s="132" t="s">
        <v>2006</v>
      </c>
    </row>
    <row r="542" spans="1:30" s="20" customFormat="1" x14ac:dyDescent="0.3">
      <c r="A542" s="143" t="s">
        <v>43</v>
      </c>
      <c r="B542" s="144" t="s">
        <v>43</v>
      </c>
      <c r="C542" s="144">
        <v>153662</v>
      </c>
      <c r="D542" s="144">
        <v>6578630</v>
      </c>
      <c r="E542" s="158">
        <v>2020</v>
      </c>
      <c r="F542" s="3" t="s">
        <v>1338</v>
      </c>
      <c r="G542" s="131">
        <v>0.05</v>
      </c>
      <c r="H542" s="131">
        <v>0.33</v>
      </c>
      <c r="I542" s="131">
        <v>2.6</v>
      </c>
      <c r="J542" s="131">
        <v>2.5</v>
      </c>
      <c r="K542" s="131">
        <v>0.42000000000000004</v>
      </c>
      <c r="L542" s="131">
        <v>3.6</v>
      </c>
      <c r="M542" s="131">
        <v>6.0000000000000001E-3</v>
      </c>
      <c r="N542" s="131">
        <v>6.9999999999999993E-2</v>
      </c>
      <c r="O542" s="131">
        <v>1.8</v>
      </c>
      <c r="P542" s="131">
        <v>2</v>
      </c>
      <c r="Q542" s="131" t="s">
        <v>585</v>
      </c>
      <c r="R542" s="131">
        <v>1.1000000000000001</v>
      </c>
      <c r="S542" s="131">
        <v>8</v>
      </c>
      <c r="T542" s="131">
        <v>58</v>
      </c>
      <c r="U542" s="131">
        <v>21</v>
      </c>
      <c r="V542" s="131">
        <v>8</v>
      </c>
      <c r="W542" s="131">
        <v>6.8</v>
      </c>
      <c r="X542" s="131">
        <v>24</v>
      </c>
      <c r="Y542" s="131">
        <v>24</v>
      </c>
      <c r="Z542" s="131" t="s">
        <v>2006</v>
      </c>
      <c r="AA542" s="2" t="s">
        <v>2006</v>
      </c>
      <c r="AB542" s="2" t="s">
        <v>2006</v>
      </c>
      <c r="AC542" s="20" t="s">
        <v>2006</v>
      </c>
      <c r="AD542" s="132" t="s">
        <v>2006</v>
      </c>
    </row>
    <row r="543" spans="1:30" s="20" customFormat="1" x14ac:dyDescent="0.3">
      <c r="A543" s="143" t="s">
        <v>269</v>
      </c>
      <c r="B543" s="144" t="s">
        <v>44</v>
      </c>
      <c r="C543" s="144">
        <v>149668</v>
      </c>
      <c r="D543" s="144">
        <v>6580770</v>
      </c>
      <c r="E543" s="158">
        <v>2020</v>
      </c>
      <c r="F543" s="3" t="s">
        <v>1338</v>
      </c>
      <c r="G543" s="131">
        <v>9.0000000000000011E-3</v>
      </c>
      <c r="H543" s="131">
        <v>0.25</v>
      </c>
      <c r="I543" s="131">
        <v>2.5</v>
      </c>
      <c r="J543" s="131">
        <v>2.2999999999999998</v>
      </c>
      <c r="K543" s="131">
        <v>0.25999999999999995</v>
      </c>
      <c r="L543" s="131">
        <v>3.2</v>
      </c>
      <c r="M543" s="131">
        <v>7.0000000000000001E-3</v>
      </c>
      <c r="N543" s="131">
        <v>0.12000000000000001</v>
      </c>
      <c r="O543" s="131">
        <v>2</v>
      </c>
      <c r="P543" s="131">
        <v>2.1</v>
      </c>
      <c r="Q543" s="131">
        <v>1.2E-2</v>
      </c>
      <c r="R543" s="131">
        <v>1.4</v>
      </c>
      <c r="S543" s="131">
        <v>7.8</v>
      </c>
      <c r="T543" s="131">
        <v>60</v>
      </c>
      <c r="U543" s="131">
        <v>22</v>
      </c>
      <c r="V543" s="131">
        <v>8.1999999999999993</v>
      </c>
      <c r="W543" s="131">
        <v>6.6</v>
      </c>
      <c r="X543" s="131">
        <v>26</v>
      </c>
      <c r="Y543" s="131">
        <v>26</v>
      </c>
      <c r="Z543" s="131" t="s">
        <v>2006</v>
      </c>
      <c r="AA543" s="2" t="s">
        <v>2006</v>
      </c>
      <c r="AB543" s="2" t="s">
        <v>2006</v>
      </c>
      <c r="AC543" s="20" t="s">
        <v>2006</v>
      </c>
      <c r="AD543" s="132" t="s">
        <v>2006</v>
      </c>
    </row>
    <row r="544" spans="1:30" s="20" customFormat="1" x14ac:dyDescent="0.3">
      <c r="A544" s="143" t="s">
        <v>36</v>
      </c>
      <c r="B544" s="144" t="s">
        <v>1279</v>
      </c>
      <c r="C544" s="144">
        <v>158727</v>
      </c>
      <c r="D544" s="144">
        <v>6578210</v>
      </c>
      <c r="E544" s="158">
        <v>2020</v>
      </c>
      <c r="F544" s="3" t="s">
        <v>1338</v>
      </c>
      <c r="G544" s="131">
        <v>7.2999999999999995E-2</v>
      </c>
      <c r="H544" s="131">
        <v>0.69</v>
      </c>
      <c r="I544" s="131">
        <v>2.2999999999999998</v>
      </c>
      <c r="J544" s="131">
        <v>2.1</v>
      </c>
      <c r="K544" s="131">
        <v>0.2</v>
      </c>
      <c r="L544" s="131">
        <v>3.4</v>
      </c>
      <c r="M544" s="131">
        <v>7.0000000000000001E-3</v>
      </c>
      <c r="N544" s="131">
        <v>8.2000000000000003E-2</v>
      </c>
      <c r="O544" s="131">
        <v>1.5</v>
      </c>
      <c r="P544" s="131">
        <v>1.7</v>
      </c>
      <c r="Q544" s="131" t="s">
        <v>585</v>
      </c>
      <c r="R544" s="131">
        <v>1.7</v>
      </c>
      <c r="S544" s="131">
        <v>7.7</v>
      </c>
      <c r="T544" s="131">
        <v>65</v>
      </c>
      <c r="U544" s="131">
        <v>270</v>
      </c>
      <c r="V544" s="131">
        <v>7.6</v>
      </c>
      <c r="W544" s="131">
        <v>6.3</v>
      </c>
      <c r="X544" s="131">
        <v>47</v>
      </c>
      <c r="Y544" s="131">
        <v>44</v>
      </c>
      <c r="Z544" s="131" t="s">
        <v>2006</v>
      </c>
      <c r="AA544" s="2" t="s">
        <v>2006</v>
      </c>
      <c r="AB544" s="2" t="s">
        <v>2006</v>
      </c>
      <c r="AC544" s="20" t="s">
        <v>2006</v>
      </c>
      <c r="AD544" s="132" t="s">
        <v>2006</v>
      </c>
    </row>
    <row r="545" spans="1:30" s="20" customFormat="1" x14ac:dyDescent="0.3">
      <c r="A545" s="143" t="s">
        <v>261</v>
      </c>
      <c r="B545" s="144" t="s">
        <v>1327</v>
      </c>
      <c r="C545" s="144">
        <v>156341</v>
      </c>
      <c r="D545" s="144">
        <v>6582550</v>
      </c>
      <c r="E545" s="158">
        <v>2020</v>
      </c>
      <c r="F545" s="3" t="s">
        <v>1338</v>
      </c>
      <c r="G545" s="131">
        <v>1.8000000000000002E-2</v>
      </c>
      <c r="H545" s="131">
        <v>0.24000000000000002</v>
      </c>
      <c r="I545" s="131">
        <v>2.5</v>
      </c>
      <c r="J545" s="131">
        <v>1.8</v>
      </c>
      <c r="K545" s="131">
        <v>0.2</v>
      </c>
      <c r="L545" s="131">
        <v>7.4</v>
      </c>
      <c r="M545" s="131">
        <v>1.8000000000000002E-2</v>
      </c>
      <c r="N545" s="131">
        <v>0.12999999999999998</v>
      </c>
      <c r="O545" s="131">
        <v>1.5</v>
      </c>
      <c r="P545" s="131">
        <v>1.5</v>
      </c>
      <c r="Q545" s="131" t="s">
        <v>585</v>
      </c>
      <c r="R545" s="131">
        <v>3.2</v>
      </c>
      <c r="S545" s="131">
        <v>7.8</v>
      </c>
      <c r="T545" s="131">
        <v>71</v>
      </c>
      <c r="U545" s="131">
        <v>430</v>
      </c>
      <c r="V545" s="131">
        <v>5.9</v>
      </c>
      <c r="W545" s="131">
        <v>5.6</v>
      </c>
      <c r="X545" s="131">
        <v>59</v>
      </c>
      <c r="Y545" s="131">
        <v>57</v>
      </c>
      <c r="Z545" s="131" t="s">
        <v>2006</v>
      </c>
      <c r="AA545" s="2" t="s">
        <v>2006</v>
      </c>
      <c r="AB545" s="2" t="s">
        <v>2006</v>
      </c>
      <c r="AC545" s="20" t="s">
        <v>2006</v>
      </c>
      <c r="AD545" s="132" t="s">
        <v>2006</v>
      </c>
    </row>
    <row r="546" spans="1:30" s="20" customFormat="1" x14ac:dyDescent="0.3">
      <c r="A546" s="143" t="s">
        <v>1123</v>
      </c>
      <c r="B546" s="144" t="s">
        <v>1123</v>
      </c>
      <c r="C546" s="154"/>
      <c r="D546" s="154"/>
      <c r="E546" s="158">
        <v>2020</v>
      </c>
      <c r="F546" s="3" t="s">
        <v>1339</v>
      </c>
      <c r="G546" s="131">
        <v>5.0000000000000001E-3</v>
      </c>
      <c r="H546" s="131">
        <v>0.17</v>
      </c>
      <c r="I546" s="131">
        <v>2</v>
      </c>
      <c r="J546" s="131">
        <v>0.97000000000000008</v>
      </c>
      <c r="K546" s="131">
        <v>0.18000000000000002</v>
      </c>
      <c r="L546" s="131">
        <v>4.7</v>
      </c>
      <c r="M546" s="131">
        <v>4.0000000000000001E-3</v>
      </c>
      <c r="N546" s="131">
        <v>0.17</v>
      </c>
      <c r="O546" s="131">
        <v>1.9</v>
      </c>
      <c r="P546" s="131">
        <v>0.94</v>
      </c>
      <c r="Q546" s="131" t="s">
        <v>585</v>
      </c>
      <c r="R546" s="131">
        <v>3.2</v>
      </c>
      <c r="S546" s="131">
        <v>7.9</v>
      </c>
      <c r="T546" s="131">
        <v>66</v>
      </c>
      <c r="U546" s="131">
        <v>37</v>
      </c>
      <c r="V546" s="131">
        <v>10</v>
      </c>
      <c r="W546" s="131">
        <v>9.4</v>
      </c>
      <c r="X546" s="131">
        <v>26</v>
      </c>
      <c r="Y546" s="131">
        <v>27</v>
      </c>
      <c r="Z546" s="131" t="s">
        <v>2006</v>
      </c>
      <c r="AA546" s="2" t="s">
        <v>2006</v>
      </c>
      <c r="AB546" s="2" t="s">
        <v>2006</v>
      </c>
      <c r="AC546" s="20" t="s">
        <v>2006</v>
      </c>
      <c r="AD546" s="132" t="s">
        <v>2006</v>
      </c>
    </row>
    <row r="547" spans="1:30" s="20" customFormat="1" x14ac:dyDescent="0.3">
      <c r="A547" s="143" t="s">
        <v>38</v>
      </c>
      <c r="B547" s="145" t="s">
        <v>38</v>
      </c>
      <c r="C547" s="144">
        <v>145070</v>
      </c>
      <c r="D547" s="144">
        <v>6580210</v>
      </c>
      <c r="E547" s="158">
        <v>2020</v>
      </c>
      <c r="F547" s="3" t="s">
        <v>1340</v>
      </c>
      <c r="G547" s="131">
        <v>6.0000000000000001E-3</v>
      </c>
      <c r="H547" s="131">
        <v>9.8000000000000004E-2</v>
      </c>
      <c r="I547" s="131">
        <v>2.8</v>
      </c>
      <c r="J547" s="131">
        <v>0.5</v>
      </c>
      <c r="K547" s="131">
        <v>5.2</v>
      </c>
      <c r="L547" s="131">
        <v>1.9</v>
      </c>
      <c r="M547" s="131" t="s">
        <v>567</v>
      </c>
      <c r="N547" s="131">
        <v>7.2999999999999995E-2</v>
      </c>
      <c r="O547" s="131">
        <v>2.8</v>
      </c>
      <c r="P547" s="131">
        <v>0.5</v>
      </c>
      <c r="Q547" s="131">
        <v>0.76</v>
      </c>
      <c r="R547" s="131">
        <v>1.5</v>
      </c>
      <c r="S547" s="131">
        <v>8.1999999999999993</v>
      </c>
      <c r="T547" s="131">
        <v>140</v>
      </c>
      <c r="U547" s="131">
        <v>34</v>
      </c>
      <c r="V547" s="131">
        <v>11</v>
      </c>
      <c r="W547" s="131">
        <v>10</v>
      </c>
      <c r="X547" s="131">
        <v>45</v>
      </c>
      <c r="Y547" s="131">
        <v>44</v>
      </c>
      <c r="Z547" s="131" t="s">
        <v>2006</v>
      </c>
      <c r="AA547" s="2" t="s">
        <v>2006</v>
      </c>
      <c r="AB547" s="2" t="s">
        <v>2006</v>
      </c>
      <c r="AC547" s="20" t="s">
        <v>2006</v>
      </c>
      <c r="AD547" s="132" t="s">
        <v>2006</v>
      </c>
    </row>
    <row r="548" spans="1:30" s="20" customFormat="1" x14ac:dyDescent="0.3">
      <c r="A548" s="143" t="s">
        <v>40</v>
      </c>
      <c r="B548" s="144" t="s">
        <v>40</v>
      </c>
      <c r="C548" s="144">
        <v>142857</v>
      </c>
      <c r="D548" s="144">
        <v>6581940</v>
      </c>
      <c r="E548" s="158">
        <v>2020</v>
      </c>
      <c r="F548" s="3" t="s">
        <v>1340</v>
      </c>
      <c r="G548" s="131">
        <v>0.01</v>
      </c>
      <c r="H548" s="131">
        <v>0.3</v>
      </c>
      <c r="I548" s="131">
        <v>4.3</v>
      </c>
      <c r="J548" s="131">
        <v>1.7</v>
      </c>
      <c r="K548" s="131">
        <v>0.21000000000000002</v>
      </c>
      <c r="L548" s="131">
        <v>8.8000000000000007</v>
      </c>
      <c r="M548" s="131">
        <v>9.0000000000000011E-3</v>
      </c>
      <c r="N548" s="131">
        <v>0.16</v>
      </c>
      <c r="O548" s="131">
        <v>4.5999999999999996</v>
      </c>
      <c r="P548" s="131">
        <v>1.7</v>
      </c>
      <c r="Q548" s="131">
        <v>1.9E-2</v>
      </c>
      <c r="R548" s="131">
        <v>7</v>
      </c>
      <c r="S548" s="131">
        <v>8.3000000000000007</v>
      </c>
      <c r="T548" s="131">
        <v>170</v>
      </c>
      <c r="U548" s="131">
        <v>58</v>
      </c>
      <c r="V548" s="131">
        <v>11</v>
      </c>
      <c r="W548" s="131">
        <v>9</v>
      </c>
      <c r="X548" s="131">
        <v>65</v>
      </c>
      <c r="Y548" s="131">
        <v>61</v>
      </c>
      <c r="Z548" s="131" t="s">
        <v>2006</v>
      </c>
      <c r="AA548" s="2" t="s">
        <v>2006</v>
      </c>
      <c r="AB548" s="2" t="s">
        <v>2006</v>
      </c>
      <c r="AC548" s="20" t="s">
        <v>2006</v>
      </c>
      <c r="AD548" s="132" t="s">
        <v>2006</v>
      </c>
    </row>
    <row r="549" spans="1:30" s="20" customFormat="1" x14ac:dyDescent="0.3">
      <c r="A549" s="143" t="s">
        <v>268</v>
      </c>
      <c r="B549" s="144" t="s">
        <v>1993</v>
      </c>
      <c r="C549" s="144">
        <v>146245</v>
      </c>
      <c r="D549" s="144">
        <v>6583660</v>
      </c>
      <c r="E549" s="158">
        <v>2020</v>
      </c>
      <c r="F549" s="3" t="s">
        <v>1340</v>
      </c>
      <c r="G549" s="131">
        <v>0.02</v>
      </c>
      <c r="H549" s="131">
        <v>0.38</v>
      </c>
      <c r="I549" s="131">
        <v>4.3</v>
      </c>
      <c r="J549" s="131">
        <v>3.2</v>
      </c>
      <c r="K549" s="131">
        <v>0.46</v>
      </c>
      <c r="L549" s="131">
        <v>13</v>
      </c>
      <c r="M549" s="131">
        <v>0.01</v>
      </c>
      <c r="N549" s="131">
        <v>6.8000000000000005E-2</v>
      </c>
      <c r="O549" s="131">
        <v>4.1000000000000005</v>
      </c>
      <c r="P549" s="131">
        <v>2.9</v>
      </c>
      <c r="Q549" s="131">
        <v>3.2000000000000001E-2</v>
      </c>
      <c r="R549" s="131">
        <v>5.3</v>
      </c>
      <c r="S549" s="131">
        <v>8.1999999999999993</v>
      </c>
      <c r="T549" s="131">
        <v>210</v>
      </c>
      <c r="U549" s="131">
        <v>73</v>
      </c>
      <c r="V549" s="131">
        <v>9.5</v>
      </c>
      <c r="W549" s="131">
        <v>7.8</v>
      </c>
      <c r="X549" s="131">
        <v>82</v>
      </c>
      <c r="Y549" s="131">
        <v>78</v>
      </c>
      <c r="Z549" s="131" t="s">
        <v>2006</v>
      </c>
      <c r="AA549" s="2" t="s">
        <v>2006</v>
      </c>
      <c r="AB549" s="2" t="s">
        <v>2006</v>
      </c>
      <c r="AC549" s="20" t="s">
        <v>2006</v>
      </c>
      <c r="AD549" s="132" t="s">
        <v>2006</v>
      </c>
    </row>
    <row r="550" spans="1:30" s="20" customFormat="1" x14ac:dyDescent="0.3">
      <c r="A550" s="143" t="s">
        <v>39</v>
      </c>
      <c r="B550" s="144" t="s">
        <v>39</v>
      </c>
      <c r="C550" s="144">
        <v>145234</v>
      </c>
      <c r="D550" s="144">
        <v>6581590</v>
      </c>
      <c r="E550" s="158">
        <v>2020</v>
      </c>
      <c r="F550" s="3" t="s">
        <v>1340</v>
      </c>
      <c r="G550" s="131">
        <v>4.0000000000000001E-3</v>
      </c>
      <c r="H550" s="131">
        <v>0.16</v>
      </c>
      <c r="I550" s="131">
        <v>0.55999999999999994</v>
      </c>
      <c r="J550" s="131">
        <v>0.88</v>
      </c>
      <c r="K550" s="131">
        <v>2.1999999999999999E-2</v>
      </c>
      <c r="L550" s="131">
        <v>1.4</v>
      </c>
      <c r="M550" s="131" t="s">
        <v>567</v>
      </c>
      <c r="N550" s="131">
        <v>0.17</v>
      </c>
      <c r="O550" s="131">
        <v>0.93</v>
      </c>
      <c r="P550" s="131">
        <v>0.95</v>
      </c>
      <c r="Q550" s="131" t="s">
        <v>585</v>
      </c>
      <c r="R550" s="131">
        <v>0.93</v>
      </c>
      <c r="S550" s="131">
        <v>8.1999999999999993</v>
      </c>
      <c r="T550" s="131">
        <v>160</v>
      </c>
      <c r="U550" s="131">
        <v>90</v>
      </c>
      <c r="V550" s="131">
        <v>27</v>
      </c>
      <c r="W550" s="131">
        <v>25</v>
      </c>
      <c r="X550" s="131">
        <v>110</v>
      </c>
      <c r="Y550" s="131">
        <v>110</v>
      </c>
      <c r="Z550" s="131" t="s">
        <v>2006</v>
      </c>
      <c r="AA550" s="2" t="s">
        <v>2006</v>
      </c>
      <c r="AB550" s="2" t="s">
        <v>2006</v>
      </c>
      <c r="AC550" s="20" t="s">
        <v>2006</v>
      </c>
      <c r="AD550" s="132" t="s">
        <v>2006</v>
      </c>
    </row>
    <row r="551" spans="1:30" s="20" customFormat="1" x14ac:dyDescent="0.3">
      <c r="A551" s="143" t="s">
        <v>267</v>
      </c>
      <c r="B551" s="144" t="s">
        <v>552</v>
      </c>
      <c r="C551" s="144">
        <v>152713</v>
      </c>
      <c r="D551" s="144">
        <v>6582780</v>
      </c>
      <c r="E551" s="158">
        <v>2020</v>
      </c>
      <c r="F551" s="3" t="s">
        <v>1340</v>
      </c>
      <c r="G551" s="131">
        <v>1.2E-2</v>
      </c>
      <c r="H551" s="131">
        <v>6.9999999999999993E-2</v>
      </c>
      <c r="I551" s="131">
        <v>1.4</v>
      </c>
      <c r="J551" s="131">
        <v>1.4</v>
      </c>
      <c r="K551" s="131">
        <v>0.2</v>
      </c>
      <c r="L551" s="131">
        <v>4.5</v>
      </c>
      <c r="M551" s="131">
        <v>8.0000000000000002E-3</v>
      </c>
      <c r="N551" s="131">
        <v>5.7000000000000002E-2</v>
      </c>
      <c r="O551" s="131">
        <v>1.4</v>
      </c>
      <c r="P551" s="131">
        <v>1.6</v>
      </c>
      <c r="Q551" s="131">
        <v>0.01</v>
      </c>
      <c r="R551" s="131">
        <v>1.4</v>
      </c>
      <c r="S551" s="131">
        <v>8.1</v>
      </c>
      <c r="T551" s="131">
        <v>88</v>
      </c>
      <c r="U551" s="131">
        <v>470</v>
      </c>
      <c r="V551" s="131">
        <v>5.3</v>
      </c>
      <c r="W551" s="131">
        <v>4.5</v>
      </c>
      <c r="X551" s="131">
        <v>63</v>
      </c>
      <c r="Y551" s="131">
        <v>61</v>
      </c>
      <c r="Z551" s="131" t="s">
        <v>2006</v>
      </c>
      <c r="AA551" s="2" t="s">
        <v>2006</v>
      </c>
      <c r="AB551" s="2" t="s">
        <v>2006</v>
      </c>
      <c r="AC551" s="20" t="s">
        <v>2006</v>
      </c>
      <c r="AD551" s="132" t="s">
        <v>2006</v>
      </c>
    </row>
    <row r="552" spans="1:30" s="20" customFormat="1" x14ac:dyDescent="0.3">
      <c r="A552" s="143" t="s">
        <v>1330</v>
      </c>
      <c r="B552" s="144" t="s">
        <v>1280</v>
      </c>
      <c r="C552" s="154"/>
      <c r="D552" s="154"/>
      <c r="E552" s="158">
        <v>2020</v>
      </c>
      <c r="F552" s="3" t="s">
        <v>1340</v>
      </c>
      <c r="G552" s="131">
        <v>2.4E-2</v>
      </c>
      <c r="H552" s="131">
        <v>0.37</v>
      </c>
      <c r="I552" s="131">
        <v>4.3</v>
      </c>
      <c r="J552" s="131">
        <v>3</v>
      </c>
      <c r="K552" s="131">
        <v>0.47</v>
      </c>
      <c r="L552" s="131">
        <v>15</v>
      </c>
      <c r="M552" s="131">
        <v>0.01</v>
      </c>
      <c r="N552" s="131">
        <v>0.12999999999999998</v>
      </c>
      <c r="O552" s="131">
        <v>4.1000000000000005</v>
      </c>
      <c r="P552" s="131">
        <v>3.1</v>
      </c>
      <c r="Q552" s="131">
        <v>3.7999999999999999E-2</v>
      </c>
      <c r="R552" s="131">
        <v>6.4</v>
      </c>
      <c r="S552" s="131">
        <v>8.3000000000000007</v>
      </c>
      <c r="T552" s="131">
        <v>210</v>
      </c>
      <c r="U552" s="131">
        <v>74</v>
      </c>
      <c r="V552" s="131">
        <v>9.5</v>
      </c>
      <c r="W552" s="131">
        <v>8</v>
      </c>
      <c r="X552" s="131">
        <v>82</v>
      </c>
      <c r="Y552" s="131">
        <v>78</v>
      </c>
      <c r="Z552" s="131" t="s">
        <v>2006</v>
      </c>
      <c r="AA552" s="2" t="s">
        <v>2006</v>
      </c>
      <c r="AB552" s="2" t="s">
        <v>2006</v>
      </c>
      <c r="AC552" s="20" t="s">
        <v>2006</v>
      </c>
      <c r="AD552" s="132" t="s">
        <v>2006</v>
      </c>
    </row>
    <row r="553" spans="1:30" s="20" customFormat="1" x14ac:dyDescent="0.3">
      <c r="A553" s="143" t="s">
        <v>1331</v>
      </c>
      <c r="B553" s="144" t="s">
        <v>1280</v>
      </c>
      <c r="C553" s="154"/>
      <c r="D553" s="154"/>
      <c r="E553" s="158">
        <v>2020</v>
      </c>
      <c r="F553" s="3" t="s">
        <v>1340</v>
      </c>
      <c r="G553" s="131">
        <v>1.8000000000000002E-2</v>
      </c>
      <c r="H553" s="131">
        <v>0.44</v>
      </c>
      <c r="I553" s="131">
        <v>4.5</v>
      </c>
      <c r="J553" s="131">
        <v>2.4</v>
      </c>
      <c r="K553" s="131">
        <v>0.59000000000000008</v>
      </c>
      <c r="L553" s="131">
        <v>21</v>
      </c>
      <c r="M553" s="131">
        <v>8.0000000000000002E-3</v>
      </c>
      <c r="N553" s="131">
        <v>0.12000000000000001</v>
      </c>
      <c r="O553" s="131">
        <v>4.1000000000000005</v>
      </c>
      <c r="P553" s="131">
        <v>2.5</v>
      </c>
      <c r="Q553" s="131">
        <v>4.3000000000000003E-2</v>
      </c>
      <c r="R553" s="131">
        <v>12</v>
      </c>
      <c r="S553" s="131">
        <v>8.1999999999999993</v>
      </c>
      <c r="T553" s="131">
        <v>220</v>
      </c>
      <c r="U553" s="131">
        <v>76</v>
      </c>
      <c r="V553" s="131">
        <v>11</v>
      </c>
      <c r="W553" s="131">
        <v>9.8000000000000007</v>
      </c>
      <c r="X553" s="131">
        <v>85</v>
      </c>
      <c r="Y553" s="131">
        <v>79</v>
      </c>
      <c r="Z553" s="131" t="s">
        <v>2006</v>
      </c>
      <c r="AA553" s="2" t="s">
        <v>2006</v>
      </c>
      <c r="AB553" s="2" t="s">
        <v>2006</v>
      </c>
      <c r="AC553" s="20" t="s">
        <v>2006</v>
      </c>
      <c r="AD553" s="132" t="s">
        <v>2006</v>
      </c>
    </row>
    <row r="554" spans="1:30" s="20" customFormat="1" x14ac:dyDescent="0.3">
      <c r="A554" s="143" t="s">
        <v>42</v>
      </c>
      <c r="B554" s="144" t="s">
        <v>42</v>
      </c>
      <c r="C554" s="144">
        <v>148156</v>
      </c>
      <c r="D554" s="144">
        <v>6572520</v>
      </c>
      <c r="E554" s="158">
        <v>2020</v>
      </c>
      <c r="F554" s="3" t="s">
        <v>1340</v>
      </c>
      <c r="G554" s="131">
        <v>6.0000000000000001E-3</v>
      </c>
      <c r="H554" s="131">
        <v>7.5999999999999998E-2</v>
      </c>
      <c r="I554" s="131">
        <v>2.2999999999999998</v>
      </c>
      <c r="J554" s="131">
        <v>1.6</v>
      </c>
      <c r="K554" s="131">
        <v>0.12999999999999998</v>
      </c>
      <c r="L554" s="131">
        <v>3.7</v>
      </c>
      <c r="M554" s="131">
        <v>4.0000000000000001E-3</v>
      </c>
      <c r="N554" s="131" t="s">
        <v>566</v>
      </c>
      <c r="O554" s="131">
        <v>2.1</v>
      </c>
      <c r="P554" s="131">
        <v>1.7</v>
      </c>
      <c r="Q554" s="131" t="s">
        <v>585</v>
      </c>
      <c r="R554" s="131">
        <v>3.1</v>
      </c>
      <c r="S554" s="131">
        <v>8</v>
      </c>
      <c r="T554" s="131">
        <v>63</v>
      </c>
      <c r="U554" s="131">
        <v>29</v>
      </c>
      <c r="V554" s="131">
        <v>5.5</v>
      </c>
      <c r="W554" s="131">
        <v>4.2</v>
      </c>
      <c r="X554" s="131">
        <v>30</v>
      </c>
      <c r="Y554" s="131">
        <v>29</v>
      </c>
      <c r="Z554" s="131" t="s">
        <v>2006</v>
      </c>
      <c r="AA554" s="2" t="s">
        <v>2006</v>
      </c>
      <c r="AB554" s="2" t="s">
        <v>2006</v>
      </c>
      <c r="AC554" s="20" t="s">
        <v>2006</v>
      </c>
      <c r="AD554" s="132" t="s">
        <v>2006</v>
      </c>
    </row>
    <row r="555" spans="1:30" s="20" customFormat="1" x14ac:dyDescent="0.3">
      <c r="A555" s="143" t="s">
        <v>43</v>
      </c>
      <c r="B555" s="144" t="s">
        <v>43</v>
      </c>
      <c r="C555" s="144">
        <v>153662</v>
      </c>
      <c r="D555" s="144">
        <v>6578630</v>
      </c>
      <c r="E555" s="158">
        <v>2020</v>
      </c>
      <c r="F555" s="3" t="s">
        <v>1341</v>
      </c>
      <c r="G555" s="131">
        <v>7.0000000000000001E-3</v>
      </c>
      <c r="H555" s="131">
        <v>0.13999999999999999</v>
      </c>
      <c r="I555" s="131">
        <v>1.8</v>
      </c>
      <c r="J555" s="131">
        <v>1.9</v>
      </c>
      <c r="K555" s="131">
        <v>0.34</v>
      </c>
      <c r="L555" s="131">
        <v>5.2</v>
      </c>
      <c r="M555" s="131" t="s">
        <v>567</v>
      </c>
      <c r="N555" s="131">
        <v>6.8000000000000005E-2</v>
      </c>
      <c r="O555" s="131">
        <v>1.7</v>
      </c>
      <c r="P555" s="131">
        <v>2</v>
      </c>
      <c r="Q555" s="131">
        <v>1.2999999999999999E-2</v>
      </c>
      <c r="R555" s="131">
        <v>0.87</v>
      </c>
      <c r="S555" s="131">
        <v>8.6</v>
      </c>
      <c r="T555" s="131">
        <v>55</v>
      </c>
      <c r="U555" s="131">
        <v>20</v>
      </c>
      <c r="V555" s="131">
        <v>9.3000000000000007</v>
      </c>
      <c r="W555" s="131">
        <v>6.3</v>
      </c>
      <c r="X555" s="131">
        <v>20</v>
      </c>
      <c r="Y555" s="131">
        <v>20</v>
      </c>
      <c r="Z555" s="131" t="s">
        <v>2006</v>
      </c>
      <c r="AA555" s="2" t="s">
        <v>2006</v>
      </c>
      <c r="AB555" s="2" t="s">
        <v>2006</v>
      </c>
      <c r="AC555" s="20" t="s">
        <v>2006</v>
      </c>
      <c r="AD555" s="132" t="s">
        <v>2006</v>
      </c>
    </row>
    <row r="556" spans="1:30" s="20" customFormat="1" x14ac:dyDescent="0.3">
      <c r="A556" s="143" t="s">
        <v>265</v>
      </c>
      <c r="B556" s="144" t="s">
        <v>546</v>
      </c>
      <c r="C556" s="144">
        <v>152125</v>
      </c>
      <c r="D556" s="144">
        <v>6576900</v>
      </c>
      <c r="E556" s="158">
        <v>2020</v>
      </c>
      <c r="F556" s="3" t="s">
        <v>1341</v>
      </c>
      <c r="G556" s="131">
        <v>1.2E-2</v>
      </c>
      <c r="H556" s="131">
        <v>0.24000000000000002</v>
      </c>
      <c r="I556" s="131">
        <v>2.1</v>
      </c>
      <c r="J556" s="131">
        <v>2</v>
      </c>
      <c r="K556" s="131">
        <v>0.64</v>
      </c>
      <c r="L556" s="131">
        <v>3.4</v>
      </c>
      <c r="M556" s="131">
        <v>7.0000000000000001E-3</v>
      </c>
      <c r="N556" s="131">
        <v>6.0000000000000005E-2</v>
      </c>
      <c r="O556" s="131">
        <v>1.9</v>
      </c>
      <c r="P556" s="131">
        <v>1.9</v>
      </c>
      <c r="Q556" s="131">
        <v>2.3E-2</v>
      </c>
      <c r="R556" s="131">
        <v>0.92</v>
      </c>
      <c r="S556" s="131">
        <v>8.8000000000000007</v>
      </c>
      <c r="T556" s="131">
        <v>57</v>
      </c>
      <c r="U556" s="131">
        <v>21</v>
      </c>
      <c r="V556" s="131">
        <v>8.3000000000000007</v>
      </c>
      <c r="W556" s="131">
        <v>5.9</v>
      </c>
      <c r="X556" s="131">
        <v>22</v>
      </c>
      <c r="Y556" s="131">
        <v>22</v>
      </c>
      <c r="Z556" s="131" t="s">
        <v>2006</v>
      </c>
      <c r="AA556" s="2" t="s">
        <v>2006</v>
      </c>
      <c r="AB556" s="2" t="s">
        <v>2006</v>
      </c>
      <c r="AC556" s="20" t="s">
        <v>2006</v>
      </c>
      <c r="AD556" s="132" t="s">
        <v>2006</v>
      </c>
    </row>
    <row r="557" spans="1:30" s="20" customFormat="1" x14ac:dyDescent="0.3">
      <c r="A557" s="143" t="s">
        <v>46</v>
      </c>
      <c r="B557" s="144" t="s">
        <v>46</v>
      </c>
      <c r="C557" s="147" t="s">
        <v>1283</v>
      </c>
      <c r="D557" s="147" t="s">
        <v>1282</v>
      </c>
      <c r="E557" s="158">
        <v>2020</v>
      </c>
      <c r="F557" s="3" t="s">
        <v>1341</v>
      </c>
      <c r="G557" s="131">
        <v>4.0000000000000001E-3</v>
      </c>
      <c r="H557" s="131">
        <v>0.12000000000000001</v>
      </c>
      <c r="I557" s="131">
        <v>1.8</v>
      </c>
      <c r="J557" s="131">
        <v>0.9</v>
      </c>
      <c r="K557" s="131">
        <v>0.19</v>
      </c>
      <c r="L557" s="131">
        <v>3.4</v>
      </c>
      <c r="M557" s="131" t="s">
        <v>567</v>
      </c>
      <c r="N557" s="131" t="s">
        <v>566</v>
      </c>
      <c r="O557" s="131">
        <v>1.4</v>
      </c>
      <c r="P557" s="131">
        <v>0.83</v>
      </c>
      <c r="Q557" s="131">
        <v>0.01</v>
      </c>
      <c r="R557" s="131">
        <v>2.2000000000000002</v>
      </c>
      <c r="S557" s="131">
        <v>8.1</v>
      </c>
      <c r="T557" s="131">
        <v>100</v>
      </c>
      <c r="U557" s="131">
        <v>45</v>
      </c>
      <c r="V557" s="131">
        <v>6.1</v>
      </c>
      <c r="W557" s="131">
        <v>4.3</v>
      </c>
      <c r="X557" s="131">
        <v>38</v>
      </c>
      <c r="Y557" s="131">
        <v>41</v>
      </c>
      <c r="Z557" s="131" t="s">
        <v>2006</v>
      </c>
      <c r="AA557" s="2" t="s">
        <v>2006</v>
      </c>
      <c r="AB557" s="2" t="s">
        <v>2006</v>
      </c>
      <c r="AC557" s="20" t="s">
        <v>2006</v>
      </c>
      <c r="AD557" s="132" t="s">
        <v>2006</v>
      </c>
    </row>
    <row r="558" spans="1:30" s="20" customFormat="1" x14ac:dyDescent="0.3">
      <c r="A558" s="143" t="s">
        <v>261</v>
      </c>
      <c r="B558" s="144" t="s">
        <v>1327</v>
      </c>
      <c r="C558" s="144">
        <v>156341</v>
      </c>
      <c r="D558" s="144">
        <v>6582550</v>
      </c>
      <c r="E558" s="158">
        <v>2020</v>
      </c>
      <c r="F558" s="3" t="s">
        <v>1341</v>
      </c>
      <c r="G558" s="131">
        <v>1.5000000000000001E-2</v>
      </c>
      <c r="H558" s="131">
        <v>9.1999999999999998E-2</v>
      </c>
      <c r="I558" s="131">
        <v>1.3</v>
      </c>
      <c r="J558" s="131">
        <v>1.4</v>
      </c>
      <c r="K558" s="131">
        <v>0.15</v>
      </c>
      <c r="L558" s="131">
        <v>2.7</v>
      </c>
      <c r="M558" s="131">
        <v>2.1999999999999999E-2</v>
      </c>
      <c r="N558" s="131" t="s">
        <v>566</v>
      </c>
      <c r="O558" s="131">
        <v>1.2</v>
      </c>
      <c r="P558" s="131">
        <v>1.4</v>
      </c>
      <c r="Q558" s="131">
        <v>1.2E-2</v>
      </c>
      <c r="R558" s="131">
        <v>2.1</v>
      </c>
      <c r="S558" s="131">
        <v>7.8</v>
      </c>
      <c r="T558" s="131">
        <v>130</v>
      </c>
      <c r="U558" s="131">
        <v>570</v>
      </c>
      <c r="V558" s="131">
        <v>6.2</v>
      </c>
      <c r="W558" s="131">
        <v>5.6</v>
      </c>
      <c r="X558" s="131">
        <v>65</v>
      </c>
      <c r="Y558" s="131">
        <v>70</v>
      </c>
      <c r="Z558" s="131" t="s">
        <v>2006</v>
      </c>
      <c r="AA558" s="2" t="s">
        <v>2006</v>
      </c>
      <c r="AB558" s="2" t="s">
        <v>2006</v>
      </c>
      <c r="AC558" s="20" t="s">
        <v>2006</v>
      </c>
      <c r="AD558" s="132" t="s">
        <v>2006</v>
      </c>
    </row>
    <row r="559" spans="1:30" s="20" customFormat="1" x14ac:dyDescent="0.3">
      <c r="A559" s="143" t="s">
        <v>269</v>
      </c>
      <c r="B559" s="144" t="s">
        <v>44</v>
      </c>
      <c r="C559" s="144">
        <v>149668</v>
      </c>
      <c r="D559" s="144">
        <v>6580770</v>
      </c>
      <c r="E559" s="158">
        <v>2020</v>
      </c>
      <c r="F559" s="3" t="s">
        <v>1341</v>
      </c>
      <c r="G559" s="131">
        <v>1.4E-2</v>
      </c>
      <c r="H559" s="131">
        <v>0.24000000000000002</v>
      </c>
      <c r="I559" s="131">
        <v>2.8</v>
      </c>
      <c r="J559" s="131">
        <v>2.2000000000000002</v>
      </c>
      <c r="K559" s="131">
        <v>0.32</v>
      </c>
      <c r="L559" s="131">
        <v>3.3</v>
      </c>
      <c r="M559" s="131">
        <v>6.0000000000000001E-3</v>
      </c>
      <c r="N559" s="131">
        <v>7.2000000000000008E-2</v>
      </c>
      <c r="O559" s="131">
        <v>2</v>
      </c>
      <c r="P559" s="131">
        <v>1.9</v>
      </c>
      <c r="Q559" s="131">
        <v>1.5000000000000001E-2</v>
      </c>
      <c r="R559" s="131">
        <v>1.4</v>
      </c>
      <c r="S559" s="131">
        <v>8.8000000000000007</v>
      </c>
      <c r="T559" s="131">
        <v>61</v>
      </c>
      <c r="U559" s="131">
        <v>22</v>
      </c>
      <c r="V559" s="131">
        <v>8.4</v>
      </c>
      <c r="W559" s="131">
        <v>6.5</v>
      </c>
      <c r="X559" s="131">
        <v>23</v>
      </c>
      <c r="Y559" s="131">
        <v>24</v>
      </c>
      <c r="Z559" s="131" t="s">
        <v>2006</v>
      </c>
      <c r="AA559" s="2" t="s">
        <v>2006</v>
      </c>
      <c r="AB559" s="2" t="s">
        <v>2006</v>
      </c>
      <c r="AC559" s="20" t="s">
        <v>2006</v>
      </c>
      <c r="AD559" s="132" t="s">
        <v>2006</v>
      </c>
    </row>
    <row r="560" spans="1:30" s="20" customFormat="1" x14ac:dyDescent="0.3">
      <c r="A560" s="143" t="s">
        <v>36</v>
      </c>
      <c r="B560" s="144" t="s">
        <v>1279</v>
      </c>
      <c r="C560" s="144">
        <v>158727</v>
      </c>
      <c r="D560" s="144">
        <v>6578210</v>
      </c>
      <c r="E560" s="158">
        <v>2020</v>
      </c>
      <c r="F560" s="3" t="s">
        <v>1341</v>
      </c>
      <c r="G560" s="131">
        <v>0.01</v>
      </c>
      <c r="H560" s="131">
        <v>0.12000000000000001</v>
      </c>
      <c r="I560" s="131">
        <v>1.5</v>
      </c>
      <c r="J560" s="131">
        <v>1.5</v>
      </c>
      <c r="K560" s="131">
        <v>0.21000000000000002</v>
      </c>
      <c r="L560" s="131">
        <v>2.4</v>
      </c>
      <c r="M560" s="131">
        <v>0.01</v>
      </c>
      <c r="N560" s="131">
        <v>6.7000000000000004E-2</v>
      </c>
      <c r="O560" s="131">
        <v>1.2</v>
      </c>
      <c r="P560" s="131">
        <v>1.4</v>
      </c>
      <c r="Q560" s="131" t="s">
        <v>585</v>
      </c>
      <c r="R560" s="131">
        <v>1.5</v>
      </c>
      <c r="S560" s="131">
        <v>8</v>
      </c>
      <c r="T560" s="131">
        <v>69</v>
      </c>
      <c r="U560" s="131">
        <v>420</v>
      </c>
      <c r="V560" s="131">
        <v>8.1999999999999993</v>
      </c>
      <c r="W560" s="131">
        <v>5</v>
      </c>
      <c r="X560" s="131">
        <v>51</v>
      </c>
      <c r="Y560" s="131">
        <v>54</v>
      </c>
      <c r="Z560" s="131" t="s">
        <v>2006</v>
      </c>
      <c r="AA560" s="2" t="s">
        <v>2006</v>
      </c>
      <c r="AB560" s="2" t="s">
        <v>2006</v>
      </c>
      <c r="AC560" s="20" t="s">
        <v>2006</v>
      </c>
      <c r="AD560" s="132" t="s">
        <v>2006</v>
      </c>
    </row>
    <row r="561" spans="1:30" s="20" customFormat="1" x14ac:dyDescent="0.3">
      <c r="A561" s="143" t="s">
        <v>37</v>
      </c>
      <c r="B561" s="145" t="s">
        <v>37</v>
      </c>
      <c r="C561" s="154"/>
      <c r="D561" s="154"/>
      <c r="E561" s="158">
        <v>2020</v>
      </c>
      <c r="F561" s="3" t="s">
        <v>1342</v>
      </c>
      <c r="G561" s="131" t="s">
        <v>567</v>
      </c>
      <c r="H561" s="131" t="s">
        <v>566</v>
      </c>
      <c r="I561" s="131" t="s">
        <v>566</v>
      </c>
      <c r="J561" s="131" t="s">
        <v>566</v>
      </c>
      <c r="K561" s="131" t="s">
        <v>585</v>
      </c>
      <c r="L561" s="131" t="s">
        <v>587</v>
      </c>
      <c r="M561" s="131" t="s">
        <v>567</v>
      </c>
      <c r="N561" s="131" t="s">
        <v>566</v>
      </c>
      <c r="O561" s="131" t="s">
        <v>566</v>
      </c>
      <c r="P561" s="131" t="s">
        <v>566</v>
      </c>
      <c r="Q561" s="131" t="s">
        <v>585</v>
      </c>
      <c r="R561" s="131" t="s">
        <v>587</v>
      </c>
      <c r="S561" s="131" t="s">
        <v>2006</v>
      </c>
      <c r="T561" s="131" t="s">
        <v>2006</v>
      </c>
      <c r="U561" s="131" t="s">
        <v>2006</v>
      </c>
      <c r="V561" s="131" t="s">
        <v>2006</v>
      </c>
      <c r="W561" s="131" t="s">
        <v>2006</v>
      </c>
      <c r="X561" s="131" t="s">
        <v>1265</v>
      </c>
      <c r="Y561" s="131" t="s">
        <v>1265</v>
      </c>
      <c r="Z561" s="131" t="s">
        <v>2006</v>
      </c>
      <c r="AA561" s="2" t="s">
        <v>2006</v>
      </c>
      <c r="AB561" s="2" t="s">
        <v>2006</v>
      </c>
      <c r="AC561" s="20" t="s">
        <v>2006</v>
      </c>
      <c r="AD561" s="132" t="s">
        <v>2006</v>
      </c>
    </row>
    <row r="562" spans="1:30" s="20" customFormat="1" x14ac:dyDescent="0.3">
      <c r="A562" s="143" t="s">
        <v>1116</v>
      </c>
      <c r="B562" s="144" t="s">
        <v>1116</v>
      </c>
      <c r="C562" s="154"/>
      <c r="D562" s="154"/>
      <c r="E562" s="158">
        <v>2020</v>
      </c>
      <c r="F562" s="3" t="s">
        <v>1342</v>
      </c>
      <c r="G562" s="131">
        <v>5.0000000000000001E-3</v>
      </c>
      <c r="H562" s="131">
        <v>0.13999999999999999</v>
      </c>
      <c r="I562" s="131">
        <v>1</v>
      </c>
      <c r="J562" s="131">
        <v>0.78</v>
      </c>
      <c r="K562" s="131">
        <v>0.32</v>
      </c>
      <c r="L562" s="131">
        <v>3.3</v>
      </c>
      <c r="M562" s="131">
        <v>4.0000000000000001E-3</v>
      </c>
      <c r="N562" s="131">
        <v>5.1999999999999998E-2</v>
      </c>
      <c r="O562" s="131">
        <v>1.1000000000000001</v>
      </c>
      <c r="P562" s="131">
        <v>0.72000000000000008</v>
      </c>
      <c r="Q562" s="131">
        <v>1.5000000000000001E-2</v>
      </c>
      <c r="R562" s="131">
        <v>3.1</v>
      </c>
      <c r="S562" s="131">
        <v>8.1999999999999993</v>
      </c>
      <c r="T562" s="131">
        <v>92</v>
      </c>
      <c r="U562" s="131">
        <v>48</v>
      </c>
      <c r="V562" s="131">
        <v>9.9</v>
      </c>
      <c r="W562" s="131">
        <v>5.5</v>
      </c>
      <c r="X562" s="131">
        <v>41</v>
      </c>
      <c r="Y562" s="131">
        <v>41</v>
      </c>
      <c r="Z562" s="131" t="s">
        <v>2006</v>
      </c>
      <c r="AA562" s="2" t="s">
        <v>2006</v>
      </c>
      <c r="AB562" s="2" t="s">
        <v>2006</v>
      </c>
      <c r="AC562" s="20" t="s">
        <v>2006</v>
      </c>
      <c r="AD562" s="132" t="s">
        <v>2006</v>
      </c>
    </row>
    <row r="563" spans="1:30" s="20" customFormat="1" x14ac:dyDescent="0.3">
      <c r="A563" s="143" t="s">
        <v>1109</v>
      </c>
      <c r="B563" s="144" t="s">
        <v>1109</v>
      </c>
      <c r="C563" s="154"/>
      <c r="D563" s="154"/>
      <c r="E563" s="158">
        <v>2020</v>
      </c>
      <c r="F563" s="3" t="s">
        <v>1342</v>
      </c>
      <c r="G563" s="131">
        <v>1.0999999999999999E-2</v>
      </c>
      <c r="H563" s="131">
        <v>0.21000000000000002</v>
      </c>
      <c r="I563" s="131">
        <v>2.2000000000000002</v>
      </c>
      <c r="J563" s="131">
        <v>1.1000000000000001</v>
      </c>
      <c r="K563" s="131">
        <v>0.33</v>
      </c>
      <c r="L563" s="131">
        <v>4.8999999999999995</v>
      </c>
      <c r="M563" s="131" t="s">
        <v>567</v>
      </c>
      <c r="N563" s="131">
        <v>0.12999999999999998</v>
      </c>
      <c r="O563" s="131">
        <v>1.8</v>
      </c>
      <c r="P563" s="131">
        <v>0.97000000000000008</v>
      </c>
      <c r="Q563" s="131">
        <v>1.0999999999999999E-2</v>
      </c>
      <c r="R563" s="131">
        <v>2.4</v>
      </c>
      <c r="S563" s="131">
        <v>8</v>
      </c>
      <c r="T563" s="131">
        <v>69</v>
      </c>
      <c r="U563" s="131">
        <v>37</v>
      </c>
      <c r="V563" s="131">
        <v>11</v>
      </c>
      <c r="W563" s="131">
        <v>8.8000000000000007</v>
      </c>
      <c r="X563" s="131">
        <v>30</v>
      </c>
      <c r="Y563" s="131">
        <v>28</v>
      </c>
      <c r="Z563" s="131" t="s">
        <v>2006</v>
      </c>
      <c r="AA563" s="2" t="s">
        <v>2006</v>
      </c>
      <c r="AB563" s="2" t="s">
        <v>2006</v>
      </c>
      <c r="AC563" s="20" t="s">
        <v>2006</v>
      </c>
      <c r="AD563" s="132" t="s">
        <v>2006</v>
      </c>
    </row>
    <row r="564" spans="1:30" s="20" customFormat="1" x14ac:dyDescent="0.3">
      <c r="A564" s="143" t="s">
        <v>263</v>
      </c>
      <c r="B564" s="144" t="s">
        <v>550</v>
      </c>
      <c r="C564" s="144">
        <v>156953</v>
      </c>
      <c r="D564" s="144">
        <v>6570050</v>
      </c>
      <c r="E564" s="158">
        <v>2020</v>
      </c>
      <c r="F564" s="3" t="s">
        <v>1342</v>
      </c>
      <c r="G564" s="131" t="s">
        <v>567</v>
      </c>
      <c r="H564" s="131">
        <v>0.24000000000000002</v>
      </c>
      <c r="I564" s="131">
        <v>1.7</v>
      </c>
      <c r="J564" s="131">
        <v>2.7</v>
      </c>
      <c r="K564" s="131">
        <v>0.38</v>
      </c>
      <c r="L564" s="131">
        <v>8.3000000000000007</v>
      </c>
      <c r="M564" s="131" t="s">
        <v>567</v>
      </c>
      <c r="N564" s="131">
        <v>9.7000000000000003E-2</v>
      </c>
      <c r="O564" s="131">
        <v>1.3</v>
      </c>
      <c r="P564" s="131">
        <v>2.5</v>
      </c>
      <c r="Q564" s="131" t="s">
        <v>585</v>
      </c>
      <c r="R564" s="131">
        <v>0.83</v>
      </c>
      <c r="S564" s="131">
        <v>8</v>
      </c>
      <c r="T564" s="131">
        <v>71</v>
      </c>
      <c r="U564" s="131">
        <v>36</v>
      </c>
      <c r="V564" s="131">
        <v>9.5</v>
      </c>
      <c r="W564" s="131">
        <v>7.7</v>
      </c>
      <c r="X564" s="131">
        <v>34</v>
      </c>
      <c r="Y564" s="131">
        <v>34</v>
      </c>
      <c r="Z564" s="131" t="s">
        <v>2006</v>
      </c>
      <c r="AA564" s="2" t="s">
        <v>2006</v>
      </c>
      <c r="AB564" s="2" t="s">
        <v>2006</v>
      </c>
      <c r="AC564" s="20" t="s">
        <v>2006</v>
      </c>
      <c r="AD564" s="132" t="s">
        <v>2006</v>
      </c>
    </row>
    <row r="565" spans="1:30" s="20" customFormat="1" x14ac:dyDescent="0.3">
      <c r="A565" s="143" t="s">
        <v>975</v>
      </c>
      <c r="B565" s="144" t="s">
        <v>939</v>
      </c>
      <c r="C565" s="144">
        <v>158751</v>
      </c>
      <c r="D565" s="144">
        <v>6570553</v>
      </c>
      <c r="E565" s="158">
        <v>2020</v>
      </c>
      <c r="F565" s="3" t="s">
        <v>1342</v>
      </c>
      <c r="G565" s="131">
        <v>5.0000000000000001E-3</v>
      </c>
      <c r="H565" s="131">
        <v>0.11</v>
      </c>
      <c r="I565" s="131">
        <v>1</v>
      </c>
      <c r="J565" s="131">
        <v>0.99</v>
      </c>
      <c r="K565" s="131">
        <v>0.19</v>
      </c>
      <c r="L565" s="131">
        <v>4.2</v>
      </c>
      <c r="M565" s="131" t="s">
        <v>567</v>
      </c>
      <c r="N565" s="131">
        <v>0.12999999999999998</v>
      </c>
      <c r="O565" s="131">
        <v>0.99</v>
      </c>
      <c r="P565" s="131">
        <v>1</v>
      </c>
      <c r="Q565" s="131" t="s">
        <v>585</v>
      </c>
      <c r="R565" s="131">
        <v>2.9</v>
      </c>
      <c r="S565" s="131">
        <v>8</v>
      </c>
      <c r="T565" s="131">
        <v>92</v>
      </c>
      <c r="U565" s="131">
        <v>39</v>
      </c>
      <c r="V565" s="131">
        <v>5.7</v>
      </c>
      <c r="W565" s="131">
        <v>4.7</v>
      </c>
      <c r="X565" s="131">
        <v>38</v>
      </c>
      <c r="Y565" s="131">
        <v>38</v>
      </c>
      <c r="Z565" s="131" t="s">
        <v>2006</v>
      </c>
      <c r="AA565" s="2" t="s">
        <v>2006</v>
      </c>
      <c r="AB565" s="2" t="s">
        <v>2006</v>
      </c>
      <c r="AC565" s="20" t="s">
        <v>2006</v>
      </c>
      <c r="AD565" s="132" t="s">
        <v>2006</v>
      </c>
    </row>
    <row r="566" spans="1:30" s="20" customFormat="1" x14ac:dyDescent="0.3">
      <c r="A566" s="143" t="s">
        <v>41</v>
      </c>
      <c r="B566" s="144" t="s">
        <v>41</v>
      </c>
      <c r="C566" s="144">
        <v>155057</v>
      </c>
      <c r="D566" s="144">
        <v>6568460</v>
      </c>
      <c r="E566" s="158">
        <v>2020</v>
      </c>
      <c r="F566" s="3" t="s">
        <v>1342</v>
      </c>
      <c r="G566" s="131">
        <v>4.0000000000000001E-3</v>
      </c>
      <c r="H566" s="131">
        <v>0.19</v>
      </c>
      <c r="I566" s="131">
        <v>1.6</v>
      </c>
      <c r="J566" s="131">
        <v>2.4</v>
      </c>
      <c r="K566" s="131">
        <v>0.19</v>
      </c>
      <c r="L566" s="131">
        <v>3.7</v>
      </c>
      <c r="M566" s="131" t="s">
        <v>567</v>
      </c>
      <c r="N566" s="131">
        <v>9.5000000000000001E-2</v>
      </c>
      <c r="O566" s="131">
        <v>1.6</v>
      </c>
      <c r="P566" s="131">
        <v>2.4</v>
      </c>
      <c r="Q566" s="131" t="s">
        <v>585</v>
      </c>
      <c r="R566" s="131">
        <v>2.2000000000000002</v>
      </c>
      <c r="S566" s="131">
        <v>7.9</v>
      </c>
      <c r="T566" s="131">
        <v>65</v>
      </c>
      <c r="U566" s="131">
        <v>33</v>
      </c>
      <c r="V566" s="131">
        <v>9.9</v>
      </c>
      <c r="W566" s="131">
        <v>7.9</v>
      </c>
      <c r="X566" s="131">
        <v>31</v>
      </c>
      <c r="Y566" s="131">
        <v>31</v>
      </c>
      <c r="Z566" s="131" t="s">
        <v>2006</v>
      </c>
      <c r="AA566" s="2" t="s">
        <v>2006</v>
      </c>
      <c r="AB566" s="2" t="s">
        <v>2006</v>
      </c>
      <c r="AC566" s="20" t="s">
        <v>2006</v>
      </c>
      <c r="AD566" s="132" t="s">
        <v>2006</v>
      </c>
    </row>
    <row r="567" spans="1:30" s="20" customFormat="1" x14ac:dyDescent="0.3">
      <c r="A567" s="143" t="s">
        <v>1123</v>
      </c>
      <c r="B567" s="144" t="s">
        <v>1123</v>
      </c>
      <c r="C567" s="154"/>
      <c r="D567" s="154"/>
      <c r="E567" s="158">
        <v>2020</v>
      </c>
      <c r="F567" s="3" t="s">
        <v>1343</v>
      </c>
      <c r="G567" s="131">
        <v>5.0000000000000001E-3</v>
      </c>
      <c r="H567" s="131">
        <v>0.24000000000000002</v>
      </c>
      <c r="I567" s="131">
        <v>2.2000000000000002</v>
      </c>
      <c r="J567" s="131">
        <v>1.1000000000000001</v>
      </c>
      <c r="K567" s="131">
        <v>0.1</v>
      </c>
      <c r="L567" s="131">
        <v>2.7</v>
      </c>
      <c r="M567" s="131" t="s">
        <v>567</v>
      </c>
      <c r="N567" s="131">
        <v>0.12000000000000001</v>
      </c>
      <c r="O567" s="131">
        <v>1.6</v>
      </c>
      <c r="P567" s="131">
        <v>0.95</v>
      </c>
      <c r="Q567" s="131" t="s">
        <v>585</v>
      </c>
      <c r="R567" s="131">
        <v>1.7</v>
      </c>
      <c r="S567" s="131">
        <v>8.1999999999999993</v>
      </c>
      <c r="T567" s="131">
        <v>67</v>
      </c>
      <c r="U567" s="131">
        <v>37</v>
      </c>
      <c r="V567" s="131">
        <v>11</v>
      </c>
      <c r="W567" s="131">
        <v>9</v>
      </c>
      <c r="X567" s="131">
        <v>32</v>
      </c>
      <c r="Y567" s="131">
        <v>28</v>
      </c>
      <c r="Z567" s="131" t="s">
        <v>2006</v>
      </c>
      <c r="AA567" s="2" t="s">
        <v>2006</v>
      </c>
      <c r="AB567" s="2" t="s">
        <v>2006</v>
      </c>
      <c r="AC567" s="20" t="s">
        <v>2006</v>
      </c>
      <c r="AD567" s="132" t="s">
        <v>2006</v>
      </c>
    </row>
    <row r="568" spans="1:30" s="20" customFormat="1" x14ac:dyDescent="0.3">
      <c r="A568" s="143" t="s">
        <v>1116</v>
      </c>
      <c r="B568" s="144" t="s">
        <v>1116</v>
      </c>
      <c r="C568" s="154"/>
      <c r="D568" s="154"/>
      <c r="E568" s="158">
        <v>2020</v>
      </c>
      <c r="F568" s="3" t="s">
        <v>1343</v>
      </c>
      <c r="G568" s="131" t="s">
        <v>567</v>
      </c>
      <c r="H568" s="131">
        <v>0.19</v>
      </c>
      <c r="I568" s="131">
        <v>1.2</v>
      </c>
      <c r="J568" s="131">
        <v>0.94</v>
      </c>
      <c r="K568" s="131">
        <v>0.6</v>
      </c>
      <c r="L568" s="131">
        <v>2.8</v>
      </c>
      <c r="M568" s="131" t="s">
        <v>567</v>
      </c>
      <c r="N568" s="131" t="s">
        <v>566</v>
      </c>
      <c r="O568" s="131">
        <v>0.76999999999999991</v>
      </c>
      <c r="P568" s="131">
        <v>0.72000000000000008</v>
      </c>
      <c r="Q568" s="131">
        <v>0.02</v>
      </c>
      <c r="R568" s="131">
        <v>1.2</v>
      </c>
      <c r="S568" s="131">
        <v>8</v>
      </c>
      <c r="T568" s="131">
        <v>94</v>
      </c>
      <c r="U568" s="131">
        <v>49</v>
      </c>
      <c r="V568" s="131">
        <v>11</v>
      </c>
      <c r="W568" s="131">
        <v>7.5</v>
      </c>
      <c r="X568" s="131">
        <v>47</v>
      </c>
      <c r="Y568" s="131">
        <v>41</v>
      </c>
      <c r="Z568" s="131" t="s">
        <v>2006</v>
      </c>
      <c r="AA568" s="2" t="s">
        <v>2006</v>
      </c>
      <c r="AB568" s="2" t="s">
        <v>2006</v>
      </c>
      <c r="AC568" s="20" t="s">
        <v>2006</v>
      </c>
      <c r="AD568" s="132" t="s">
        <v>2006</v>
      </c>
    </row>
    <row r="569" spans="1:30" s="20" customFormat="1" x14ac:dyDescent="0.3">
      <c r="A569" s="143" t="s">
        <v>42</v>
      </c>
      <c r="B569" s="144" t="s">
        <v>42</v>
      </c>
      <c r="C569" s="144">
        <v>148156</v>
      </c>
      <c r="D569" s="144">
        <v>6572520</v>
      </c>
      <c r="E569" s="158">
        <v>2020</v>
      </c>
      <c r="F569" s="3" t="s">
        <v>1343</v>
      </c>
      <c r="G569" s="131" t="s">
        <v>567</v>
      </c>
      <c r="H569" s="131">
        <v>0.12999999999999998</v>
      </c>
      <c r="I569" s="131">
        <v>2.4</v>
      </c>
      <c r="J569" s="131">
        <v>1.5</v>
      </c>
      <c r="K569" s="131">
        <v>0.19</v>
      </c>
      <c r="L569" s="131">
        <v>3.6</v>
      </c>
      <c r="M569" s="131" t="s">
        <v>567</v>
      </c>
      <c r="N569" s="131" t="s">
        <v>566</v>
      </c>
      <c r="O569" s="131">
        <v>1.7</v>
      </c>
      <c r="P569" s="131">
        <v>1.2</v>
      </c>
      <c r="Q569" s="131" t="s">
        <v>585</v>
      </c>
      <c r="R569" s="131">
        <v>1.7</v>
      </c>
      <c r="S569" s="131">
        <v>7.8</v>
      </c>
      <c r="T569" s="131">
        <v>64</v>
      </c>
      <c r="U569" s="131">
        <v>29</v>
      </c>
      <c r="V569" s="131">
        <v>5.5</v>
      </c>
      <c r="W569" s="131">
        <v>5.0999999999999996</v>
      </c>
      <c r="X569" s="131">
        <v>34</v>
      </c>
      <c r="Y569" s="131">
        <v>29</v>
      </c>
      <c r="Z569" s="131" t="s">
        <v>2006</v>
      </c>
      <c r="AA569" s="2" t="s">
        <v>2006</v>
      </c>
      <c r="AB569" s="2" t="s">
        <v>2006</v>
      </c>
      <c r="AC569" s="20" t="s">
        <v>2006</v>
      </c>
      <c r="AD569" s="132" t="s">
        <v>2006</v>
      </c>
    </row>
    <row r="570" spans="1:30" s="20" customFormat="1" x14ac:dyDescent="0.3">
      <c r="A570" s="143" t="s">
        <v>263</v>
      </c>
      <c r="B570" s="144" t="s">
        <v>550</v>
      </c>
      <c r="C570" s="144">
        <v>156953</v>
      </c>
      <c r="D570" s="144">
        <v>6570050</v>
      </c>
      <c r="E570" s="158">
        <v>2020</v>
      </c>
      <c r="F570" s="3" t="s">
        <v>1343</v>
      </c>
      <c r="G570" s="131" t="s">
        <v>567</v>
      </c>
      <c r="H570" s="131">
        <v>0.15</v>
      </c>
      <c r="I570" s="131">
        <v>1.9</v>
      </c>
      <c r="J570" s="131">
        <v>3.1</v>
      </c>
      <c r="K570" s="131">
        <v>0.15</v>
      </c>
      <c r="L570" s="131">
        <v>2.2999999999999998</v>
      </c>
      <c r="M570" s="131" t="s">
        <v>567</v>
      </c>
      <c r="N570" s="131">
        <v>0.05</v>
      </c>
      <c r="O570" s="131">
        <v>1.2</v>
      </c>
      <c r="P570" s="131">
        <v>2.1</v>
      </c>
      <c r="Q570" s="131" t="s">
        <v>585</v>
      </c>
      <c r="R570" s="131">
        <v>0.71</v>
      </c>
      <c r="S570" s="131">
        <v>8.1</v>
      </c>
      <c r="T570" s="131">
        <v>72</v>
      </c>
      <c r="U570" s="131">
        <v>36</v>
      </c>
      <c r="V570" s="131">
        <v>9.4</v>
      </c>
      <c r="W570" s="131">
        <v>7.5</v>
      </c>
      <c r="X570" s="131">
        <v>39</v>
      </c>
      <c r="Y570" s="131">
        <v>34</v>
      </c>
      <c r="Z570" s="131" t="s">
        <v>2006</v>
      </c>
      <c r="AA570" s="2" t="s">
        <v>2006</v>
      </c>
      <c r="AB570" s="2" t="s">
        <v>2006</v>
      </c>
      <c r="AC570" s="20" t="s">
        <v>2006</v>
      </c>
      <c r="AD570" s="132" t="s">
        <v>2006</v>
      </c>
    </row>
    <row r="571" spans="1:30" s="20" customFormat="1" x14ac:dyDescent="0.3">
      <c r="A571" s="143" t="s">
        <v>975</v>
      </c>
      <c r="B571" s="144" t="s">
        <v>939</v>
      </c>
      <c r="C571" s="144">
        <v>158751</v>
      </c>
      <c r="D571" s="144">
        <v>6570553</v>
      </c>
      <c r="E571" s="158">
        <v>2020</v>
      </c>
      <c r="F571" s="3" t="s">
        <v>1343</v>
      </c>
      <c r="G571" s="131" t="s">
        <v>567</v>
      </c>
      <c r="H571" s="131">
        <v>0.1</v>
      </c>
      <c r="I571" s="131">
        <v>1.1000000000000001</v>
      </c>
      <c r="J571" s="131">
        <v>1.1000000000000001</v>
      </c>
      <c r="K571" s="131">
        <v>4.1999999999999996E-2</v>
      </c>
      <c r="L571" s="131">
        <v>2.6</v>
      </c>
      <c r="M571" s="131" t="s">
        <v>567</v>
      </c>
      <c r="N571" s="131" t="s">
        <v>566</v>
      </c>
      <c r="O571" s="131">
        <v>0.97000000000000008</v>
      </c>
      <c r="P571" s="131">
        <v>0.98</v>
      </c>
      <c r="Q571" s="131" t="s">
        <v>585</v>
      </c>
      <c r="R571" s="131">
        <v>2.5</v>
      </c>
      <c r="S571" s="131">
        <v>8.1999999999999993</v>
      </c>
      <c r="T571" s="131">
        <v>92</v>
      </c>
      <c r="U571" s="131">
        <v>39</v>
      </c>
      <c r="V571" s="131">
        <v>7.5</v>
      </c>
      <c r="W571" s="131">
        <v>6.1</v>
      </c>
      <c r="X571" s="131">
        <v>44</v>
      </c>
      <c r="Y571" s="131">
        <v>38</v>
      </c>
      <c r="Z571" s="131" t="s">
        <v>2006</v>
      </c>
      <c r="AA571" s="2" t="s">
        <v>2006</v>
      </c>
      <c r="AB571" s="2" t="s">
        <v>2006</v>
      </c>
      <c r="AC571" s="20" t="s">
        <v>2006</v>
      </c>
      <c r="AD571" s="132" t="s">
        <v>2006</v>
      </c>
    </row>
    <row r="572" spans="1:30" s="20" customFormat="1" x14ac:dyDescent="0.3">
      <c r="A572" s="143" t="s">
        <v>1109</v>
      </c>
      <c r="B572" s="144" t="s">
        <v>1109</v>
      </c>
      <c r="C572" s="154"/>
      <c r="D572" s="154"/>
      <c r="E572" s="158">
        <v>2020</v>
      </c>
      <c r="F572" s="3" t="s">
        <v>1343</v>
      </c>
      <c r="G572" s="131" t="s">
        <v>567</v>
      </c>
      <c r="H572" s="131">
        <v>0.18000000000000002</v>
      </c>
      <c r="I572" s="131">
        <v>1.9</v>
      </c>
      <c r="J572" s="131">
        <v>1.1000000000000001</v>
      </c>
      <c r="K572" s="131">
        <v>0.18000000000000002</v>
      </c>
      <c r="L572" s="131">
        <v>3.6</v>
      </c>
      <c r="M572" s="131" t="s">
        <v>567</v>
      </c>
      <c r="N572" s="131">
        <v>7.6999999999999999E-2</v>
      </c>
      <c r="O572" s="131">
        <v>1.4</v>
      </c>
      <c r="P572" s="131">
        <v>0.91</v>
      </c>
      <c r="Q572" s="131" t="s">
        <v>585</v>
      </c>
      <c r="R572" s="131">
        <v>2.2000000000000002</v>
      </c>
      <c r="S572" s="131">
        <v>8</v>
      </c>
      <c r="T572" s="131">
        <v>70</v>
      </c>
      <c r="U572" s="131">
        <v>37</v>
      </c>
      <c r="V572" s="131">
        <v>12</v>
      </c>
      <c r="W572" s="131">
        <v>9.5</v>
      </c>
      <c r="X572" s="131">
        <v>32</v>
      </c>
      <c r="Y572" s="131">
        <v>28</v>
      </c>
      <c r="Z572" s="131" t="s">
        <v>2006</v>
      </c>
      <c r="AA572" s="2" t="s">
        <v>2006</v>
      </c>
      <c r="AB572" s="2" t="s">
        <v>2006</v>
      </c>
      <c r="AC572" s="20" t="s">
        <v>2006</v>
      </c>
      <c r="AD572" s="132" t="s">
        <v>2006</v>
      </c>
    </row>
    <row r="573" spans="1:30" s="20" customFormat="1" x14ac:dyDescent="0.3">
      <c r="A573" s="143" t="s">
        <v>41</v>
      </c>
      <c r="B573" s="144" t="s">
        <v>41</v>
      </c>
      <c r="C573" s="144">
        <v>155057</v>
      </c>
      <c r="D573" s="144">
        <v>6568460</v>
      </c>
      <c r="E573" s="158">
        <v>2020</v>
      </c>
      <c r="F573" s="3" t="s">
        <v>1343</v>
      </c>
      <c r="G573" s="131" t="s">
        <v>567</v>
      </c>
      <c r="H573" s="131">
        <v>0.2</v>
      </c>
      <c r="I573" s="131">
        <v>1.7</v>
      </c>
      <c r="J573" s="131">
        <v>2.6</v>
      </c>
      <c r="K573" s="131">
        <v>9.8000000000000004E-2</v>
      </c>
      <c r="L573" s="131">
        <v>3</v>
      </c>
      <c r="M573" s="131" t="s">
        <v>567</v>
      </c>
      <c r="N573" s="131">
        <v>9.6000000000000002E-2</v>
      </c>
      <c r="O573" s="131">
        <v>1.2</v>
      </c>
      <c r="P573" s="131">
        <v>2</v>
      </c>
      <c r="Q573" s="131" t="s">
        <v>585</v>
      </c>
      <c r="R573" s="131">
        <v>1.1000000000000001</v>
      </c>
      <c r="S573" s="131">
        <v>8.1</v>
      </c>
      <c r="T573" s="131">
        <v>65</v>
      </c>
      <c r="U573" s="131">
        <v>33</v>
      </c>
      <c r="V573" s="131">
        <v>10</v>
      </c>
      <c r="W573" s="131">
        <v>9.3000000000000007</v>
      </c>
      <c r="X573" s="131">
        <v>37</v>
      </c>
      <c r="Y573" s="131">
        <v>33</v>
      </c>
      <c r="Z573" s="131" t="s">
        <v>2006</v>
      </c>
      <c r="AA573" s="2" t="s">
        <v>2006</v>
      </c>
      <c r="AB573" s="2" t="s">
        <v>2006</v>
      </c>
      <c r="AC573" s="20" t="s">
        <v>2006</v>
      </c>
      <c r="AD573" s="132" t="s">
        <v>2006</v>
      </c>
    </row>
    <row r="574" spans="1:30" s="20" customFormat="1" x14ac:dyDescent="0.3">
      <c r="A574" s="143" t="s">
        <v>37</v>
      </c>
      <c r="B574" s="145" t="s">
        <v>37</v>
      </c>
      <c r="C574" s="154"/>
      <c r="D574" s="154"/>
      <c r="E574" s="158">
        <v>2020</v>
      </c>
      <c r="F574" s="3" t="s">
        <v>1343</v>
      </c>
      <c r="G574" s="131" t="s">
        <v>567</v>
      </c>
      <c r="H574" s="131">
        <v>5.0999999999999997E-2</v>
      </c>
      <c r="I574" s="131" t="s">
        <v>566</v>
      </c>
      <c r="J574" s="131" t="s">
        <v>566</v>
      </c>
      <c r="K574" s="131" t="s">
        <v>585</v>
      </c>
      <c r="L574" s="131" t="s">
        <v>587</v>
      </c>
      <c r="M574" s="131" t="s">
        <v>567</v>
      </c>
      <c r="N574" s="131" t="s">
        <v>566</v>
      </c>
      <c r="O574" s="131" t="s">
        <v>566</v>
      </c>
      <c r="P574" s="131" t="s">
        <v>566</v>
      </c>
      <c r="Q574" s="131" t="s">
        <v>585</v>
      </c>
      <c r="R574" s="131">
        <v>0.43</v>
      </c>
      <c r="S574" s="131" t="s">
        <v>2006</v>
      </c>
      <c r="T574" s="131" t="s">
        <v>2006</v>
      </c>
      <c r="U574" s="131" t="s">
        <v>2006</v>
      </c>
      <c r="V574" s="131" t="s">
        <v>2006</v>
      </c>
      <c r="W574" s="131" t="s">
        <v>2006</v>
      </c>
      <c r="X574" s="131" t="s">
        <v>1265</v>
      </c>
      <c r="Y574" s="131" t="s">
        <v>1265</v>
      </c>
      <c r="Z574" s="131" t="s">
        <v>2006</v>
      </c>
      <c r="AA574" s="2" t="s">
        <v>2006</v>
      </c>
      <c r="AB574" s="2" t="s">
        <v>2006</v>
      </c>
      <c r="AC574" s="20" t="s">
        <v>2006</v>
      </c>
      <c r="AD574" s="132" t="s">
        <v>2006</v>
      </c>
    </row>
    <row r="575" spans="1:30" s="20" customFormat="1" x14ac:dyDescent="0.3">
      <c r="A575" s="143" t="s">
        <v>43</v>
      </c>
      <c r="B575" s="144" t="s">
        <v>43</v>
      </c>
      <c r="C575" s="144">
        <v>153662</v>
      </c>
      <c r="D575" s="144">
        <v>6578630</v>
      </c>
      <c r="E575" s="158">
        <v>2020</v>
      </c>
      <c r="F575" s="3" t="s">
        <v>1344</v>
      </c>
      <c r="G575" s="131">
        <v>6.0000000000000001E-3</v>
      </c>
      <c r="H575" s="131">
        <v>0.15</v>
      </c>
      <c r="I575" s="131">
        <v>2</v>
      </c>
      <c r="J575" s="131">
        <v>1.8</v>
      </c>
      <c r="K575" s="131">
        <v>0.44</v>
      </c>
      <c r="L575" s="131">
        <v>2</v>
      </c>
      <c r="M575" s="131" t="s">
        <v>567</v>
      </c>
      <c r="N575" s="131">
        <v>5.7000000000000002E-2</v>
      </c>
      <c r="O575" s="131">
        <v>1.8</v>
      </c>
      <c r="P575" s="131">
        <v>1.7</v>
      </c>
      <c r="Q575" s="131">
        <v>1.7000000000000001E-2</v>
      </c>
      <c r="R575" s="131">
        <v>1</v>
      </c>
      <c r="S575" s="131">
        <v>8.1</v>
      </c>
      <c r="T575" s="131">
        <v>52</v>
      </c>
      <c r="U575" s="131">
        <v>20</v>
      </c>
      <c r="V575" s="131">
        <v>7.6</v>
      </c>
      <c r="W575" s="131">
        <v>6.7</v>
      </c>
      <c r="X575" s="131">
        <v>18</v>
      </c>
      <c r="Y575" s="131">
        <v>20</v>
      </c>
      <c r="Z575" s="131" t="s">
        <v>2006</v>
      </c>
      <c r="AA575" s="2" t="s">
        <v>2006</v>
      </c>
      <c r="AB575" s="2" t="s">
        <v>2006</v>
      </c>
      <c r="AC575" s="20" t="s">
        <v>2006</v>
      </c>
      <c r="AD575" s="132" t="s">
        <v>2006</v>
      </c>
    </row>
    <row r="576" spans="1:30" s="20" customFormat="1" x14ac:dyDescent="0.3">
      <c r="A576" s="143" t="s">
        <v>267</v>
      </c>
      <c r="B576" s="144" t="s">
        <v>552</v>
      </c>
      <c r="C576" s="144">
        <v>152713</v>
      </c>
      <c r="D576" s="144">
        <v>6582780</v>
      </c>
      <c r="E576" s="158">
        <v>2020</v>
      </c>
      <c r="F576" s="3" t="s">
        <v>1344</v>
      </c>
      <c r="G576" s="131">
        <v>1.2999999999999999E-2</v>
      </c>
      <c r="H576" s="131">
        <v>0.12999999999999998</v>
      </c>
      <c r="I576" s="131">
        <v>1.7</v>
      </c>
      <c r="J576" s="131">
        <v>1.5</v>
      </c>
      <c r="K576" s="131">
        <v>0.42000000000000004</v>
      </c>
      <c r="L576" s="131">
        <v>3.3</v>
      </c>
      <c r="M576" s="131">
        <v>8.0000000000000002E-3</v>
      </c>
      <c r="N576" s="131">
        <v>5.3999999999999999E-2</v>
      </c>
      <c r="O576" s="131">
        <v>1.2</v>
      </c>
      <c r="P576" s="131">
        <v>1.4</v>
      </c>
      <c r="Q576" s="131">
        <v>2.1999999999999999E-2</v>
      </c>
      <c r="R576" s="131">
        <v>1.6</v>
      </c>
      <c r="S576" s="131">
        <v>8.3000000000000007</v>
      </c>
      <c r="T576" s="131">
        <v>87</v>
      </c>
      <c r="U576" s="131">
        <v>490</v>
      </c>
      <c r="V576" s="131">
        <v>8.4</v>
      </c>
      <c r="W576" s="131">
        <v>5.3</v>
      </c>
      <c r="X576" s="131">
        <v>63</v>
      </c>
      <c r="Y576" s="131">
        <v>69</v>
      </c>
      <c r="Z576" s="131" t="s">
        <v>2006</v>
      </c>
      <c r="AA576" s="2" t="s">
        <v>2006</v>
      </c>
      <c r="AB576" s="2" t="s">
        <v>2006</v>
      </c>
      <c r="AC576" s="20" t="s">
        <v>2006</v>
      </c>
      <c r="AD576" s="132" t="s">
        <v>2006</v>
      </c>
    </row>
    <row r="577" spans="1:30" s="20" customFormat="1" x14ac:dyDescent="0.3">
      <c r="A577" s="143" t="s">
        <v>265</v>
      </c>
      <c r="B577" s="144" t="s">
        <v>546</v>
      </c>
      <c r="C577" s="144">
        <v>152125</v>
      </c>
      <c r="D577" s="144">
        <v>6576900</v>
      </c>
      <c r="E577" s="158">
        <v>2020</v>
      </c>
      <c r="F577" s="3" t="s">
        <v>1344</v>
      </c>
      <c r="G577" s="131">
        <v>7.0000000000000001E-3</v>
      </c>
      <c r="H577" s="131">
        <v>0.13999999999999999</v>
      </c>
      <c r="I577" s="131">
        <v>2.2999999999999998</v>
      </c>
      <c r="J577" s="131">
        <v>2</v>
      </c>
      <c r="K577" s="131">
        <v>0.55000000000000004</v>
      </c>
      <c r="L577" s="131">
        <v>2.9</v>
      </c>
      <c r="M577" s="131">
        <v>6.0000000000000001E-3</v>
      </c>
      <c r="N577" s="131">
        <v>5.8999999999999997E-2</v>
      </c>
      <c r="O577" s="131">
        <v>1.9</v>
      </c>
      <c r="P577" s="131">
        <v>1.8</v>
      </c>
      <c r="Q577" s="131">
        <v>1.2E-2</v>
      </c>
      <c r="R577" s="131">
        <v>1.5</v>
      </c>
      <c r="S577" s="131">
        <v>7.9</v>
      </c>
      <c r="T577" s="131">
        <v>54</v>
      </c>
      <c r="U577" s="131">
        <v>21</v>
      </c>
      <c r="V577" s="131">
        <v>8.8000000000000007</v>
      </c>
      <c r="W577" s="131">
        <v>5.8</v>
      </c>
      <c r="X577" s="131">
        <v>20</v>
      </c>
      <c r="Y577" s="131">
        <v>21</v>
      </c>
      <c r="Z577" s="131" t="s">
        <v>2006</v>
      </c>
      <c r="AA577" s="2" t="s">
        <v>2006</v>
      </c>
      <c r="AB577" s="2" t="s">
        <v>2006</v>
      </c>
      <c r="AC577" s="20" t="s">
        <v>2006</v>
      </c>
      <c r="AD577" s="132" t="s">
        <v>2006</v>
      </c>
    </row>
    <row r="578" spans="1:30" s="20" customFormat="1" x14ac:dyDescent="0.3">
      <c r="A578" s="143" t="s">
        <v>36</v>
      </c>
      <c r="B578" s="144" t="s">
        <v>1279</v>
      </c>
      <c r="C578" s="144">
        <v>158727</v>
      </c>
      <c r="D578" s="144">
        <v>6578210</v>
      </c>
      <c r="E578" s="158">
        <v>2020</v>
      </c>
      <c r="F578" s="3" t="s">
        <v>1344</v>
      </c>
      <c r="G578" s="131">
        <v>8.0000000000000002E-3</v>
      </c>
      <c r="H578" s="131">
        <v>0.12999999999999998</v>
      </c>
      <c r="I578" s="131">
        <v>1.9</v>
      </c>
      <c r="J578" s="131">
        <v>1.7</v>
      </c>
      <c r="K578" s="131">
        <v>0.23</v>
      </c>
      <c r="L578" s="131">
        <v>2.8</v>
      </c>
      <c r="M578" s="131">
        <v>7.0000000000000001E-3</v>
      </c>
      <c r="N578" s="131">
        <v>6.6000000000000003E-2</v>
      </c>
      <c r="O578" s="131">
        <v>1.5</v>
      </c>
      <c r="P578" s="131">
        <v>1.5</v>
      </c>
      <c r="Q578" s="131" t="s">
        <v>585</v>
      </c>
      <c r="R578" s="131">
        <v>2.2000000000000002</v>
      </c>
      <c r="S578" s="131">
        <v>7.9</v>
      </c>
      <c r="T578" s="131">
        <v>64</v>
      </c>
      <c r="U578" s="131">
        <v>340</v>
      </c>
      <c r="V578" s="131">
        <v>5.9</v>
      </c>
      <c r="W578" s="131">
        <v>5.3</v>
      </c>
      <c r="X578" s="131">
        <v>44</v>
      </c>
      <c r="Y578" s="131">
        <v>47</v>
      </c>
      <c r="Z578" s="131" t="s">
        <v>2006</v>
      </c>
      <c r="AA578" s="2" t="s">
        <v>2006</v>
      </c>
      <c r="AB578" s="2" t="s">
        <v>2006</v>
      </c>
      <c r="AC578" s="20" t="s">
        <v>2006</v>
      </c>
      <c r="AD578" s="132" t="s">
        <v>2006</v>
      </c>
    </row>
    <row r="579" spans="1:30" s="20" customFormat="1" x14ac:dyDescent="0.3">
      <c r="A579" s="143" t="s">
        <v>269</v>
      </c>
      <c r="B579" s="144" t="s">
        <v>44</v>
      </c>
      <c r="C579" s="144">
        <v>149668</v>
      </c>
      <c r="D579" s="144">
        <v>6580770</v>
      </c>
      <c r="E579" s="158">
        <v>2020</v>
      </c>
      <c r="F579" s="3" t="s">
        <v>1344</v>
      </c>
      <c r="G579" s="131">
        <v>7.0000000000000001E-3</v>
      </c>
      <c r="H579" s="131">
        <v>0.2</v>
      </c>
      <c r="I579" s="131">
        <v>2.6</v>
      </c>
      <c r="J579" s="131">
        <v>2.1</v>
      </c>
      <c r="K579" s="131">
        <v>0.21000000000000002</v>
      </c>
      <c r="L579" s="131">
        <v>2.1</v>
      </c>
      <c r="M579" s="131" t="s">
        <v>567</v>
      </c>
      <c r="N579" s="131">
        <v>8.5000000000000006E-2</v>
      </c>
      <c r="O579" s="131">
        <v>2.1</v>
      </c>
      <c r="P579" s="131">
        <v>1.9</v>
      </c>
      <c r="Q579" s="131" t="s">
        <v>585</v>
      </c>
      <c r="R579" s="131">
        <v>1.3</v>
      </c>
      <c r="S579" s="131">
        <v>8.1</v>
      </c>
      <c r="T579" s="131">
        <v>56</v>
      </c>
      <c r="U579" s="131">
        <v>21</v>
      </c>
      <c r="V579" s="131">
        <v>8.8000000000000007</v>
      </c>
      <c r="W579" s="131">
        <v>7.2</v>
      </c>
      <c r="X579" s="131">
        <v>20</v>
      </c>
      <c r="Y579" s="131">
        <v>22</v>
      </c>
      <c r="Z579" s="131" t="s">
        <v>2006</v>
      </c>
      <c r="AA579" s="2" t="s">
        <v>2006</v>
      </c>
      <c r="AB579" s="2" t="s">
        <v>2006</v>
      </c>
      <c r="AC579" s="20" t="s">
        <v>2006</v>
      </c>
      <c r="AD579" s="132" t="s">
        <v>2006</v>
      </c>
    </row>
    <row r="580" spans="1:30" s="20" customFormat="1" x14ac:dyDescent="0.3">
      <c r="A580" s="143" t="s">
        <v>46</v>
      </c>
      <c r="B580" s="144" t="s">
        <v>46</v>
      </c>
      <c r="C580" s="147" t="s">
        <v>1283</v>
      </c>
      <c r="D580" s="147" t="s">
        <v>1282</v>
      </c>
      <c r="E580" s="158">
        <v>2020</v>
      </c>
      <c r="F580" s="3" t="s">
        <v>1344</v>
      </c>
      <c r="G580" s="131">
        <v>4.0000000000000001E-3</v>
      </c>
      <c r="H580" s="131">
        <v>9.2999999999999999E-2</v>
      </c>
      <c r="I580" s="131">
        <v>2</v>
      </c>
      <c r="J580" s="131">
        <v>0.80999999999999994</v>
      </c>
      <c r="K580" s="131">
        <v>0.11</v>
      </c>
      <c r="L580" s="131">
        <v>3.9</v>
      </c>
      <c r="M580" s="131" t="s">
        <v>567</v>
      </c>
      <c r="N580" s="131">
        <v>5.3999999999999999E-2</v>
      </c>
      <c r="O580" s="131">
        <v>1.5</v>
      </c>
      <c r="P580" s="131">
        <v>0.7</v>
      </c>
      <c r="Q580" s="131" t="s">
        <v>585</v>
      </c>
      <c r="R580" s="131">
        <v>2</v>
      </c>
      <c r="S580" s="131">
        <v>8.1999999999999993</v>
      </c>
      <c r="T580" s="131">
        <v>100</v>
      </c>
      <c r="U580" s="131">
        <v>44</v>
      </c>
      <c r="V580" s="131">
        <v>5.2</v>
      </c>
      <c r="W580" s="131">
        <v>4.4000000000000004</v>
      </c>
      <c r="X580" s="131">
        <v>39</v>
      </c>
      <c r="Y580" s="131">
        <v>43</v>
      </c>
      <c r="Z580" s="131" t="s">
        <v>2006</v>
      </c>
      <c r="AA580" s="2" t="s">
        <v>2006</v>
      </c>
      <c r="AB580" s="2" t="s">
        <v>2006</v>
      </c>
      <c r="AC580" s="20" t="s">
        <v>2006</v>
      </c>
      <c r="AD580" s="132" t="s">
        <v>2006</v>
      </c>
    </row>
    <row r="581" spans="1:30" s="20" customFormat="1" x14ac:dyDescent="0.3">
      <c r="A581" s="143" t="s">
        <v>261</v>
      </c>
      <c r="B581" s="144" t="s">
        <v>1327</v>
      </c>
      <c r="C581" s="144">
        <v>156341</v>
      </c>
      <c r="D581" s="144">
        <v>6582550</v>
      </c>
      <c r="E581" s="158">
        <v>2020</v>
      </c>
      <c r="F581" s="3" t="s">
        <v>1344</v>
      </c>
      <c r="G581" s="131">
        <v>1.5000000000000001E-2</v>
      </c>
      <c r="H581" s="131">
        <v>0.12999999999999998</v>
      </c>
      <c r="I581" s="131">
        <v>1.8</v>
      </c>
      <c r="J581" s="131">
        <v>1.5</v>
      </c>
      <c r="K581" s="131">
        <v>0.12000000000000001</v>
      </c>
      <c r="L581" s="131">
        <v>3.7</v>
      </c>
      <c r="M581" s="131">
        <v>1.4E-2</v>
      </c>
      <c r="N581" s="131">
        <v>5.8999999999999997E-2</v>
      </c>
      <c r="O581" s="131">
        <v>1.4</v>
      </c>
      <c r="P581" s="131">
        <v>1.4</v>
      </c>
      <c r="Q581" s="131" t="s">
        <v>585</v>
      </c>
      <c r="R581" s="131">
        <v>3.2</v>
      </c>
      <c r="S581" s="131">
        <v>8.1999999999999993</v>
      </c>
      <c r="T581" s="131">
        <v>75</v>
      </c>
      <c r="U581" s="131">
        <v>560</v>
      </c>
      <c r="V581" s="131">
        <v>5.8</v>
      </c>
      <c r="W581" s="131">
        <v>5.2</v>
      </c>
      <c r="X581" s="131">
        <v>60</v>
      </c>
      <c r="Y581" s="131">
        <v>67</v>
      </c>
      <c r="Z581" s="131" t="s">
        <v>2006</v>
      </c>
      <c r="AA581" s="2" t="s">
        <v>2006</v>
      </c>
      <c r="AB581" s="2" t="s">
        <v>2006</v>
      </c>
      <c r="AC581" s="20" t="s">
        <v>2006</v>
      </c>
      <c r="AD581" s="132" t="s">
        <v>2006</v>
      </c>
    </row>
    <row r="582" spans="1:30" s="20" customFormat="1" x14ac:dyDescent="0.3">
      <c r="A582" s="143" t="s">
        <v>268</v>
      </c>
      <c r="B582" s="144" t="s">
        <v>1993</v>
      </c>
      <c r="C582" s="144">
        <v>146245</v>
      </c>
      <c r="D582" s="144">
        <v>6583660</v>
      </c>
      <c r="E582" s="158">
        <v>2020</v>
      </c>
      <c r="F582" s="3" t="s">
        <v>1345</v>
      </c>
      <c r="G582" s="131">
        <v>3.4999999999999996E-2</v>
      </c>
      <c r="H582" s="131">
        <v>1.8</v>
      </c>
      <c r="I582" s="131">
        <v>6.8999999999999995</v>
      </c>
      <c r="J582" s="131">
        <v>2.9</v>
      </c>
      <c r="K582" s="131">
        <v>2</v>
      </c>
      <c r="L582" s="131">
        <v>38</v>
      </c>
      <c r="M582" s="131">
        <v>0.01</v>
      </c>
      <c r="N582" s="131">
        <v>0.17</v>
      </c>
      <c r="O582" s="131">
        <v>4.5</v>
      </c>
      <c r="P582" s="131">
        <v>2.1</v>
      </c>
      <c r="Q582" s="131">
        <v>6.8000000000000005E-2</v>
      </c>
      <c r="R582" s="131">
        <v>9.4</v>
      </c>
      <c r="S582" s="131">
        <v>8</v>
      </c>
      <c r="T582" s="131">
        <v>180</v>
      </c>
      <c r="U582" s="131">
        <v>61</v>
      </c>
      <c r="V582" s="131">
        <v>12</v>
      </c>
      <c r="W582" s="131">
        <v>9.1</v>
      </c>
      <c r="X582" s="131">
        <v>68</v>
      </c>
      <c r="Y582" s="131">
        <v>68</v>
      </c>
      <c r="Z582" s="131" t="s">
        <v>2006</v>
      </c>
      <c r="AA582" s="2" t="s">
        <v>2006</v>
      </c>
      <c r="AB582" s="2" t="s">
        <v>2006</v>
      </c>
      <c r="AC582" s="20" t="s">
        <v>2006</v>
      </c>
      <c r="AD582" s="132" t="s">
        <v>2006</v>
      </c>
    </row>
    <row r="583" spans="1:30" s="20" customFormat="1" x14ac:dyDescent="0.3">
      <c r="A583" s="143" t="s">
        <v>1330</v>
      </c>
      <c r="B583" s="144" t="s">
        <v>1280</v>
      </c>
      <c r="C583" s="154"/>
      <c r="D583" s="154"/>
      <c r="E583" s="158">
        <v>2020</v>
      </c>
      <c r="F583" s="3" t="s">
        <v>1345</v>
      </c>
      <c r="G583" s="131">
        <v>2.9000000000000001E-2</v>
      </c>
      <c r="H583" s="131">
        <v>0.94</v>
      </c>
      <c r="I583" s="131">
        <v>5</v>
      </c>
      <c r="J583" s="131">
        <v>2.4</v>
      </c>
      <c r="K583" s="131">
        <v>0.84000000000000008</v>
      </c>
      <c r="L583" s="131">
        <v>29</v>
      </c>
      <c r="M583" s="131">
        <v>1.4E-2</v>
      </c>
      <c r="N583" s="131">
        <v>0.17</v>
      </c>
      <c r="O583" s="131">
        <v>4.2</v>
      </c>
      <c r="P583" s="131">
        <v>2.1</v>
      </c>
      <c r="Q583" s="131">
        <v>4.3000000000000003E-2</v>
      </c>
      <c r="R583" s="131">
        <v>13</v>
      </c>
      <c r="S583" s="131">
        <v>8.1</v>
      </c>
      <c r="T583" s="131">
        <v>190</v>
      </c>
      <c r="U583" s="131">
        <v>64</v>
      </c>
      <c r="V583" s="131">
        <v>11</v>
      </c>
      <c r="W583" s="131">
        <v>8.8000000000000007</v>
      </c>
      <c r="X583" s="131">
        <v>74</v>
      </c>
      <c r="Y583" s="131">
        <v>74</v>
      </c>
      <c r="Z583" s="131" t="s">
        <v>2006</v>
      </c>
      <c r="AA583" s="2" t="s">
        <v>2006</v>
      </c>
      <c r="AB583" s="2" t="s">
        <v>2006</v>
      </c>
      <c r="AC583" s="20" t="s">
        <v>2006</v>
      </c>
      <c r="AD583" s="132" t="s">
        <v>2006</v>
      </c>
    </row>
    <row r="584" spans="1:30" s="20" customFormat="1" x14ac:dyDescent="0.3">
      <c r="A584" s="143" t="s">
        <v>39</v>
      </c>
      <c r="B584" s="144" t="s">
        <v>39</v>
      </c>
      <c r="C584" s="144">
        <v>145234</v>
      </c>
      <c r="D584" s="144">
        <v>6581590</v>
      </c>
      <c r="E584" s="158">
        <v>2020</v>
      </c>
      <c r="F584" s="3" t="s">
        <v>1345</v>
      </c>
      <c r="G584" s="131" t="s">
        <v>567</v>
      </c>
      <c r="H584" s="131">
        <v>0.17</v>
      </c>
      <c r="I584" s="131">
        <v>0.44</v>
      </c>
      <c r="J584" s="131">
        <v>0.79</v>
      </c>
      <c r="K584" s="131">
        <v>3.2000000000000001E-2</v>
      </c>
      <c r="L584" s="131">
        <v>0.71</v>
      </c>
      <c r="M584" s="131" t="s">
        <v>567</v>
      </c>
      <c r="N584" s="131">
        <v>0.15</v>
      </c>
      <c r="O584" s="131">
        <v>0.37</v>
      </c>
      <c r="P584" s="131">
        <v>0.88</v>
      </c>
      <c r="Q584" s="131" t="s">
        <v>585</v>
      </c>
      <c r="R584" s="131">
        <v>0.67</v>
      </c>
      <c r="S584" s="131">
        <v>8</v>
      </c>
      <c r="T584" s="131">
        <v>170</v>
      </c>
      <c r="U584" s="131">
        <v>91</v>
      </c>
      <c r="V584" s="131">
        <v>25</v>
      </c>
      <c r="W584" s="131">
        <v>25</v>
      </c>
      <c r="X584" s="131">
        <v>120</v>
      </c>
      <c r="Y584" s="131">
        <v>120</v>
      </c>
      <c r="Z584" s="131" t="s">
        <v>2006</v>
      </c>
      <c r="AA584" s="2" t="s">
        <v>2006</v>
      </c>
      <c r="AB584" s="2" t="s">
        <v>2006</v>
      </c>
      <c r="AC584" s="20" t="s">
        <v>2006</v>
      </c>
      <c r="AD584" s="132" t="s">
        <v>2006</v>
      </c>
    </row>
    <row r="585" spans="1:30" s="20" customFormat="1" x14ac:dyDescent="0.3">
      <c r="A585" s="143" t="s">
        <v>40</v>
      </c>
      <c r="B585" s="144" t="s">
        <v>40</v>
      </c>
      <c r="C585" s="144">
        <v>142857</v>
      </c>
      <c r="D585" s="144">
        <v>6581940</v>
      </c>
      <c r="E585" s="158">
        <v>2020</v>
      </c>
      <c r="F585" s="3" t="s">
        <v>1345</v>
      </c>
      <c r="G585" s="131">
        <v>6.0000000000000001E-3</v>
      </c>
      <c r="H585" s="131">
        <v>0.27</v>
      </c>
      <c r="I585" s="131">
        <v>4.5999999999999996</v>
      </c>
      <c r="J585" s="131">
        <v>1.5</v>
      </c>
      <c r="K585" s="131">
        <v>0.48000000000000004</v>
      </c>
      <c r="L585" s="131">
        <v>7.8</v>
      </c>
      <c r="M585" s="131">
        <v>1.5E-3</v>
      </c>
      <c r="N585" s="131">
        <v>0.12000000000000001</v>
      </c>
      <c r="O585" s="131">
        <v>3.7</v>
      </c>
      <c r="P585" s="131">
        <v>1.4</v>
      </c>
      <c r="Q585" s="131">
        <v>0.02</v>
      </c>
      <c r="R585" s="131">
        <v>3.7</v>
      </c>
      <c r="S585" s="131">
        <v>8</v>
      </c>
      <c r="T585" s="131">
        <v>150</v>
      </c>
      <c r="U585" s="131">
        <v>50</v>
      </c>
      <c r="V585" s="131">
        <v>12</v>
      </c>
      <c r="W585" s="131">
        <v>9.1</v>
      </c>
      <c r="X585" s="131">
        <v>59</v>
      </c>
      <c r="Y585" s="131">
        <v>58</v>
      </c>
      <c r="Z585" s="131" t="s">
        <v>2006</v>
      </c>
      <c r="AA585" s="2" t="s">
        <v>2006</v>
      </c>
      <c r="AB585" s="2" t="s">
        <v>2006</v>
      </c>
      <c r="AC585" s="20" t="s">
        <v>2006</v>
      </c>
      <c r="AD585" s="132" t="s">
        <v>2006</v>
      </c>
    </row>
    <row r="586" spans="1:30" s="20" customFormat="1" x14ac:dyDescent="0.3">
      <c r="A586" s="143" t="s">
        <v>1331</v>
      </c>
      <c r="B586" s="144" t="s">
        <v>1280</v>
      </c>
      <c r="C586" s="154"/>
      <c r="D586" s="154"/>
      <c r="E586" s="158">
        <v>2020</v>
      </c>
      <c r="F586" s="3" t="s">
        <v>1345</v>
      </c>
      <c r="G586" s="131">
        <v>1.7000000000000001E-2</v>
      </c>
      <c r="H586" s="131">
        <v>0.69</v>
      </c>
      <c r="I586" s="131">
        <v>4.5</v>
      </c>
      <c r="J586" s="131">
        <v>2</v>
      </c>
      <c r="K586" s="131">
        <v>0.61</v>
      </c>
      <c r="L586" s="131">
        <v>25</v>
      </c>
      <c r="M586" s="131">
        <v>0.01</v>
      </c>
      <c r="N586" s="131">
        <v>0.17</v>
      </c>
      <c r="O586" s="131">
        <v>3.8</v>
      </c>
      <c r="P586" s="131">
        <v>1.8</v>
      </c>
      <c r="Q586" s="131">
        <v>2.3E-2</v>
      </c>
      <c r="R586" s="131">
        <v>12</v>
      </c>
      <c r="S586" s="131">
        <v>8</v>
      </c>
      <c r="T586" s="131">
        <v>190</v>
      </c>
      <c r="U586" s="131">
        <v>63</v>
      </c>
      <c r="V586" s="131">
        <v>11</v>
      </c>
      <c r="W586" s="131">
        <v>9</v>
      </c>
      <c r="X586" s="131">
        <v>75</v>
      </c>
      <c r="Y586" s="131">
        <v>74</v>
      </c>
      <c r="Z586" s="131" t="s">
        <v>2006</v>
      </c>
      <c r="AA586" s="2" t="s">
        <v>2006</v>
      </c>
      <c r="AB586" s="2" t="s">
        <v>2006</v>
      </c>
      <c r="AC586" s="20" t="s">
        <v>2006</v>
      </c>
      <c r="AD586" s="132" t="s">
        <v>2006</v>
      </c>
    </row>
    <row r="587" spans="1:30" s="20" customFormat="1" x14ac:dyDescent="0.3">
      <c r="A587" s="143" t="s">
        <v>38</v>
      </c>
      <c r="B587" s="145" t="s">
        <v>38</v>
      </c>
      <c r="C587" s="144">
        <v>145070</v>
      </c>
      <c r="D587" s="144">
        <v>6580210</v>
      </c>
      <c r="E587" s="158">
        <v>2020</v>
      </c>
      <c r="F587" s="3" t="s">
        <v>1345</v>
      </c>
      <c r="G587" s="131">
        <v>6.0000000000000001E-3</v>
      </c>
      <c r="H587" s="131">
        <v>9.8000000000000004E-2</v>
      </c>
      <c r="I587" s="131">
        <v>0.71</v>
      </c>
      <c r="J587" s="131">
        <v>0.46</v>
      </c>
      <c r="K587" s="131">
        <v>0.12000000000000001</v>
      </c>
      <c r="L587" s="131">
        <v>1.8</v>
      </c>
      <c r="M587" s="131" t="s">
        <v>567</v>
      </c>
      <c r="N587" s="131">
        <v>0.08</v>
      </c>
      <c r="O587" s="131">
        <v>0.86</v>
      </c>
      <c r="P587" s="131">
        <v>0.45</v>
      </c>
      <c r="Q587" s="131">
        <v>1.2E-2</v>
      </c>
      <c r="R587" s="131">
        <v>4.7</v>
      </c>
      <c r="S587" s="131">
        <v>8.1999999999999993</v>
      </c>
      <c r="T587" s="131">
        <v>140</v>
      </c>
      <c r="U587" s="131">
        <v>35</v>
      </c>
      <c r="V587" s="131">
        <v>12</v>
      </c>
      <c r="W587" s="131">
        <v>10</v>
      </c>
      <c r="X587" s="131">
        <v>48</v>
      </c>
      <c r="Y587" s="131">
        <v>48</v>
      </c>
      <c r="Z587" s="131" t="s">
        <v>2006</v>
      </c>
      <c r="AA587" s="2" t="s">
        <v>2006</v>
      </c>
      <c r="AB587" s="2" t="s">
        <v>2006</v>
      </c>
      <c r="AC587" s="20" t="s">
        <v>2006</v>
      </c>
      <c r="AD587" s="132" t="s">
        <v>2006</v>
      </c>
    </row>
    <row r="588" spans="1:30" s="20" customFormat="1" x14ac:dyDescent="0.3">
      <c r="A588" s="143" t="s">
        <v>37</v>
      </c>
      <c r="B588" s="145" t="s">
        <v>37</v>
      </c>
      <c r="C588" s="154"/>
      <c r="D588" s="154"/>
      <c r="E588" s="158">
        <v>2020</v>
      </c>
      <c r="F588" s="3" t="s">
        <v>1345</v>
      </c>
      <c r="G588" s="131" t="s">
        <v>567</v>
      </c>
      <c r="H588" s="131" t="s">
        <v>566</v>
      </c>
      <c r="I588" s="131" t="s">
        <v>566</v>
      </c>
      <c r="J588" s="131" t="s">
        <v>566</v>
      </c>
      <c r="K588" s="131" t="s">
        <v>585</v>
      </c>
      <c r="L588" s="131" t="s">
        <v>587</v>
      </c>
      <c r="M588" s="131" t="s">
        <v>567</v>
      </c>
      <c r="N588" s="131" t="s">
        <v>566</v>
      </c>
      <c r="O588" s="131" t="s">
        <v>566</v>
      </c>
      <c r="P588" s="131" t="s">
        <v>566</v>
      </c>
      <c r="Q588" s="131" t="s">
        <v>585</v>
      </c>
      <c r="R588" s="131" t="s">
        <v>587</v>
      </c>
      <c r="S588" s="131" t="s">
        <v>2006</v>
      </c>
      <c r="T588" s="131" t="s">
        <v>2006</v>
      </c>
      <c r="U588" s="131" t="s">
        <v>2006</v>
      </c>
      <c r="V588" s="131" t="s">
        <v>2006</v>
      </c>
      <c r="W588" s="131" t="s">
        <v>2006</v>
      </c>
      <c r="X588" s="131" t="s">
        <v>1265</v>
      </c>
      <c r="Y588" s="131" t="s">
        <v>1265</v>
      </c>
      <c r="Z588" s="131" t="s">
        <v>2006</v>
      </c>
      <c r="AA588" s="2" t="s">
        <v>2006</v>
      </c>
      <c r="AB588" s="2" t="s">
        <v>2006</v>
      </c>
      <c r="AC588" s="20" t="s">
        <v>2006</v>
      </c>
      <c r="AD588" s="132" t="s">
        <v>2006</v>
      </c>
    </row>
    <row r="589" spans="1:30" s="20" customFormat="1" x14ac:dyDescent="0.3">
      <c r="A589" s="143" t="s">
        <v>1109</v>
      </c>
      <c r="B589" s="144" t="s">
        <v>1109</v>
      </c>
      <c r="C589" s="154"/>
      <c r="D589" s="154"/>
      <c r="E589" s="158">
        <v>2020</v>
      </c>
      <c r="F589" s="3" t="s">
        <v>1346</v>
      </c>
      <c r="G589" s="131" t="s">
        <v>567</v>
      </c>
      <c r="H589" s="131">
        <v>0.12999999999999998</v>
      </c>
      <c r="I589" s="131">
        <v>1.9</v>
      </c>
      <c r="J589" s="131">
        <v>0.98</v>
      </c>
      <c r="K589" s="131">
        <v>0.19</v>
      </c>
      <c r="L589" s="131">
        <v>3.1</v>
      </c>
      <c r="M589" s="131" t="s">
        <v>567</v>
      </c>
      <c r="N589" s="131">
        <v>9.0000000000000011E-2</v>
      </c>
      <c r="O589" s="131">
        <v>1.2</v>
      </c>
      <c r="P589" s="131">
        <v>0.76</v>
      </c>
      <c r="Q589" s="131" t="s">
        <v>585</v>
      </c>
      <c r="R589" s="131">
        <v>1.8</v>
      </c>
      <c r="S589" s="131">
        <v>8</v>
      </c>
      <c r="T589" s="131">
        <v>75</v>
      </c>
      <c r="U589" s="131">
        <v>38</v>
      </c>
      <c r="V589" s="131">
        <v>9.1</v>
      </c>
      <c r="W589" s="131">
        <v>11</v>
      </c>
      <c r="X589" s="131">
        <v>30</v>
      </c>
      <c r="Y589" s="131">
        <v>32</v>
      </c>
      <c r="Z589" s="131" t="s">
        <v>2006</v>
      </c>
      <c r="AA589" s="2" t="s">
        <v>2006</v>
      </c>
      <c r="AB589" s="2" t="s">
        <v>2006</v>
      </c>
      <c r="AC589" s="20" t="s">
        <v>2006</v>
      </c>
      <c r="AD589" s="132" t="s">
        <v>2006</v>
      </c>
    </row>
    <row r="590" spans="1:30" s="20" customFormat="1" x14ac:dyDescent="0.3">
      <c r="A590" s="143" t="s">
        <v>42</v>
      </c>
      <c r="B590" s="144" t="s">
        <v>42</v>
      </c>
      <c r="C590" s="144">
        <v>148156</v>
      </c>
      <c r="D590" s="144">
        <v>6572520</v>
      </c>
      <c r="E590" s="158">
        <v>2020</v>
      </c>
      <c r="F590" s="3" t="s">
        <v>1346</v>
      </c>
      <c r="G590" s="131" t="s">
        <v>567</v>
      </c>
      <c r="H590" s="131">
        <v>7.9000000000000001E-2</v>
      </c>
      <c r="I590" s="131">
        <v>1.9</v>
      </c>
      <c r="J590" s="131">
        <v>1.4</v>
      </c>
      <c r="K590" s="131">
        <v>0.28999999999999998</v>
      </c>
      <c r="L590" s="131">
        <v>3</v>
      </c>
      <c r="M590" s="131" t="s">
        <v>567</v>
      </c>
      <c r="N590" s="131" t="s">
        <v>566</v>
      </c>
      <c r="O590" s="131">
        <v>1.3</v>
      </c>
      <c r="P590" s="131">
        <v>1.2</v>
      </c>
      <c r="Q590" s="131">
        <v>2.5000000000000001E-2</v>
      </c>
      <c r="R590" s="131">
        <v>2</v>
      </c>
      <c r="S590" s="131">
        <v>7.8</v>
      </c>
      <c r="T590" s="131">
        <v>68</v>
      </c>
      <c r="U590" s="131">
        <v>30</v>
      </c>
      <c r="V590" s="131">
        <v>6</v>
      </c>
      <c r="W590" s="131">
        <v>7.6</v>
      </c>
      <c r="X590" s="131">
        <v>32</v>
      </c>
      <c r="Y590" s="131">
        <v>34</v>
      </c>
      <c r="Z590" s="131" t="s">
        <v>2006</v>
      </c>
      <c r="AA590" s="2" t="s">
        <v>2006</v>
      </c>
      <c r="AB590" s="2" t="s">
        <v>2006</v>
      </c>
      <c r="AC590" s="20" t="s">
        <v>2006</v>
      </c>
      <c r="AD590" s="132" t="s">
        <v>2006</v>
      </c>
    </row>
    <row r="591" spans="1:30" s="20" customFormat="1" x14ac:dyDescent="0.3">
      <c r="A591" s="143" t="s">
        <v>1116</v>
      </c>
      <c r="B591" s="144" t="s">
        <v>1116</v>
      </c>
      <c r="C591" s="154"/>
      <c r="D591" s="154"/>
      <c r="E591" s="158">
        <v>2020</v>
      </c>
      <c r="F591" s="3" t="s">
        <v>1346</v>
      </c>
      <c r="G591" s="131">
        <v>3.4999999999999996E-2</v>
      </c>
      <c r="H591" s="131">
        <v>0.21000000000000002</v>
      </c>
      <c r="I591" s="131">
        <v>1.4</v>
      </c>
      <c r="J591" s="131">
        <v>0.99</v>
      </c>
      <c r="K591" s="131">
        <v>0.57999999999999996</v>
      </c>
      <c r="L591" s="131">
        <v>9.7000000000000011</v>
      </c>
      <c r="M591" s="131" t="s">
        <v>567</v>
      </c>
      <c r="N591" s="131" t="s">
        <v>566</v>
      </c>
      <c r="O591" s="131">
        <v>0.71</v>
      </c>
      <c r="P591" s="131">
        <v>0.66</v>
      </c>
      <c r="Q591" s="131">
        <v>3.4000000000000002E-2</v>
      </c>
      <c r="R591" s="131">
        <v>1.1000000000000001</v>
      </c>
      <c r="S591" s="131">
        <v>8.1</v>
      </c>
      <c r="T591" s="131">
        <v>100</v>
      </c>
      <c r="U591" s="131">
        <v>49</v>
      </c>
      <c r="V591" s="131">
        <v>9.9</v>
      </c>
      <c r="W591" s="131">
        <v>8.9</v>
      </c>
      <c r="X591" s="131">
        <v>43</v>
      </c>
      <c r="Y591" s="131">
        <v>44</v>
      </c>
      <c r="Z591" s="131" t="s">
        <v>2006</v>
      </c>
      <c r="AA591" s="2" t="s">
        <v>2006</v>
      </c>
      <c r="AB591" s="2" t="s">
        <v>2006</v>
      </c>
      <c r="AC591" s="20" t="s">
        <v>2006</v>
      </c>
      <c r="AD591" s="132" t="s">
        <v>2006</v>
      </c>
    </row>
    <row r="592" spans="1:30" s="20" customFormat="1" x14ac:dyDescent="0.3">
      <c r="A592" s="143" t="s">
        <v>975</v>
      </c>
      <c r="B592" s="144" t="s">
        <v>939</v>
      </c>
      <c r="C592" s="144">
        <v>158751</v>
      </c>
      <c r="D592" s="144">
        <v>6570553</v>
      </c>
      <c r="E592" s="158">
        <v>2020</v>
      </c>
      <c r="F592" s="3" t="s">
        <v>1346</v>
      </c>
      <c r="G592" s="131">
        <v>8.0000000000000002E-3</v>
      </c>
      <c r="H592" s="131">
        <v>0.1</v>
      </c>
      <c r="I592" s="131">
        <v>1.3</v>
      </c>
      <c r="J592" s="131">
        <v>1</v>
      </c>
      <c r="K592" s="131">
        <v>0.2</v>
      </c>
      <c r="L592" s="131">
        <v>5.1000000000000005</v>
      </c>
      <c r="M592" s="131" t="s">
        <v>567</v>
      </c>
      <c r="N592" s="131">
        <v>6.0999999999999999E-2</v>
      </c>
      <c r="O592" s="131">
        <v>0.87</v>
      </c>
      <c r="P592" s="131">
        <v>0.87</v>
      </c>
      <c r="Q592" s="131" t="s">
        <v>585</v>
      </c>
      <c r="R592" s="131">
        <v>2</v>
      </c>
      <c r="S592" s="131">
        <v>8.1</v>
      </c>
      <c r="T592" s="131">
        <v>94</v>
      </c>
      <c r="U592" s="131">
        <v>39</v>
      </c>
      <c r="V592" s="131">
        <v>5.6</v>
      </c>
      <c r="W592" s="131">
        <v>5.7</v>
      </c>
      <c r="X592" s="131">
        <v>44</v>
      </c>
      <c r="Y592" s="131">
        <v>42</v>
      </c>
      <c r="Z592" s="131" t="s">
        <v>2006</v>
      </c>
      <c r="AA592" s="2" t="s">
        <v>2006</v>
      </c>
      <c r="AB592" s="2" t="s">
        <v>2006</v>
      </c>
      <c r="AC592" s="20" t="s">
        <v>2006</v>
      </c>
      <c r="AD592" s="132" t="s">
        <v>2006</v>
      </c>
    </row>
    <row r="593" spans="1:30" s="20" customFormat="1" x14ac:dyDescent="0.3">
      <c r="A593" s="143" t="s">
        <v>46</v>
      </c>
      <c r="B593" s="144" t="s">
        <v>46</v>
      </c>
      <c r="C593" s="147" t="s">
        <v>1283</v>
      </c>
      <c r="D593" s="147" t="s">
        <v>1282</v>
      </c>
      <c r="E593" s="158">
        <v>2020</v>
      </c>
      <c r="F593" s="3" t="s">
        <v>1346</v>
      </c>
      <c r="G593" s="131" t="s">
        <v>567</v>
      </c>
      <c r="H593" s="131">
        <v>8.7999999999999995E-2</v>
      </c>
      <c r="I593" s="131">
        <v>2</v>
      </c>
      <c r="J593" s="131">
        <v>0.8</v>
      </c>
      <c r="K593" s="131">
        <v>0.11</v>
      </c>
      <c r="L593" s="131">
        <v>2.4</v>
      </c>
      <c r="M593" s="131">
        <v>6.0000000000000001E-3</v>
      </c>
      <c r="N593" s="131">
        <v>9.6000000000000002E-2</v>
      </c>
      <c r="O593" s="131">
        <v>1.5</v>
      </c>
      <c r="P593" s="131">
        <v>0.65</v>
      </c>
      <c r="Q593" s="131">
        <v>1.6E-2</v>
      </c>
      <c r="R593" s="131">
        <v>1.7</v>
      </c>
      <c r="S593" s="131">
        <v>8.3000000000000007</v>
      </c>
      <c r="T593" s="131">
        <v>100</v>
      </c>
      <c r="U593" s="131">
        <v>44</v>
      </c>
      <c r="V593" s="131">
        <v>5.0999999999999996</v>
      </c>
      <c r="W593" s="131">
        <v>7.4</v>
      </c>
      <c r="X593" s="131">
        <v>40</v>
      </c>
      <c r="Y593" s="131">
        <v>41</v>
      </c>
      <c r="Z593" s="131" t="s">
        <v>2006</v>
      </c>
      <c r="AA593" s="2" t="s">
        <v>2006</v>
      </c>
      <c r="AB593" s="2" t="s">
        <v>2006</v>
      </c>
      <c r="AC593" s="20" t="s">
        <v>2006</v>
      </c>
      <c r="AD593" s="132" t="s">
        <v>2006</v>
      </c>
    </row>
    <row r="594" spans="1:30" s="20" customFormat="1" x14ac:dyDescent="0.3">
      <c r="A594" s="143" t="s">
        <v>263</v>
      </c>
      <c r="B594" s="144" t="s">
        <v>550</v>
      </c>
      <c r="C594" s="144">
        <v>156953</v>
      </c>
      <c r="D594" s="144">
        <v>6570050</v>
      </c>
      <c r="E594" s="158">
        <v>2020</v>
      </c>
      <c r="F594" s="3" t="s">
        <v>1346</v>
      </c>
      <c r="G594" s="131">
        <v>6.0000000000000001E-3</v>
      </c>
      <c r="H594" s="131">
        <v>0.12000000000000001</v>
      </c>
      <c r="I594" s="131">
        <v>1.5</v>
      </c>
      <c r="J594" s="131">
        <v>2.7</v>
      </c>
      <c r="K594" s="131">
        <v>0.23</v>
      </c>
      <c r="L594" s="131">
        <v>2.2000000000000002</v>
      </c>
      <c r="M594" s="131" t="s">
        <v>567</v>
      </c>
      <c r="N594" s="131">
        <v>7.6999999999999999E-2</v>
      </c>
      <c r="O594" s="131">
        <v>1.1000000000000001</v>
      </c>
      <c r="P594" s="131">
        <v>2.2000000000000002</v>
      </c>
      <c r="Q594" s="131">
        <v>0.01</v>
      </c>
      <c r="R594" s="131">
        <v>0.63</v>
      </c>
      <c r="S594" s="131">
        <v>8</v>
      </c>
      <c r="T594" s="131">
        <v>74</v>
      </c>
      <c r="U594" s="131">
        <v>36</v>
      </c>
      <c r="V594" s="131">
        <v>8.3000000000000007</v>
      </c>
      <c r="W594" s="131">
        <v>8.9</v>
      </c>
      <c r="X594" s="131">
        <v>38</v>
      </c>
      <c r="Y594" s="131">
        <v>36</v>
      </c>
      <c r="Z594" s="131" t="s">
        <v>2006</v>
      </c>
      <c r="AA594" s="2" t="s">
        <v>2006</v>
      </c>
      <c r="AB594" s="2" t="s">
        <v>2006</v>
      </c>
      <c r="AC594" s="20" t="s">
        <v>2006</v>
      </c>
      <c r="AD594" s="132" t="s">
        <v>2006</v>
      </c>
    </row>
    <row r="595" spans="1:30" s="20" customFormat="1" x14ac:dyDescent="0.3">
      <c r="A595" s="143" t="s">
        <v>41</v>
      </c>
      <c r="B595" s="144" t="s">
        <v>41</v>
      </c>
      <c r="C595" s="144">
        <v>155057</v>
      </c>
      <c r="D595" s="144">
        <v>6568460</v>
      </c>
      <c r="E595" s="158">
        <v>2020</v>
      </c>
      <c r="F595" s="3" t="s">
        <v>1346</v>
      </c>
      <c r="G595" s="131">
        <v>4.0000000000000001E-3</v>
      </c>
      <c r="H595" s="131">
        <v>0.22</v>
      </c>
      <c r="I595" s="131">
        <v>1.9</v>
      </c>
      <c r="J595" s="131">
        <v>2.5</v>
      </c>
      <c r="K595" s="131">
        <v>0.33</v>
      </c>
      <c r="L595" s="131">
        <v>5</v>
      </c>
      <c r="M595" s="131">
        <v>4.0000000000000001E-3</v>
      </c>
      <c r="N595" s="131">
        <v>8.6999999999999994E-2</v>
      </c>
      <c r="O595" s="131">
        <v>1.3</v>
      </c>
      <c r="P595" s="131">
        <v>2</v>
      </c>
      <c r="Q595" s="131">
        <v>4.3999999999999997E-2</v>
      </c>
      <c r="R595" s="131">
        <v>1.7</v>
      </c>
      <c r="S595" s="131">
        <v>7.9</v>
      </c>
      <c r="T595" s="131">
        <v>71</v>
      </c>
      <c r="U595" s="131">
        <v>34</v>
      </c>
      <c r="V595" s="131">
        <v>9.6</v>
      </c>
      <c r="W595" s="131">
        <v>9.5</v>
      </c>
      <c r="X595" s="131">
        <v>34</v>
      </c>
      <c r="Y595" s="131">
        <v>36</v>
      </c>
      <c r="Z595" s="131" t="s">
        <v>2006</v>
      </c>
      <c r="AA595" s="2" t="s">
        <v>2006</v>
      </c>
      <c r="AB595" s="2" t="s">
        <v>2006</v>
      </c>
      <c r="AC595" s="20" t="s">
        <v>2006</v>
      </c>
      <c r="AD595" s="132" t="s">
        <v>2006</v>
      </c>
    </row>
    <row r="596" spans="1:30" s="20" customFormat="1" x14ac:dyDescent="0.3">
      <c r="A596" s="143" t="s">
        <v>1331</v>
      </c>
      <c r="B596" s="144" t="s">
        <v>1280</v>
      </c>
      <c r="C596" s="154"/>
      <c r="D596" s="154"/>
      <c r="E596" s="158">
        <v>2020</v>
      </c>
      <c r="F596" s="3" t="s">
        <v>1347</v>
      </c>
      <c r="G596" s="131">
        <v>1.0999999999999999E-2</v>
      </c>
      <c r="H596" s="131">
        <v>0.88</v>
      </c>
      <c r="I596" s="131">
        <v>3</v>
      </c>
      <c r="J596" s="131">
        <v>2.6</v>
      </c>
      <c r="K596" s="131">
        <v>0.84000000000000008</v>
      </c>
      <c r="L596" s="131">
        <v>15</v>
      </c>
      <c r="M596" s="131" t="s">
        <v>567</v>
      </c>
      <c r="N596" s="131">
        <v>7.4999999999999997E-2</v>
      </c>
      <c r="O596" s="131">
        <v>2</v>
      </c>
      <c r="P596" s="131">
        <v>1.8</v>
      </c>
      <c r="Q596" s="131">
        <v>4.5999999999999999E-2</v>
      </c>
      <c r="R596" s="131">
        <v>3.9</v>
      </c>
      <c r="S596" s="131">
        <v>8.1</v>
      </c>
      <c r="T596" s="131">
        <v>200</v>
      </c>
      <c r="U596" s="131">
        <v>65</v>
      </c>
      <c r="V596" s="131">
        <v>10</v>
      </c>
      <c r="W596" s="131">
        <v>11</v>
      </c>
      <c r="X596" s="131">
        <v>65</v>
      </c>
      <c r="Y596" s="131">
        <v>74</v>
      </c>
      <c r="Z596" s="131" t="s">
        <v>2006</v>
      </c>
      <c r="AA596" s="2" t="s">
        <v>2006</v>
      </c>
      <c r="AB596" s="2" t="s">
        <v>2006</v>
      </c>
      <c r="AC596" s="20" t="s">
        <v>2006</v>
      </c>
      <c r="AD596" s="132" t="s">
        <v>2006</v>
      </c>
    </row>
    <row r="597" spans="1:30" s="20" customFormat="1" x14ac:dyDescent="0.3">
      <c r="A597" s="143" t="s">
        <v>268</v>
      </c>
      <c r="B597" s="144" t="s">
        <v>1993</v>
      </c>
      <c r="C597" s="144">
        <v>146245</v>
      </c>
      <c r="D597" s="144">
        <v>6583660</v>
      </c>
      <c r="E597" s="158">
        <v>2020</v>
      </c>
      <c r="F597" s="3" t="s">
        <v>1347</v>
      </c>
      <c r="G597" s="131">
        <v>4.1000000000000002E-2</v>
      </c>
      <c r="H597" s="131">
        <v>2.7</v>
      </c>
      <c r="I597" s="131">
        <v>6.8999999999999995</v>
      </c>
      <c r="J597" s="131">
        <v>4.1000000000000005</v>
      </c>
      <c r="K597" s="131">
        <v>2.9</v>
      </c>
      <c r="L597" s="131">
        <v>36</v>
      </c>
      <c r="M597" s="131" t="s">
        <v>567</v>
      </c>
      <c r="N597" s="131">
        <v>6.9999999999999993E-2</v>
      </c>
      <c r="O597" s="131">
        <v>2.7</v>
      </c>
      <c r="P597" s="131">
        <v>2.2000000000000002</v>
      </c>
      <c r="Q597" s="131">
        <v>0.11</v>
      </c>
      <c r="R597" s="131">
        <v>3</v>
      </c>
      <c r="S597" s="131">
        <v>8</v>
      </c>
      <c r="T597" s="131">
        <v>190</v>
      </c>
      <c r="U597" s="131">
        <v>62</v>
      </c>
      <c r="V597" s="131">
        <v>11</v>
      </c>
      <c r="W597" s="131">
        <v>11</v>
      </c>
      <c r="X597" s="131">
        <v>68</v>
      </c>
      <c r="Y597" s="131">
        <v>71</v>
      </c>
      <c r="Z597" s="131" t="s">
        <v>2006</v>
      </c>
      <c r="AA597" s="2" t="s">
        <v>2006</v>
      </c>
      <c r="AB597" s="2" t="s">
        <v>2006</v>
      </c>
      <c r="AC597" s="20" t="s">
        <v>2006</v>
      </c>
      <c r="AD597" s="132" t="s">
        <v>2006</v>
      </c>
    </row>
    <row r="598" spans="1:30" s="20" customFormat="1" x14ac:dyDescent="0.3">
      <c r="A598" s="143" t="s">
        <v>1330</v>
      </c>
      <c r="B598" s="144" t="s">
        <v>1280</v>
      </c>
      <c r="C598" s="154"/>
      <c r="D598" s="154"/>
      <c r="E598" s="158">
        <v>2020</v>
      </c>
      <c r="F598" s="3" t="s">
        <v>1347</v>
      </c>
      <c r="G598" s="131">
        <v>2.3E-2</v>
      </c>
      <c r="H598" s="131">
        <v>1.4</v>
      </c>
      <c r="I598" s="131">
        <v>4.2</v>
      </c>
      <c r="J598" s="131">
        <v>3.5</v>
      </c>
      <c r="K598" s="131">
        <v>1.4</v>
      </c>
      <c r="L598" s="131">
        <v>20</v>
      </c>
      <c r="M598" s="131">
        <v>1.0999999999999999E-2</v>
      </c>
      <c r="N598" s="131">
        <v>8.3000000000000004E-2</v>
      </c>
      <c r="O598" s="131">
        <v>2.5</v>
      </c>
      <c r="P598" s="131">
        <v>2.2000000000000002</v>
      </c>
      <c r="Q598" s="131">
        <v>0.1</v>
      </c>
      <c r="R598" s="131">
        <v>3.8</v>
      </c>
      <c r="S598" s="131">
        <v>8.1</v>
      </c>
      <c r="T598" s="131">
        <v>190</v>
      </c>
      <c r="U598" s="131">
        <v>63</v>
      </c>
      <c r="V598" s="131">
        <v>11</v>
      </c>
      <c r="W598" s="131">
        <v>12</v>
      </c>
      <c r="X598" s="131">
        <v>72</v>
      </c>
      <c r="Y598" s="131">
        <v>73</v>
      </c>
      <c r="Z598" s="131" t="s">
        <v>2006</v>
      </c>
      <c r="AA598" s="2" t="s">
        <v>2006</v>
      </c>
      <c r="AB598" s="2" t="s">
        <v>2006</v>
      </c>
      <c r="AC598" s="20" t="s">
        <v>2006</v>
      </c>
      <c r="AD598" s="132" t="s">
        <v>2006</v>
      </c>
    </row>
    <row r="599" spans="1:30" s="20" customFormat="1" x14ac:dyDescent="0.3">
      <c r="A599" s="143" t="s">
        <v>265</v>
      </c>
      <c r="B599" s="144" t="s">
        <v>546</v>
      </c>
      <c r="C599" s="144">
        <v>152125</v>
      </c>
      <c r="D599" s="144">
        <v>6576900</v>
      </c>
      <c r="E599" s="158">
        <v>2020</v>
      </c>
      <c r="F599" s="3" t="s">
        <v>1347</v>
      </c>
      <c r="G599" s="131">
        <v>6.0000000000000001E-3</v>
      </c>
      <c r="H599" s="131">
        <v>0.13999999999999999</v>
      </c>
      <c r="I599" s="131">
        <v>2.4</v>
      </c>
      <c r="J599" s="131">
        <v>1.9</v>
      </c>
      <c r="K599" s="131">
        <v>0.24000000000000002</v>
      </c>
      <c r="L599" s="131">
        <v>3</v>
      </c>
      <c r="M599" s="131" t="s">
        <v>567</v>
      </c>
      <c r="N599" s="131">
        <v>6.6000000000000003E-2</v>
      </c>
      <c r="O599" s="131">
        <v>1.9</v>
      </c>
      <c r="P599" s="131">
        <v>1.7</v>
      </c>
      <c r="Q599" s="131">
        <v>2.4E-2</v>
      </c>
      <c r="R599" s="131">
        <v>2</v>
      </c>
      <c r="S599" s="131">
        <v>7.8</v>
      </c>
      <c r="T599" s="131">
        <v>53</v>
      </c>
      <c r="U599" s="131">
        <v>21</v>
      </c>
      <c r="V599" s="131">
        <v>8.4</v>
      </c>
      <c r="W599" s="131">
        <v>8.1</v>
      </c>
      <c r="X599" s="131">
        <v>19</v>
      </c>
      <c r="Y599" s="131">
        <v>21</v>
      </c>
      <c r="Z599" s="131" t="s">
        <v>2006</v>
      </c>
      <c r="AA599" s="2" t="s">
        <v>2006</v>
      </c>
      <c r="AB599" s="2" t="s">
        <v>2006</v>
      </c>
      <c r="AC599" s="20" t="s">
        <v>2006</v>
      </c>
      <c r="AD599" s="132" t="s">
        <v>2006</v>
      </c>
    </row>
    <row r="600" spans="1:30" s="20" customFormat="1" x14ac:dyDescent="0.3">
      <c r="A600" s="143" t="s">
        <v>40</v>
      </c>
      <c r="B600" s="144" t="s">
        <v>40</v>
      </c>
      <c r="C600" s="144">
        <v>142857</v>
      </c>
      <c r="D600" s="144">
        <v>6581940</v>
      </c>
      <c r="E600" s="158">
        <v>2020</v>
      </c>
      <c r="F600" s="3" t="s">
        <v>1347</v>
      </c>
      <c r="G600" s="131">
        <v>5.0000000000000001E-3</v>
      </c>
      <c r="H600" s="131">
        <v>0.23</v>
      </c>
      <c r="I600" s="131">
        <v>2.8</v>
      </c>
      <c r="J600" s="131">
        <v>1.4</v>
      </c>
      <c r="K600" s="131">
        <v>0.23</v>
      </c>
      <c r="L600" s="131">
        <v>4.5999999999999996</v>
      </c>
      <c r="M600" s="131" t="s">
        <v>567</v>
      </c>
      <c r="N600" s="131">
        <v>6.4000000000000001E-2</v>
      </c>
      <c r="O600" s="131">
        <v>1.9</v>
      </c>
      <c r="P600" s="131">
        <v>1.2</v>
      </c>
      <c r="Q600" s="131" t="s">
        <v>585</v>
      </c>
      <c r="R600" s="131">
        <v>2.4</v>
      </c>
      <c r="S600" s="131">
        <v>7.9</v>
      </c>
      <c r="T600" s="131">
        <v>120</v>
      </c>
      <c r="U600" s="131">
        <v>39</v>
      </c>
      <c r="V600" s="131">
        <v>12</v>
      </c>
      <c r="W600" s="131">
        <v>10</v>
      </c>
      <c r="X600" s="131">
        <v>45</v>
      </c>
      <c r="Y600" s="131">
        <v>47</v>
      </c>
      <c r="Z600" s="131" t="s">
        <v>2006</v>
      </c>
      <c r="AA600" s="2" t="s">
        <v>2006</v>
      </c>
      <c r="AB600" s="2" t="s">
        <v>2006</v>
      </c>
      <c r="AC600" s="20" t="s">
        <v>2006</v>
      </c>
      <c r="AD600" s="132" t="s">
        <v>2006</v>
      </c>
    </row>
    <row r="601" spans="1:30" s="20" customFormat="1" x14ac:dyDescent="0.3">
      <c r="A601" s="143" t="s">
        <v>267</v>
      </c>
      <c r="B601" s="144" t="s">
        <v>552</v>
      </c>
      <c r="C601" s="144">
        <v>152713</v>
      </c>
      <c r="D601" s="144">
        <v>6582780</v>
      </c>
      <c r="E601" s="158">
        <v>2020</v>
      </c>
      <c r="F601" s="3" t="s">
        <v>1347</v>
      </c>
      <c r="G601" s="131">
        <v>1.2999999999999999E-2</v>
      </c>
      <c r="H601" s="131">
        <v>0.18000000000000002</v>
      </c>
      <c r="I601" s="131">
        <v>2.1</v>
      </c>
      <c r="J601" s="131">
        <v>1.5</v>
      </c>
      <c r="K601" s="131">
        <v>0.41</v>
      </c>
      <c r="L601" s="131">
        <v>4.8</v>
      </c>
      <c r="M601" s="131">
        <v>0.01</v>
      </c>
      <c r="N601" s="131" t="s">
        <v>566</v>
      </c>
      <c r="O601" s="131">
        <v>1.6</v>
      </c>
      <c r="P601" s="131">
        <v>1.3</v>
      </c>
      <c r="Q601" s="131">
        <v>1.5000000000000001E-2</v>
      </c>
      <c r="R601" s="131">
        <v>2.2999999999999998</v>
      </c>
      <c r="S601" s="131">
        <v>7.9</v>
      </c>
      <c r="T601" s="131">
        <v>90</v>
      </c>
      <c r="U601" s="131">
        <v>510</v>
      </c>
      <c r="V601" s="131">
        <v>8.4</v>
      </c>
      <c r="W601" s="131">
        <v>6</v>
      </c>
      <c r="X601" s="131">
        <v>64</v>
      </c>
      <c r="Y601" s="131">
        <v>71</v>
      </c>
      <c r="Z601" s="131" t="s">
        <v>2006</v>
      </c>
      <c r="AA601" s="2" t="s">
        <v>2006</v>
      </c>
      <c r="AB601" s="2" t="s">
        <v>2006</v>
      </c>
      <c r="AC601" s="20" t="s">
        <v>2006</v>
      </c>
      <c r="AD601" s="132" t="s">
        <v>2006</v>
      </c>
    </row>
    <row r="602" spans="1:30" s="20" customFormat="1" x14ac:dyDescent="0.3">
      <c r="A602" s="143" t="s">
        <v>38</v>
      </c>
      <c r="B602" s="145" t="s">
        <v>38</v>
      </c>
      <c r="C602" s="144">
        <v>145070</v>
      </c>
      <c r="D602" s="144">
        <v>6580210</v>
      </c>
      <c r="E602" s="158">
        <v>2020</v>
      </c>
      <c r="F602" s="3" t="s">
        <v>1347</v>
      </c>
      <c r="G602" s="131" t="s">
        <v>567</v>
      </c>
      <c r="H602" s="131">
        <v>0.08</v>
      </c>
      <c r="I602" s="131">
        <v>2.2999999999999998</v>
      </c>
      <c r="J602" s="131">
        <v>0.41</v>
      </c>
      <c r="K602" s="131">
        <v>1.1000000000000001</v>
      </c>
      <c r="L602" s="131">
        <v>0.88</v>
      </c>
      <c r="M602" s="131" t="s">
        <v>567</v>
      </c>
      <c r="N602" s="131" t="s">
        <v>566</v>
      </c>
      <c r="O602" s="131">
        <v>1</v>
      </c>
      <c r="P602" s="131">
        <v>0.37</v>
      </c>
      <c r="Q602" s="131">
        <v>3.1E-2</v>
      </c>
      <c r="R602" s="131">
        <v>0.64</v>
      </c>
      <c r="S602" s="131">
        <v>8.1999999999999993</v>
      </c>
      <c r="T602" s="131">
        <v>150</v>
      </c>
      <c r="U602" s="131">
        <v>35</v>
      </c>
      <c r="V602" s="131">
        <v>15</v>
      </c>
      <c r="W602" s="131">
        <v>14</v>
      </c>
      <c r="X602" s="131">
        <v>46</v>
      </c>
      <c r="Y602" s="131">
        <v>49</v>
      </c>
      <c r="Z602" s="131" t="s">
        <v>2006</v>
      </c>
      <c r="AA602" s="2" t="s">
        <v>2006</v>
      </c>
      <c r="AB602" s="2" t="s">
        <v>2006</v>
      </c>
      <c r="AC602" s="20" t="s">
        <v>2006</v>
      </c>
      <c r="AD602" s="132" t="s">
        <v>2006</v>
      </c>
    </row>
    <row r="603" spans="1:30" s="20" customFormat="1" x14ac:dyDescent="0.3">
      <c r="A603" s="143" t="s">
        <v>43</v>
      </c>
      <c r="B603" s="144" t="s">
        <v>43</v>
      </c>
      <c r="C603" s="144">
        <v>153662</v>
      </c>
      <c r="D603" s="144">
        <v>6578630</v>
      </c>
      <c r="E603" s="158">
        <v>2020</v>
      </c>
      <c r="F603" s="3" t="s">
        <v>529</v>
      </c>
      <c r="G603" s="131">
        <v>8.0000000000000002E-3</v>
      </c>
      <c r="H603" s="131">
        <v>0.13999999999999999</v>
      </c>
      <c r="I603" s="131">
        <v>2.4</v>
      </c>
      <c r="J603" s="131">
        <v>1.9</v>
      </c>
      <c r="K603" s="131">
        <v>0.32</v>
      </c>
      <c r="L603" s="131">
        <v>3</v>
      </c>
      <c r="M603" s="131" t="s">
        <v>567</v>
      </c>
      <c r="N603" s="131">
        <v>6.4999999999999988E-2</v>
      </c>
      <c r="O603" s="131">
        <v>2</v>
      </c>
      <c r="P603" s="131">
        <v>1.8</v>
      </c>
      <c r="Q603" s="131">
        <v>0.02</v>
      </c>
      <c r="R603" s="131">
        <v>1.9</v>
      </c>
      <c r="S603" s="131">
        <v>7.9</v>
      </c>
      <c r="T603" s="131">
        <v>53</v>
      </c>
      <c r="U603" s="131">
        <v>21</v>
      </c>
      <c r="V603" s="131">
        <v>7.8</v>
      </c>
      <c r="W603" s="131">
        <v>7.8</v>
      </c>
      <c r="X603" s="131">
        <v>19</v>
      </c>
      <c r="Y603" s="131">
        <v>20</v>
      </c>
      <c r="Z603" s="131" t="s">
        <v>2006</v>
      </c>
      <c r="AA603" s="2" t="s">
        <v>2006</v>
      </c>
      <c r="AB603" s="2" t="s">
        <v>2006</v>
      </c>
      <c r="AC603" s="20" t="s">
        <v>2006</v>
      </c>
      <c r="AD603" s="132" t="s">
        <v>2006</v>
      </c>
    </row>
    <row r="604" spans="1:30" s="20" customFormat="1" x14ac:dyDescent="0.3">
      <c r="A604" s="143" t="s">
        <v>39</v>
      </c>
      <c r="B604" s="144" t="s">
        <v>39</v>
      </c>
      <c r="C604" s="144">
        <v>145234</v>
      </c>
      <c r="D604" s="144">
        <v>6581590</v>
      </c>
      <c r="E604" s="158">
        <v>2020</v>
      </c>
      <c r="F604" s="3" t="s">
        <v>1347</v>
      </c>
      <c r="G604" s="131" t="s">
        <v>567</v>
      </c>
      <c r="H604" s="131">
        <v>0.13999999999999999</v>
      </c>
      <c r="I604" s="131">
        <v>0.25999999999999995</v>
      </c>
      <c r="J604" s="131">
        <v>0.74</v>
      </c>
      <c r="K604" s="131">
        <v>5.7000000000000002E-2</v>
      </c>
      <c r="L604" s="131">
        <v>0.73</v>
      </c>
      <c r="M604" s="131" t="s">
        <v>567</v>
      </c>
      <c r="N604" s="131">
        <v>0.1</v>
      </c>
      <c r="O604" s="131">
        <v>0.3</v>
      </c>
      <c r="P604" s="131">
        <v>0.63</v>
      </c>
      <c r="Q604" s="131">
        <v>1.0999999999999999E-2</v>
      </c>
      <c r="R604" s="131">
        <v>0.46</v>
      </c>
      <c r="S604" s="131">
        <v>8.1</v>
      </c>
      <c r="T604" s="131">
        <v>170</v>
      </c>
      <c r="U604" s="131">
        <v>91</v>
      </c>
      <c r="V604" s="131">
        <v>27</v>
      </c>
      <c r="W604" s="131">
        <v>27</v>
      </c>
      <c r="X604" s="131">
        <v>110</v>
      </c>
      <c r="Y604" s="131">
        <v>120</v>
      </c>
      <c r="Z604" s="131" t="s">
        <v>2006</v>
      </c>
      <c r="AA604" s="2" t="s">
        <v>2006</v>
      </c>
      <c r="AB604" s="2" t="s">
        <v>2006</v>
      </c>
      <c r="AC604" s="20" t="s">
        <v>2006</v>
      </c>
      <c r="AD604" s="132" t="s">
        <v>2006</v>
      </c>
    </row>
    <row r="605" spans="1:30" s="20" customFormat="1" x14ac:dyDescent="0.3">
      <c r="A605" s="143" t="s">
        <v>37</v>
      </c>
      <c r="B605" s="145" t="s">
        <v>37</v>
      </c>
      <c r="C605" s="154"/>
      <c r="D605" s="154"/>
      <c r="E605" s="158">
        <v>2020</v>
      </c>
      <c r="F605" s="3" t="s">
        <v>1347</v>
      </c>
      <c r="G605" s="131" t="s">
        <v>567</v>
      </c>
      <c r="H605" s="131" t="s">
        <v>566</v>
      </c>
      <c r="I605" s="131" t="s">
        <v>566</v>
      </c>
      <c r="J605" s="131" t="s">
        <v>566</v>
      </c>
      <c r="K605" s="131" t="s">
        <v>585</v>
      </c>
      <c r="L605" s="131" t="s">
        <v>587</v>
      </c>
      <c r="M605" s="131" t="s">
        <v>567</v>
      </c>
      <c r="N605" s="131" t="s">
        <v>566</v>
      </c>
      <c r="O605" s="131" t="s">
        <v>566</v>
      </c>
      <c r="P605" s="131" t="s">
        <v>566</v>
      </c>
      <c r="Q605" s="131" t="s">
        <v>585</v>
      </c>
      <c r="R605" s="131" t="s">
        <v>587</v>
      </c>
      <c r="S605" s="131" t="s">
        <v>2006</v>
      </c>
      <c r="T605" s="131" t="s">
        <v>2006</v>
      </c>
      <c r="U605" s="131" t="s">
        <v>2006</v>
      </c>
      <c r="V605" s="131" t="s">
        <v>2006</v>
      </c>
      <c r="W605" s="131" t="s">
        <v>2006</v>
      </c>
      <c r="X605" s="131" t="s">
        <v>1265</v>
      </c>
      <c r="Y605" s="131" t="s">
        <v>1265</v>
      </c>
      <c r="Z605" s="131" t="s">
        <v>2006</v>
      </c>
      <c r="AA605" s="2" t="s">
        <v>2006</v>
      </c>
      <c r="AB605" s="2" t="s">
        <v>2006</v>
      </c>
      <c r="AC605" s="20" t="s">
        <v>2006</v>
      </c>
      <c r="AD605" s="132" t="s">
        <v>2006</v>
      </c>
    </row>
    <row r="606" spans="1:30" s="20" customFormat="1" x14ac:dyDescent="0.3">
      <c r="A606" s="143" t="s">
        <v>36</v>
      </c>
      <c r="B606" s="144" t="s">
        <v>1279</v>
      </c>
      <c r="C606" s="144">
        <v>158727</v>
      </c>
      <c r="D606" s="144">
        <v>6578210</v>
      </c>
      <c r="E606" s="158">
        <v>2020</v>
      </c>
      <c r="F606" s="3" t="s">
        <v>1348</v>
      </c>
      <c r="G606" s="131">
        <v>1.2E-2</v>
      </c>
      <c r="H606" s="131">
        <v>0.13999999999999999</v>
      </c>
      <c r="I606" s="131">
        <v>2.4</v>
      </c>
      <c r="J606" s="131">
        <v>1.5</v>
      </c>
      <c r="K606" s="131">
        <v>0.49</v>
      </c>
      <c r="L606" s="131">
        <v>3.8</v>
      </c>
      <c r="M606" s="131">
        <v>8.0000000000000002E-3</v>
      </c>
      <c r="N606" s="131">
        <v>7.1000000000000008E-2</v>
      </c>
      <c r="O606" s="131">
        <v>1.7</v>
      </c>
      <c r="P606" s="131">
        <v>1.4</v>
      </c>
      <c r="Q606" s="131">
        <v>1.2E-2</v>
      </c>
      <c r="R606" s="131">
        <v>2.4</v>
      </c>
      <c r="S606" s="131">
        <v>8.1999999999999993</v>
      </c>
      <c r="T606" s="131">
        <v>73</v>
      </c>
      <c r="U606" s="131">
        <v>510</v>
      </c>
      <c r="V606" s="131">
        <v>6.8</v>
      </c>
      <c r="W606" s="131">
        <v>6.5</v>
      </c>
      <c r="X606" s="131">
        <v>64</v>
      </c>
      <c r="Y606" s="131">
        <v>63</v>
      </c>
      <c r="Z606" s="131" t="s">
        <v>2006</v>
      </c>
      <c r="AA606" s="2" t="s">
        <v>2006</v>
      </c>
      <c r="AB606" s="2" t="s">
        <v>2006</v>
      </c>
      <c r="AC606" s="20" t="s">
        <v>2006</v>
      </c>
      <c r="AD606" s="132" t="s">
        <v>2006</v>
      </c>
    </row>
    <row r="607" spans="1:30" s="20" customFormat="1" x14ac:dyDescent="0.3">
      <c r="A607" s="143" t="s">
        <v>261</v>
      </c>
      <c r="B607" s="144" t="s">
        <v>1327</v>
      </c>
      <c r="C607" s="144">
        <v>156341</v>
      </c>
      <c r="D607" s="144">
        <v>6582550</v>
      </c>
      <c r="E607" s="158">
        <v>2020</v>
      </c>
      <c r="F607" s="3" t="s">
        <v>1348</v>
      </c>
      <c r="G607" s="131">
        <v>8.0000000000000002E-3</v>
      </c>
      <c r="H607" s="131">
        <v>0.13999999999999999</v>
      </c>
      <c r="I607" s="131">
        <v>1.6</v>
      </c>
      <c r="J607" s="131">
        <v>1.4</v>
      </c>
      <c r="K607" s="131">
        <v>0.17</v>
      </c>
      <c r="L607" s="131">
        <v>3.1</v>
      </c>
      <c r="M607" s="131">
        <v>9.0000000000000011E-3</v>
      </c>
      <c r="N607" s="131">
        <v>7.6999999999999999E-2</v>
      </c>
      <c r="O607" s="131">
        <v>1.2</v>
      </c>
      <c r="P607" s="131">
        <v>1.1000000000000001</v>
      </c>
      <c r="Q607" s="131" t="s">
        <v>585</v>
      </c>
      <c r="R607" s="131">
        <v>2.1</v>
      </c>
      <c r="S607" s="131">
        <v>8</v>
      </c>
      <c r="T607" s="131">
        <v>77</v>
      </c>
      <c r="U607" s="131">
        <v>640</v>
      </c>
      <c r="V607" s="131">
        <v>5.6</v>
      </c>
      <c r="W607" s="131">
        <v>5</v>
      </c>
      <c r="X607" s="131">
        <v>73</v>
      </c>
      <c r="Y607" s="131">
        <v>79</v>
      </c>
      <c r="Z607" s="131" t="s">
        <v>2006</v>
      </c>
      <c r="AA607" s="2" t="s">
        <v>2006</v>
      </c>
      <c r="AB607" s="2" t="s">
        <v>2006</v>
      </c>
      <c r="AC607" s="20" t="s">
        <v>2006</v>
      </c>
      <c r="AD607" s="132" t="s">
        <v>2006</v>
      </c>
    </row>
    <row r="608" spans="1:30" s="20" customFormat="1" x14ac:dyDescent="0.3">
      <c r="A608" s="143" t="s">
        <v>269</v>
      </c>
      <c r="B608" s="144" t="s">
        <v>44</v>
      </c>
      <c r="C608" s="144">
        <v>149668</v>
      </c>
      <c r="D608" s="144">
        <v>6580770</v>
      </c>
      <c r="E608" s="158">
        <v>2020</v>
      </c>
      <c r="F608" s="3" t="s">
        <v>1348</v>
      </c>
      <c r="G608" s="131">
        <v>6.0000000000000001E-3</v>
      </c>
      <c r="H608" s="131">
        <v>0.13999999999999999</v>
      </c>
      <c r="I608" s="131">
        <v>2.7</v>
      </c>
      <c r="J608" s="131">
        <v>1.9</v>
      </c>
      <c r="K608" s="131">
        <v>0.24000000000000002</v>
      </c>
      <c r="L608" s="131">
        <v>2.4</v>
      </c>
      <c r="M608" s="131">
        <v>4.0000000000000001E-3</v>
      </c>
      <c r="N608" s="131">
        <v>9.2999999999999999E-2</v>
      </c>
      <c r="O608" s="131">
        <v>2.4</v>
      </c>
      <c r="P608" s="131">
        <v>1.8</v>
      </c>
      <c r="Q608" s="131">
        <v>1.6E-2</v>
      </c>
      <c r="R608" s="131">
        <v>1.3</v>
      </c>
      <c r="S608" s="131">
        <v>7.9</v>
      </c>
      <c r="T608" s="131">
        <v>55</v>
      </c>
      <c r="U608" s="131">
        <v>21</v>
      </c>
      <c r="V608" s="131">
        <v>7.9</v>
      </c>
      <c r="W608" s="131">
        <v>7.6</v>
      </c>
      <c r="X608" s="131">
        <v>21</v>
      </c>
      <c r="Y608" s="131">
        <v>21</v>
      </c>
      <c r="Z608" s="131" t="s">
        <v>2006</v>
      </c>
      <c r="AA608" s="2" t="s">
        <v>2006</v>
      </c>
      <c r="AB608" s="2" t="s">
        <v>2006</v>
      </c>
      <c r="AC608" s="20" t="s">
        <v>2006</v>
      </c>
      <c r="AD608" s="132" t="s">
        <v>2006</v>
      </c>
    </row>
    <row r="609" spans="1:30" s="20" customFormat="1" x14ac:dyDescent="0.3">
      <c r="A609" s="143" t="s">
        <v>38</v>
      </c>
      <c r="B609" s="145" t="s">
        <v>38</v>
      </c>
      <c r="C609" s="144">
        <v>145070</v>
      </c>
      <c r="D609" s="144">
        <v>6580210</v>
      </c>
      <c r="E609" s="158">
        <v>2020</v>
      </c>
      <c r="F609" s="3" t="s">
        <v>1349</v>
      </c>
      <c r="G609" s="131">
        <v>2.0999999999999998E-2</v>
      </c>
      <c r="H609" s="131" t="s">
        <v>566</v>
      </c>
      <c r="I609" s="131">
        <v>0.86</v>
      </c>
      <c r="J609" s="131">
        <v>0.41</v>
      </c>
      <c r="K609" s="131">
        <v>0.27999999999999997</v>
      </c>
      <c r="L609" s="131">
        <v>2.7</v>
      </c>
      <c r="M609" s="131" t="s">
        <v>567</v>
      </c>
      <c r="N609" s="131" t="s">
        <v>566</v>
      </c>
      <c r="O609" s="131">
        <v>0.35</v>
      </c>
      <c r="P609" s="131">
        <v>0.34</v>
      </c>
      <c r="Q609" s="131" t="s">
        <v>585</v>
      </c>
      <c r="R609" s="131">
        <v>0.57999999999999996</v>
      </c>
      <c r="S609" s="131">
        <v>8.1999999999999993</v>
      </c>
      <c r="T609" s="131">
        <v>150</v>
      </c>
      <c r="U609" s="131">
        <v>36</v>
      </c>
      <c r="V609" s="131">
        <v>12</v>
      </c>
      <c r="W609" s="131">
        <v>9.6999999999999993</v>
      </c>
      <c r="X609" s="131">
        <v>50</v>
      </c>
      <c r="Y609" s="131">
        <v>51</v>
      </c>
      <c r="Z609" s="131" t="s">
        <v>2006</v>
      </c>
      <c r="AA609" s="2" t="s">
        <v>2006</v>
      </c>
      <c r="AB609" s="2" t="s">
        <v>2006</v>
      </c>
      <c r="AC609" s="20" t="s">
        <v>2006</v>
      </c>
      <c r="AD609" s="132" t="s">
        <v>2006</v>
      </c>
    </row>
    <row r="610" spans="1:30" s="20" customFormat="1" x14ac:dyDescent="0.3">
      <c r="A610" s="143" t="s">
        <v>40</v>
      </c>
      <c r="B610" s="144" t="s">
        <v>40</v>
      </c>
      <c r="C610" s="144">
        <v>142857</v>
      </c>
      <c r="D610" s="144">
        <v>6581940</v>
      </c>
      <c r="E610" s="158">
        <v>2020</v>
      </c>
      <c r="F610" s="3" t="s">
        <v>1349</v>
      </c>
      <c r="G610" s="131">
        <v>6.0000000000000001E-3</v>
      </c>
      <c r="H610" s="131">
        <v>0.22</v>
      </c>
      <c r="I610" s="131">
        <v>2.6</v>
      </c>
      <c r="J610" s="131">
        <v>0.86</v>
      </c>
      <c r="K610" s="131">
        <v>0.17</v>
      </c>
      <c r="L610" s="131">
        <v>3.6</v>
      </c>
      <c r="M610" s="131" t="s">
        <v>567</v>
      </c>
      <c r="N610" s="131">
        <v>0.12000000000000001</v>
      </c>
      <c r="O610" s="131">
        <v>1.7</v>
      </c>
      <c r="P610" s="131">
        <v>0.76999999999999991</v>
      </c>
      <c r="Q610" s="131">
        <v>1.2999999999999999E-2</v>
      </c>
      <c r="R610" s="131">
        <v>4.2</v>
      </c>
      <c r="S610" s="131">
        <v>7.8</v>
      </c>
      <c r="T610" s="131">
        <v>100</v>
      </c>
      <c r="U610" s="131">
        <v>31</v>
      </c>
      <c r="V610" s="131">
        <v>8.6</v>
      </c>
      <c r="W610" s="131">
        <v>7.5</v>
      </c>
      <c r="X610" s="131">
        <v>38</v>
      </c>
      <c r="Y610" s="131">
        <v>38</v>
      </c>
      <c r="Z610" s="131" t="s">
        <v>2006</v>
      </c>
      <c r="AA610" s="2" t="s">
        <v>2006</v>
      </c>
      <c r="AB610" s="2" t="s">
        <v>2006</v>
      </c>
      <c r="AC610" s="20" t="s">
        <v>2006</v>
      </c>
      <c r="AD610" s="132" t="s">
        <v>2006</v>
      </c>
    </row>
    <row r="611" spans="1:30" s="20" customFormat="1" x14ac:dyDescent="0.3">
      <c r="A611" s="143" t="s">
        <v>268</v>
      </c>
      <c r="B611" s="144" t="s">
        <v>1993</v>
      </c>
      <c r="C611" s="144">
        <v>146245</v>
      </c>
      <c r="D611" s="144">
        <v>6583660</v>
      </c>
      <c r="E611" s="158">
        <v>2020</v>
      </c>
      <c r="F611" s="3" t="s">
        <v>1349</v>
      </c>
      <c r="G611" s="131">
        <v>6.0000000000000005E-2</v>
      </c>
      <c r="H611" s="131">
        <v>2.7</v>
      </c>
      <c r="I611" s="131">
        <v>8.3000000000000007</v>
      </c>
      <c r="J611" s="131">
        <v>4</v>
      </c>
      <c r="K611" s="131">
        <v>3.6</v>
      </c>
      <c r="L611" s="131">
        <v>42</v>
      </c>
      <c r="M611" s="131">
        <v>0.01</v>
      </c>
      <c r="N611" s="131">
        <v>0.11</v>
      </c>
      <c r="O611" s="131">
        <v>3.1</v>
      </c>
      <c r="P611" s="131">
        <v>2.1</v>
      </c>
      <c r="Q611" s="131">
        <v>3.6000000000000004E-2</v>
      </c>
      <c r="R611" s="131">
        <v>5.4</v>
      </c>
      <c r="S611" s="131">
        <v>8</v>
      </c>
      <c r="T611" s="131">
        <v>190</v>
      </c>
      <c r="U611" s="131">
        <v>62</v>
      </c>
      <c r="V611" s="131">
        <v>11</v>
      </c>
      <c r="W611" s="131">
        <v>9.1999999999999993</v>
      </c>
      <c r="X611" s="131">
        <v>74</v>
      </c>
      <c r="Y611" s="131">
        <v>63</v>
      </c>
      <c r="Z611" s="131" t="s">
        <v>2006</v>
      </c>
      <c r="AA611" s="2" t="s">
        <v>2006</v>
      </c>
      <c r="AB611" s="2" t="s">
        <v>2006</v>
      </c>
      <c r="AC611" s="20" t="s">
        <v>2006</v>
      </c>
      <c r="AD611" s="132" t="s">
        <v>2006</v>
      </c>
    </row>
    <row r="612" spans="1:30" s="20" customFormat="1" x14ac:dyDescent="0.3">
      <c r="A612" s="143" t="s">
        <v>269</v>
      </c>
      <c r="B612" s="144" t="s">
        <v>44</v>
      </c>
      <c r="C612" s="144">
        <v>149668</v>
      </c>
      <c r="D612" s="144">
        <v>6580770</v>
      </c>
      <c r="E612" s="158">
        <v>2020</v>
      </c>
      <c r="F612" s="3" t="s">
        <v>1349</v>
      </c>
      <c r="G612" s="131">
        <v>8.0000000000000002E-3</v>
      </c>
      <c r="H612" s="131">
        <v>0.13999999999999999</v>
      </c>
      <c r="I612" s="131">
        <v>2.8</v>
      </c>
      <c r="J612" s="131">
        <v>1.8</v>
      </c>
      <c r="K612" s="131">
        <v>0.22</v>
      </c>
      <c r="L612" s="131">
        <v>2.6</v>
      </c>
      <c r="M612" s="131">
        <v>1.0999999999999999E-2</v>
      </c>
      <c r="N612" s="131">
        <v>8.3999999999999991E-2</v>
      </c>
      <c r="O612" s="131">
        <v>2.5</v>
      </c>
      <c r="P612" s="131">
        <v>1.8</v>
      </c>
      <c r="Q612" s="131">
        <v>1.0999999999999999E-2</v>
      </c>
      <c r="R612" s="131">
        <v>2.2999999999999998</v>
      </c>
      <c r="S612" s="131">
        <v>7.9</v>
      </c>
      <c r="T612" s="131">
        <v>55</v>
      </c>
      <c r="U612" s="131">
        <v>21</v>
      </c>
      <c r="V612" s="131">
        <v>7.7</v>
      </c>
      <c r="W612" s="131">
        <v>7.3</v>
      </c>
      <c r="X612" s="131">
        <v>22</v>
      </c>
      <c r="Y612" s="131">
        <v>23</v>
      </c>
      <c r="Z612" s="131" t="s">
        <v>2006</v>
      </c>
      <c r="AA612" s="2" t="s">
        <v>2006</v>
      </c>
      <c r="AB612" s="2" t="s">
        <v>2006</v>
      </c>
      <c r="AC612" s="20" t="s">
        <v>2006</v>
      </c>
      <c r="AD612" s="132" t="s">
        <v>2006</v>
      </c>
    </row>
    <row r="613" spans="1:30" s="20" customFormat="1" x14ac:dyDescent="0.3">
      <c r="A613" s="143" t="s">
        <v>42</v>
      </c>
      <c r="B613" s="144" t="s">
        <v>42</v>
      </c>
      <c r="C613" s="144">
        <v>148156</v>
      </c>
      <c r="D613" s="144">
        <v>6572520</v>
      </c>
      <c r="E613" s="158">
        <v>2020</v>
      </c>
      <c r="F613" s="3" t="s">
        <v>1349</v>
      </c>
      <c r="G613" s="131">
        <v>7.8E-2</v>
      </c>
      <c r="H613" s="131">
        <v>9.7000000000000003E-2</v>
      </c>
      <c r="I613" s="131">
        <v>1.4</v>
      </c>
      <c r="J613" s="131">
        <v>1.2</v>
      </c>
      <c r="K613" s="131">
        <v>0.31</v>
      </c>
      <c r="L613" s="131">
        <v>2.1</v>
      </c>
      <c r="M613" s="131" t="s">
        <v>567</v>
      </c>
      <c r="N613" s="131" t="s">
        <v>566</v>
      </c>
      <c r="O613" s="131">
        <v>0.91</v>
      </c>
      <c r="P613" s="131">
        <v>1</v>
      </c>
      <c r="Q613" s="131">
        <v>0.01</v>
      </c>
      <c r="R613" s="131">
        <v>0.55000000000000004</v>
      </c>
      <c r="S613" s="131">
        <v>8.3000000000000007</v>
      </c>
      <c r="T613" s="131">
        <v>71</v>
      </c>
      <c r="U613" s="131">
        <v>29</v>
      </c>
      <c r="V613" s="131">
        <v>9.1</v>
      </c>
      <c r="W613" s="131">
        <v>7</v>
      </c>
      <c r="X613" s="131">
        <v>32</v>
      </c>
      <c r="Y613" s="131">
        <v>33</v>
      </c>
      <c r="Z613" s="131" t="s">
        <v>2006</v>
      </c>
      <c r="AA613" s="2" t="s">
        <v>2006</v>
      </c>
      <c r="AB613" s="2" t="s">
        <v>2006</v>
      </c>
      <c r="AC613" s="20" t="s">
        <v>2006</v>
      </c>
      <c r="AD613" s="132" t="s">
        <v>2006</v>
      </c>
    </row>
    <row r="614" spans="1:30" s="20" customFormat="1" x14ac:dyDescent="0.3">
      <c r="A614" s="143" t="s">
        <v>39</v>
      </c>
      <c r="B614" s="144" t="s">
        <v>39</v>
      </c>
      <c r="C614" s="144">
        <v>145234</v>
      </c>
      <c r="D614" s="144">
        <v>6581590</v>
      </c>
      <c r="E614" s="158">
        <v>2020</v>
      </c>
      <c r="F614" s="3" t="s">
        <v>1349</v>
      </c>
      <c r="G614" s="131">
        <v>4.0000000000000001E-3</v>
      </c>
      <c r="H614" s="131">
        <v>0.11</v>
      </c>
      <c r="I614" s="131">
        <v>0.22</v>
      </c>
      <c r="J614" s="131">
        <v>0.53</v>
      </c>
      <c r="K614" s="131">
        <v>5.0999999999999997E-2</v>
      </c>
      <c r="L614" s="131">
        <v>0.82</v>
      </c>
      <c r="M614" s="131" t="s">
        <v>567</v>
      </c>
      <c r="N614" s="131">
        <v>7.5999999999999998E-2</v>
      </c>
      <c r="O614" s="131">
        <v>7.3999999999999996E-2</v>
      </c>
      <c r="P614" s="131">
        <v>0.47</v>
      </c>
      <c r="Q614" s="131" t="s">
        <v>585</v>
      </c>
      <c r="R614" s="131">
        <v>0.4</v>
      </c>
      <c r="S614" s="131">
        <v>8.1999999999999993</v>
      </c>
      <c r="T614" s="131">
        <v>140</v>
      </c>
      <c r="U614" s="131">
        <v>90</v>
      </c>
      <c r="V614" s="131">
        <v>24</v>
      </c>
      <c r="W614" s="131">
        <v>23</v>
      </c>
      <c r="X614" s="131">
        <v>120</v>
      </c>
      <c r="Y614" s="131">
        <v>100</v>
      </c>
      <c r="Z614" s="131" t="s">
        <v>2006</v>
      </c>
      <c r="AA614" s="2" t="s">
        <v>2006</v>
      </c>
      <c r="AB614" s="2" t="s">
        <v>2006</v>
      </c>
      <c r="AC614" s="20" t="s">
        <v>2006</v>
      </c>
      <c r="AD614" s="132" t="s">
        <v>2006</v>
      </c>
    </row>
    <row r="615" spans="1:30" s="20" customFormat="1" x14ac:dyDescent="0.3">
      <c r="A615" s="143" t="s">
        <v>267</v>
      </c>
      <c r="B615" s="144" t="s">
        <v>552</v>
      </c>
      <c r="C615" s="144">
        <v>152713</v>
      </c>
      <c r="D615" s="144">
        <v>6582780</v>
      </c>
      <c r="E615" s="158">
        <v>2020</v>
      </c>
      <c r="F615" s="3" t="s">
        <v>1349</v>
      </c>
      <c r="G615" s="131">
        <v>7.0000000000000001E-3</v>
      </c>
      <c r="H615" s="131">
        <v>0.16</v>
      </c>
      <c r="I615" s="131">
        <v>1.9</v>
      </c>
      <c r="J615" s="131">
        <v>1.4</v>
      </c>
      <c r="K615" s="131">
        <v>0.56999999999999995</v>
      </c>
      <c r="L615" s="131">
        <v>2.8</v>
      </c>
      <c r="M615" s="131">
        <v>7.0000000000000001E-3</v>
      </c>
      <c r="N615" s="131">
        <v>8.6000000000000007E-2</v>
      </c>
      <c r="O615" s="131">
        <v>1.2</v>
      </c>
      <c r="P615" s="131">
        <v>1.1000000000000001</v>
      </c>
      <c r="Q615" s="131">
        <v>2.5000000000000001E-2</v>
      </c>
      <c r="R615" s="131">
        <v>0.84000000000000008</v>
      </c>
      <c r="S615" s="131">
        <v>8.1999999999999993</v>
      </c>
      <c r="T615" s="131">
        <v>91</v>
      </c>
      <c r="U615" s="131">
        <v>540</v>
      </c>
      <c r="V615" s="131">
        <v>7.1</v>
      </c>
      <c r="W615" s="131">
        <v>6.5</v>
      </c>
      <c r="X615" s="131">
        <v>75</v>
      </c>
      <c r="Y615" s="131">
        <v>67</v>
      </c>
      <c r="Z615" s="131" t="s">
        <v>2006</v>
      </c>
      <c r="AA615" s="2" t="s">
        <v>2006</v>
      </c>
      <c r="AB615" s="2" t="s">
        <v>2006</v>
      </c>
      <c r="AC615" s="20" t="s">
        <v>2006</v>
      </c>
      <c r="AD615" s="132" t="s">
        <v>2006</v>
      </c>
    </row>
    <row r="616" spans="1:30" s="20" customFormat="1" x14ac:dyDescent="0.3">
      <c r="A616" s="143" t="s">
        <v>1331</v>
      </c>
      <c r="B616" s="144" t="s">
        <v>1280</v>
      </c>
      <c r="C616" s="154"/>
      <c r="D616" s="154"/>
      <c r="E616" s="158">
        <v>2020</v>
      </c>
      <c r="F616" s="3" t="s">
        <v>1349</v>
      </c>
      <c r="G616" s="131">
        <v>3.7999999999999999E-2</v>
      </c>
      <c r="H616" s="131">
        <v>1.1000000000000001</v>
      </c>
      <c r="I616" s="131">
        <v>3.8</v>
      </c>
      <c r="J616" s="131">
        <v>2.8</v>
      </c>
      <c r="K616" s="131">
        <v>1.1000000000000001</v>
      </c>
      <c r="L616" s="131">
        <v>23</v>
      </c>
      <c r="M616" s="131">
        <v>6.0000000000000001E-3</v>
      </c>
      <c r="N616" s="131">
        <v>9.7000000000000003E-2</v>
      </c>
      <c r="O616" s="131">
        <v>2</v>
      </c>
      <c r="P616" s="131">
        <v>1.8</v>
      </c>
      <c r="Q616" s="131">
        <v>2.1999999999999999E-2</v>
      </c>
      <c r="R616" s="131">
        <v>6</v>
      </c>
      <c r="S616" s="131">
        <v>8</v>
      </c>
      <c r="T616" s="131">
        <v>200</v>
      </c>
      <c r="U616" s="131">
        <v>65</v>
      </c>
      <c r="V616" s="131">
        <v>10</v>
      </c>
      <c r="W616" s="131">
        <v>9</v>
      </c>
      <c r="X616" s="131">
        <v>76</v>
      </c>
      <c r="Y616" s="131">
        <v>68</v>
      </c>
      <c r="Z616" s="131" t="s">
        <v>2006</v>
      </c>
      <c r="AA616" s="2" t="s">
        <v>2006</v>
      </c>
      <c r="AB616" s="2" t="s">
        <v>2006</v>
      </c>
      <c r="AC616" s="20" t="s">
        <v>2006</v>
      </c>
      <c r="AD616" s="132" t="s">
        <v>2006</v>
      </c>
    </row>
    <row r="617" spans="1:30" s="20" customFormat="1" x14ac:dyDescent="0.3">
      <c r="A617" s="143" t="s">
        <v>1330</v>
      </c>
      <c r="B617" s="144" t="s">
        <v>1280</v>
      </c>
      <c r="C617" s="154"/>
      <c r="D617" s="154"/>
      <c r="E617" s="158">
        <v>2020</v>
      </c>
      <c r="F617" s="3" t="s">
        <v>1349</v>
      </c>
      <c r="G617" s="131">
        <v>2.4E-2</v>
      </c>
      <c r="H617" s="131">
        <v>0.64</v>
      </c>
      <c r="I617" s="131">
        <v>3.6</v>
      </c>
      <c r="J617" s="131">
        <v>2.8</v>
      </c>
      <c r="K617" s="131">
        <v>0.73</v>
      </c>
      <c r="L617" s="131">
        <v>16</v>
      </c>
      <c r="M617" s="131" t="s">
        <v>567</v>
      </c>
      <c r="N617" s="131">
        <v>0.11</v>
      </c>
      <c r="O617" s="131">
        <v>2.6</v>
      </c>
      <c r="P617" s="131">
        <v>2.2000000000000002</v>
      </c>
      <c r="Q617" s="131">
        <v>3.6000000000000004E-2</v>
      </c>
      <c r="R617" s="131">
        <v>5.2</v>
      </c>
      <c r="S617" s="131">
        <v>8.1999999999999993</v>
      </c>
      <c r="T617" s="131">
        <v>190</v>
      </c>
      <c r="U617" s="131">
        <v>64</v>
      </c>
      <c r="V617" s="131">
        <v>8.4</v>
      </c>
      <c r="W617" s="131">
        <v>8.5</v>
      </c>
      <c r="X617" s="131">
        <v>76</v>
      </c>
      <c r="Y617" s="131">
        <v>67</v>
      </c>
      <c r="Z617" s="131" t="s">
        <v>2006</v>
      </c>
      <c r="AA617" s="2" t="s">
        <v>2006</v>
      </c>
      <c r="AB617" s="2" t="s">
        <v>2006</v>
      </c>
      <c r="AC617" s="20" t="s">
        <v>2006</v>
      </c>
      <c r="AD617" s="132" t="s">
        <v>2006</v>
      </c>
    </row>
    <row r="618" spans="1:30" s="20" customFormat="1" x14ac:dyDescent="0.3">
      <c r="A618" s="143" t="s">
        <v>43</v>
      </c>
      <c r="B618" s="144" t="s">
        <v>43</v>
      </c>
      <c r="C618" s="144">
        <v>153662</v>
      </c>
      <c r="D618" s="144">
        <v>6578630</v>
      </c>
      <c r="E618" s="158">
        <v>2020</v>
      </c>
      <c r="F618" s="3" t="s">
        <v>1350</v>
      </c>
      <c r="G618" s="131">
        <v>8.0000000000000002E-3</v>
      </c>
      <c r="H618" s="131">
        <v>0.12000000000000001</v>
      </c>
      <c r="I618" s="131">
        <v>3.1</v>
      </c>
      <c r="J618" s="131">
        <v>1.9</v>
      </c>
      <c r="K618" s="131">
        <v>0.34</v>
      </c>
      <c r="L618" s="131">
        <v>2.9</v>
      </c>
      <c r="M618" s="131" t="s">
        <v>567</v>
      </c>
      <c r="N618" s="131">
        <v>0.08</v>
      </c>
      <c r="O618" s="131">
        <v>2.4</v>
      </c>
      <c r="P618" s="131">
        <v>1.8</v>
      </c>
      <c r="Q618" s="131" t="s">
        <v>585</v>
      </c>
      <c r="R618" s="131">
        <v>2</v>
      </c>
      <c r="S618" s="131">
        <v>7.8</v>
      </c>
      <c r="T618" s="131">
        <v>54</v>
      </c>
      <c r="U618" s="131">
        <v>23</v>
      </c>
      <c r="V618" s="131">
        <v>11</v>
      </c>
      <c r="W618" s="131">
        <v>10</v>
      </c>
      <c r="X618" s="131">
        <v>20</v>
      </c>
      <c r="Y618" s="131">
        <v>22</v>
      </c>
      <c r="Z618" s="131" t="s">
        <v>2006</v>
      </c>
      <c r="AA618" s="2" t="s">
        <v>2006</v>
      </c>
      <c r="AB618" s="2" t="s">
        <v>2006</v>
      </c>
      <c r="AC618" s="20" t="s">
        <v>2006</v>
      </c>
      <c r="AD618" s="132" t="s">
        <v>2006</v>
      </c>
    </row>
    <row r="619" spans="1:30" s="20" customFormat="1" x14ac:dyDescent="0.3">
      <c r="A619" s="143" t="s">
        <v>46</v>
      </c>
      <c r="B619" s="144" t="s">
        <v>46</v>
      </c>
      <c r="C619" s="147" t="s">
        <v>1283</v>
      </c>
      <c r="D619" s="147" t="s">
        <v>1282</v>
      </c>
      <c r="E619" s="158">
        <v>2020</v>
      </c>
      <c r="F619" s="3" t="s">
        <v>1350</v>
      </c>
      <c r="G619" s="131">
        <v>4.0000000000000001E-3</v>
      </c>
      <c r="H619" s="131">
        <v>9.7000000000000003E-2</v>
      </c>
      <c r="I619" s="131">
        <v>1.7</v>
      </c>
      <c r="J619" s="131">
        <v>0.64</v>
      </c>
      <c r="K619" s="131">
        <v>0.27999999999999997</v>
      </c>
      <c r="L619" s="131">
        <v>1.8</v>
      </c>
      <c r="M619" s="131" t="s">
        <v>567</v>
      </c>
      <c r="N619" s="131">
        <v>6.8999999999999992E-2</v>
      </c>
      <c r="O619" s="131">
        <v>1.2</v>
      </c>
      <c r="P619" s="131">
        <v>0.51</v>
      </c>
      <c r="Q619" s="131">
        <v>0.02</v>
      </c>
      <c r="R619" s="131">
        <v>1.1000000000000001</v>
      </c>
      <c r="S619" s="131">
        <v>8.5</v>
      </c>
      <c r="T619" s="131">
        <v>87</v>
      </c>
      <c r="U619" s="131">
        <v>42</v>
      </c>
      <c r="V619" s="131">
        <v>7.5</v>
      </c>
      <c r="W619" s="131">
        <v>6.9</v>
      </c>
      <c r="X619" s="131">
        <v>35</v>
      </c>
      <c r="Y619" s="131">
        <v>32</v>
      </c>
      <c r="Z619" s="131" t="s">
        <v>2006</v>
      </c>
      <c r="AA619" s="2" t="s">
        <v>2006</v>
      </c>
      <c r="AB619" s="2" t="s">
        <v>2006</v>
      </c>
      <c r="AC619" s="20" t="s">
        <v>2006</v>
      </c>
      <c r="AD619" s="132" t="s">
        <v>2006</v>
      </c>
    </row>
    <row r="620" spans="1:30" s="20" customFormat="1" x14ac:dyDescent="0.3">
      <c r="A620" s="143" t="s">
        <v>265</v>
      </c>
      <c r="B620" s="144" t="s">
        <v>546</v>
      </c>
      <c r="C620" s="144">
        <v>152125</v>
      </c>
      <c r="D620" s="144">
        <v>6576900</v>
      </c>
      <c r="E620" s="158">
        <v>2020</v>
      </c>
      <c r="F620" s="3" t="s">
        <v>1350</v>
      </c>
      <c r="G620" s="131">
        <v>8.0000000000000002E-3</v>
      </c>
      <c r="H620" s="131">
        <v>0.1</v>
      </c>
      <c r="I620" s="131">
        <v>2.7</v>
      </c>
      <c r="J620" s="131">
        <v>1.9</v>
      </c>
      <c r="K620" s="131">
        <v>0.23</v>
      </c>
      <c r="L620" s="131">
        <v>2.7</v>
      </c>
      <c r="M620" s="131">
        <v>5.0000000000000001E-3</v>
      </c>
      <c r="N620" s="131">
        <v>7.5999999999999998E-2</v>
      </c>
      <c r="O620" s="131">
        <v>2.1</v>
      </c>
      <c r="P620" s="131">
        <v>1.7</v>
      </c>
      <c r="Q620" s="131">
        <v>1.6E-2</v>
      </c>
      <c r="R620" s="131">
        <v>2</v>
      </c>
      <c r="S620" s="131">
        <v>7.6</v>
      </c>
      <c r="T620" s="131">
        <v>55</v>
      </c>
      <c r="U620" s="131">
        <v>29</v>
      </c>
      <c r="V620" s="131">
        <v>8</v>
      </c>
      <c r="W620" s="131">
        <v>7.7</v>
      </c>
      <c r="X620" s="131">
        <v>20</v>
      </c>
      <c r="Y620" s="131">
        <v>19</v>
      </c>
      <c r="Z620" s="131" t="s">
        <v>2006</v>
      </c>
      <c r="AA620" s="2" t="s">
        <v>2006</v>
      </c>
      <c r="AB620" s="2" t="s">
        <v>2006</v>
      </c>
      <c r="AC620" s="20" t="s">
        <v>2006</v>
      </c>
      <c r="AD620" s="132" t="s">
        <v>2006</v>
      </c>
    </row>
    <row r="621" spans="1:30" s="20" customFormat="1" x14ac:dyDescent="0.3">
      <c r="A621" s="143" t="s">
        <v>975</v>
      </c>
      <c r="B621" s="144" t="s">
        <v>939</v>
      </c>
      <c r="C621" s="144">
        <v>158751</v>
      </c>
      <c r="D621" s="144">
        <v>6570553</v>
      </c>
      <c r="E621" s="158">
        <v>2020</v>
      </c>
      <c r="F621" s="3" t="s">
        <v>1351</v>
      </c>
      <c r="G621" s="131" t="s">
        <v>567</v>
      </c>
      <c r="H621" s="131">
        <v>6.4999999999999988E-2</v>
      </c>
      <c r="I621" s="131">
        <v>1</v>
      </c>
      <c r="J621" s="131">
        <v>0.93</v>
      </c>
      <c r="K621" s="131">
        <v>3.4999999999999996E-2</v>
      </c>
      <c r="L621" s="131">
        <v>2.4</v>
      </c>
      <c r="M621" s="131" t="s">
        <v>567</v>
      </c>
      <c r="N621" s="131" t="s">
        <v>566</v>
      </c>
      <c r="O621" s="131">
        <v>0.71</v>
      </c>
      <c r="P621" s="131">
        <v>0.76999999999999991</v>
      </c>
      <c r="Q621" s="131" t="s">
        <v>585</v>
      </c>
      <c r="R621" s="131">
        <v>1.3</v>
      </c>
      <c r="S621" s="131">
        <v>7.8</v>
      </c>
      <c r="T621" s="131">
        <v>91</v>
      </c>
      <c r="U621" s="131">
        <v>38</v>
      </c>
      <c r="V621" s="131">
        <v>7.1</v>
      </c>
      <c r="W621" s="131">
        <v>6.1</v>
      </c>
      <c r="X621" s="131">
        <v>42</v>
      </c>
      <c r="Y621" s="131">
        <v>37</v>
      </c>
      <c r="Z621" s="131" t="s">
        <v>2006</v>
      </c>
      <c r="AA621" s="2" t="s">
        <v>2006</v>
      </c>
      <c r="AB621" s="2" t="s">
        <v>2006</v>
      </c>
      <c r="AC621" s="20" t="s">
        <v>2006</v>
      </c>
      <c r="AD621" s="132" t="s">
        <v>2006</v>
      </c>
    </row>
    <row r="622" spans="1:30" s="20" customFormat="1" x14ac:dyDescent="0.3">
      <c r="A622" s="143" t="s">
        <v>1116</v>
      </c>
      <c r="B622" s="144" t="s">
        <v>1116</v>
      </c>
      <c r="C622" s="154"/>
      <c r="D622" s="154"/>
      <c r="E622" s="158">
        <v>2020</v>
      </c>
      <c r="F622" s="3" t="s">
        <v>1351</v>
      </c>
      <c r="G622" s="131" t="s">
        <v>567</v>
      </c>
      <c r="H622" s="131">
        <v>5.6000000000000001E-2</v>
      </c>
      <c r="I622" s="131">
        <v>0.6</v>
      </c>
      <c r="J622" s="131">
        <v>0.54</v>
      </c>
      <c r="K622" s="131">
        <v>9.2999999999999999E-2</v>
      </c>
      <c r="L622" s="131">
        <v>6.7</v>
      </c>
      <c r="M622" s="131" t="s">
        <v>567</v>
      </c>
      <c r="N622" s="131" t="s">
        <v>566</v>
      </c>
      <c r="O622" s="131">
        <v>0.33</v>
      </c>
      <c r="P622" s="131">
        <v>0.38</v>
      </c>
      <c r="Q622" s="131" t="s">
        <v>585</v>
      </c>
      <c r="R622" s="131">
        <v>0.38</v>
      </c>
      <c r="S622" s="131">
        <v>8.1999999999999993</v>
      </c>
      <c r="T622" s="131">
        <v>98</v>
      </c>
      <c r="U622" s="131">
        <v>47</v>
      </c>
      <c r="V622" s="131">
        <v>11</v>
      </c>
      <c r="W622" s="131">
        <v>8.1999999999999993</v>
      </c>
      <c r="X622" s="131">
        <v>45</v>
      </c>
      <c r="Y622" s="131">
        <v>40</v>
      </c>
      <c r="Z622" s="131" t="s">
        <v>2006</v>
      </c>
      <c r="AA622" s="2" t="s">
        <v>2006</v>
      </c>
      <c r="AB622" s="2" t="s">
        <v>2006</v>
      </c>
      <c r="AC622" s="20" t="s">
        <v>2006</v>
      </c>
      <c r="AD622" s="132" t="s">
        <v>2006</v>
      </c>
    </row>
    <row r="623" spans="1:30" s="20" customFormat="1" x14ac:dyDescent="0.3">
      <c r="A623" s="143" t="s">
        <v>263</v>
      </c>
      <c r="B623" s="144" t="s">
        <v>550</v>
      </c>
      <c r="C623" s="144">
        <v>156953</v>
      </c>
      <c r="D623" s="144">
        <v>6570050</v>
      </c>
      <c r="E623" s="158">
        <v>2020</v>
      </c>
      <c r="F623" s="3" t="s">
        <v>1351</v>
      </c>
      <c r="G623" s="131" t="s">
        <v>567</v>
      </c>
      <c r="H623" s="131">
        <v>8.1000000000000003E-2</v>
      </c>
      <c r="I623" s="131">
        <v>1.4</v>
      </c>
      <c r="J623" s="131">
        <v>2.5</v>
      </c>
      <c r="K623" s="131">
        <v>8.6000000000000007E-2</v>
      </c>
      <c r="L623" s="131">
        <v>1.9</v>
      </c>
      <c r="M623" s="131" t="s">
        <v>567</v>
      </c>
      <c r="N623" s="131">
        <v>5.5E-2</v>
      </c>
      <c r="O623" s="131">
        <v>0.96000000000000008</v>
      </c>
      <c r="P623" s="131">
        <v>1.9</v>
      </c>
      <c r="Q623" s="131" t="s">
        <v>585</v>
      </c>
      <c r="R623" s="131">
        <v>0.97000000000000008</v>
      </c>
      <c r="S623" s="131">
        <v>7.7</v>
      </c>
      <c r="T623" s="131">
        <v>72</v>
      </c>
      <c r="U623" s="131">
        <v>36</v>
      </c>
      <c r="V623" s="131">
        <v>9.5</v>
      </c>
      <c r="W623" s="131">
        <v>8.4</v>
      </c>
      <c r="X623" s="131">
        <v>36</v>
      </c>
      <c r="Y623" s="131">
        <v>33</v>
      </c>
      <c r="Z623" s="131" t="s">
        <v>2006</v>
      </c>
      <c r="AA623" s="2" t="s">
        <v>2006</v>
      </c>
      <c r="AB623" s="2" t="s">
        <v>2006</v>
      </c>
      <c r="AC623" s="20" t="s">
        <v>2006</v>
      </c>
      <c r="AD623" s="132" t="s">
        <v>2006</v>
      </c>
    </row>
    <row r="624" spans="1:30" s="20" customFormat="1" x14ac:dyDescent="0.3">
      <c r="A624" s="143" t="s">
        <v>41</v>
      </c>
      <c r="B624" s="144" t="s">
        <v>41</v>
      </c>
      <c r="C624" s="144">
        <v>155057</v>
      </c>
      <c r="D624" s="144">
        <v>6568460</v>
      </c>
      <c r="E624" s="158">
        <v>2020</v>
      </c>
      <c r="F624" s="3" t="s">
        <v>1351</v>
      </c>
      <c r="G624" s="131" t="s">
        <v>567</v>
      </c>
      <c r="H624" s="131">
        <v>0.1</v>
      </c>
      <c r="I624" s="131">
        <v>1.5</v>
      </c>
      <c r="J624" s="131">
        <v>2.2000000000000002</v>
      </c>
      <c r="K624" s="131">
        <v>0.12000000000000001</v>
      </c>
      <c r="L624" s="131">
        <v>1</v>
      </c>
      <c r="M624" s="131" t="s">
        <v>567</v>
      </c>
      <c r="N624" s="131">
        <v>6.0999999999999999E-2</v>
      </c>
      <c r="O624" s="131">
        <v>1</v>
      </c>
      <c r="P624" s="131">
        <v>1.8</v>
      </c>
      <c r="Q624" s="131">
        <v>0.01</v>
      </c>
      <c r="R624" s="131">
        <v>0.48000000000000004</v>
      </c>
      <c r="S624" s="131">
        <v>7.7</v>
      </c>
      <c r="T624" s="131">
        <v>69</v>
      </c>
      <c r="U624" s="131">
        <v>33</v>
      </c>
      <c r="V624" s="131">
        <v>9.3000000000000007</v>
      </c>
      <c r="W624" s="131">
        <v>9.4</v>
      </c>
      <c r="X624" s="131">
        <v>36</v>
      </c>
      <c r="Y624" s="131">
        <v>32</v>
      </c>
      <c r="Z624" s="131" t="s">
        <v>2006</v>
      </c>
      <c r="AA624" s="2" t="s">
        <v>2006</v>
      </c>
      <c r="AB624" s="2" t="s">
        <v>2006</v>
      </c>
      <c r="AC624" s="20" t="s">
        <v>2006</v>
      </c>
      <c r="AD624" s="132" t="s">
        <v>2006</v>
      </c>
    </row>
    <row r="625" spans="1:30" s="20" customFormat="1" x14ac:dyDescent="0.3">
      <c r="A625" s="143" t="s">
        <v>261</v>
      </c>
      <c r="B625" s="144" t="s">
        <v>1327</v>
      </c>
      <c r="C625" s="144">
        <v>156341</v>
      </c>
      <c r="D625" s="144">
        <v>6582550</v>
      </c>
      <c r="E625" s="158">
        <v>2020</v>
      </c>
      <c r="F625" s="3" t="s">
        <v>1351</v>
      </c>
      <c r="G625" s="131">
        <v>1.2999999999999999E-2</v>
      </c>
      <c r="H625" s="131">
        <v>0.12000000000000001</v>
      </c>
      <c r="I625" s="131">
        <v>2.1</v>
      </c>
      <c r="J625" s="131">
        <v>1.4</v>
      </c>
      <c r="K625" s="131">
        <v>0.15</v>
      </c>
      <c r="L625" s="131">
        <v>12</v>
      </c>
      <c r="M625" s="131">
        <v>1.2999999999999999E-2</v>
      </c>
      <c r="N625" s="131">
        <v>5.3999999999999999E-2</v>
      </c>
      <c r="O625" s="131">
        <v>1.4</v>
      </c>
      <c r="P625" s="131">
        <v>1.2</v>
      </c>
      <c r="Q625" s="131" t="s">
        <v>585</v>
      </c>
      <c r="R625" s="131">
        <v>9.1</v>
      </c>
      <c r="S625" s="131">
        <v>7.5</v>
      </c>
      <c r="T625" s="131">
        <v>80</v>
      </c>
      <c r="U625" s="131">
        <v>720</v>
      </c>
      <c r="V625" s="131">
        <v>5.9</v>
      </c>
      <c r="W625" s="131">
        <v>5.2</v>
      </c>
      <c r="X625" s="131">
        <v>79</v>
      </c>
      <c r="Y625" s="131">
        <v>81</v>
      </c>
      <c r="Z625" s="131" t="s">
        <v>2006</v>
      </c>
      <c r="AA625" s="2" t="s">
        <v>2006</v>
      </c>
      <c r="AB625" s="2" t="s">
        <v>2006</v>
      </c>
      <c r="AC625" s="20" t="s">
        <v>2006</v>
      </c>
      <c r="AD625" s="132" t="s">
        <v>2006</v>
      </c>
    </row>
    <row r="626" spans="1:30" s="20" customFormat="1" x14ac:dyDescent="0.3">
      <c r="A626" s="143" t="s">
        <v>1109</v>
      </c>
      <c r="B626" s="144" t="s">
        <v>1109</v>
      </c>
      <c r="C626" s="154"/>
      <c r="D626" s="154"/>
      <c r="E626" s="158">
        <v>2020</v>
      </c>
      <c r="F626" s="3" t="s">
        <v>1351</v>
      </c>
      <c r="G626" s="131" t="s">
        <v>567</v>
      </c>
      <c r="H626" s="131">
        <v>0.11</v>
      </c>
      <c r="I626" s="131">
        <v>1.3</v>
      </c>
      <c r="J626" s="131">
        <v>0.68</v>
      </c>
      <c r="K626" s="131">
        <v>0.12000000000000001</v>
      </c>
      <c r="L626" s="131">
        <v>1.8</v>
      </c>
      <c r="M626" s="131" t="s">
        <v>567</v>
      </c>
      <c r="N626" s="131">
        <v>6.2E-2</v>
      </c>
      <c r="O626" s="131">
        <v>0.84000000000000008</v>
      </c>
      <c r="P626" s="131">
        <v>0.47</v>
      </c>
      <c r="Q626" s="131" t="s">
        <v>585</v>
      </c>
      <c r="R626" s="131">
        <v>0.78</v>
      </c>
      <c r="S626" s="131">
        <v>8</v>
      </c>
      <c r="T626" s="131">
        <v>71</v>
      </c>
      <c r="U626" s="131">
        <v>36</v>
      </c>
      <c r="V626" s="131">
        <v>13</v>
      </c>
      <c r="W626" s="131">
        <v>9.9</v>
      </c>
      <c r="X626" s="131">
        <v>31</v>
      </c>
      <c r="Y626" s="131">
        <v>27</v>
      </c>
      <c r="Z626" s="131" t="s">
        <v>2006</v>
      </c>
      <c r="AA626" s="2" t="s">
        <v>2006</v>
      </c>
      <c r="AB626" s="2" t="s">
        <v>2006</v>
      </c>
      <c r="AC626" s="20" t="s">
        <v>2006</v>
      </c>
      <c r="AD626" s="132" t="s">
        <v>2006</v>
      </c>
    </row>
    <row r="627" spans="1:30" s="20" customFormat="1" x14ac:dyDescent="0.3">
      <c r="A627" s="143" t="s">
        <v>36</v>
      </c>
      <c r="B627" s="144" t="s">
        <v>1279</v>
      </c>
      <c r="C627" s="144">
        <v>158727</v>
      </c>
      <c r="D627" s="144">
        <v>6578210</v>
      </c>
      <c r="E627" s="158">
        <v>2020</v>
      </c>
      <c r="F627" s="3" t="s">
        <v>1351</v>
      </c>
      <c r="G627" s="131">
        <v>1.6E-2</v>
      </c>
      <c r="H627" s="131">
        <v>9.5000000000000001E-2</v>
      </c>
      <c r="I627" s="131">
        <v>2.2000000000000002</v>
      </c>
      <c r="J627" s="131">
        <v>1.3</v>
      </c>
      <c r="K627" s="131">
        <v>0.25</v>
      </c>
      <c r="L627" s="131">
        <v>6.4</v>
      </c>
      <c r="M627" s="131">
        <v>1.4E-2</v>
      </c>
      <c r="N627" s="131">
        <v>6.0000000000000005E-2</v>
      </c>
      <c r="O627" s="131">
        <v>1.5</v>
      </c>
      <c r="P627" s="131">
        <v>1.2</v>
      </c>
      <c r="Q627" s="131" t="s">
        <v>585</v>
      </c>
      <c r="R627" s="131">
        <v>4.5</v>
      </c>
      <c r="S627" s="131">
        <v>7.5</v>
      </c>
      <c r="T627" s="131">
        <v>78</v>
      </c>
      <c r="U627" s="131">
        <v>660</v>
      </c>
      <c r="V627" s="131">
        <v>5.8</v>
      </c>
      <c r="W627" s="131">
        <v>5.4</v>
      </c>
      <c r="X627" s="131">
        <v>73</v>
      </c>
      <c r="Y627" s="131">
        <v>74</v>
      </c>
      <c r="Z627" s="131" t="s">
        <v>2006</v>
      </c>
      <c r="AA627" s="2" t="s">
        <v>2006</v>
      </c>
      <c r="AB627" s="2" t="s">
        <v>2006</v>
      </c>
      <c r="AC627" s="20" t="s">
        <v>2006</v>
      </c>
      <c r="AD627" s="132" t="s">
        <v>2006</v>
      </c>
    </row>
    <row r="628" spans="1:30" s="20" customFormat="1" x14ac:dyDescent="0.3">
      <c r="A628" s="143" t="s">
        <v>37</v>
      </c>
      <c r="B628" s="145" t="s">
        <v>37</v>
      </c>
      <c r="C628" s="154"/>
      <c r="D628" s="154"/>
      <c r="E628" s="158">
        <v>2020</v>
      </c>
      <c r="F628" s="3" t="s">
        <v>1351</v>
      </c>
      <c r="G628" s="131">
        <v>7.0000000000000001E-3</v>
      </c>
      <c r="H628" s="131" t="s">
        <v>566</v>
      </c>
      <c r="I628" s="131">
        <v>0.5</v>
      </c>
      <c r="J628" s="131">
        <v>6.4000000000000001E-2</v>
      </c>
      <c r="K628" s="131">
        <v>3.6999999999999998E-2</v>
      </c>
      <c r="L628" s="131">
        <v>4.2</v>
      </c>
      <c r="M628" s="131">
        <v>7.0000000000000001E-3</v>
      </c>
      <c r="N628" s="131" t="s">
        <v>566</v>
      </c>
      <c r="O628" s="131">
        <v>0.27999999999999997</v>
      </c>
      <c r="P628" s="131" t="s">
        <v>566</v>
      </c>
      <c r="Q628" s="131" t="s">
        <v>585</v>
      </c>
      <c r="R628" s="131">
        <v>3.3</v>
      </c>
      <c r="S628" s="131" t="s">
        <v>2006</v>
      </c>
      <c r="T628" s="131" t="s">
        <v>2006</v>
      </c>
      <c r="U628" s="131" t="s">
        <v>2006</v>
      </c>
      <c r="V628" s="131" t="s">
        <v>2006</v>
      </c>
      <c r="W628" s="131" t="s">
        <v>2006</v>
      </c>
      <c r="X628" s="131" t="s">
        <v>1265</v>
      </c>
      <c r="Y628" s="131" t="s">
        <v>2006</v>
      </c>
      <c r="Z628" s="131" t="s">
        <v>2006</v>
      </c>
      <c r="AA628" s="2" t="s">
        <v>2006</v>
      </c>
      <c r="AB628" s="2" t="s">
        <v>2006</v>
      </c>
      <c r="AC628" s="20" t="s">
        <v>2006</v>
      </c>
      <c r="AD628" s="132" t="s">
        <v>2006</v>
      </c>
    </row>
    <row r="629" spans="1:30" s="20" customFormat="1" x14ac:dyDescent="0.3">
      <c r="A629" s="143" t="s">
        <v>37</v>
      </c>
      <c r="B629" s="145" t="s">
        <v>37</v>
      </c>
      <c r="C629" s="154"/>
      <c r="D629" s="154"/>
      <c r="E629" s="158">
        <v>2020</v>
      </c>
      <c r="F629" s="3" t="s">
        <v>1352</v>
      </c>
      <c r="G629" s="131">
        <v>4.0000000000000001E-3</v>
      </c>
      <c r="H629" s="131" t="s">
        <v>566</v>
      </c>
      <c r="I629" s="131">
        <v>0.5</v>
      </c>
      <c r="J629" s="131">
        <v>7.9000000000000001E-2</v>
      </c>
      <c r="K629" s="131">
        <v>2.5000000000000001E-2</v>
      </c>
      <c r="L629" s="131">
        <v>1.4</v>
      </c>
      <c r="M629" s="131" t="s">
        <v>567</v>
      </c>
      <c r="N629" s="131" t="s">
        <v>566</v>
      </c>
      <c r="O629" s="131">
        <v>7.2000000000000008E-2</v>
      </c>
      <c r="P629" s="131" t="s">
        <v>566</v>
      </c>
      <c r="Q629" s="131" t="s">
        <v>585</v>
      </c>
      <c r="R629" s="131" t="s">
        <v>587</v>
      </c>
      <c r="S629" s="131" t="s">
        <v>2006</v>
      </c>
      <c r="T629" s="131" t="s">
        <v>2006</v>
      </c>
      <c r="U629" s="131" t="s">
        <v>2006</v>
      </c>
      <c r="V629" s="131" t="s">
        <v>2006</v>
      </c>
      <c r="W629" s="131" t="s">
        <v>2006</v>
      </c>
      <c r="X629" s="131" t="s">
        <v>1265</v>
      </c>
      <c r="Y629" s="131" t="s">
        <v>1265</v>
      </c>
      <c r="Z629" s="131" t="s">
        <v>2006</v>
      </c>
      <c r="AA629" s="2" t="s">
        <v>2006</v>
      </c>
      <c r="AB629" s="2" t="s">
        <v>2006</v>
      </c>
      <c r="AC629" s="20" t="s">
        <v>2006</v>
      </c>
      <c r="AD629" s="132" t="s">
        <v>2006</v>
      </c>
    </row>
    <row r="630" spans="1:30" s="20" customFormat="1" x14ac:dyDescent="0.3">
      <c r="A630" s="143" t="s">
        <v>261</v>
      </c>
      <c r="B630" s="144" t="s">
        <v>1327</v>
      </c>
      <c r="C630" s="144">
        <v>156341</v>
      </c>
      <c r="D630" s="144">
        <v>6582550</v>
      </c>
      <c r="E630" s="158">
        <v>2020</v>
      </c>
      <c r="F630" s="3" t="s">
        <v>1352</v>
      </c>
      <c r="G630" s="131">
        <v>1.6E-2</v>
      </c>
      <c r="H630" s="131">
        <v>0.13999999999999999</v>
      </c>
      <c r="I630" s="131">
        <v>2</v>
      </c>
      <c r="J630" s="131">
        <v>1.3</v>
      </c>
      <c r="K630" s="131">
        <v>0.12999999999999998</v>
      </c>
      <c r="L630" s="131">
        <v>5.5</v>
      </c>
      <c r="M630" s="131">
        <v>6.0000000000000001E-3</v>
      </c>
      <c r="N630" s="131">
        <v>6.4999999999999988E-2</v>
      </c>
      <c r="O630" s="131">
        <v>1.4</v>
      </c>
      <c r="P630" s="131">
        <v>1.2</v>
      </c>
      <c r="Q630" s="131" t="s">
        <v>585</v>
      </c>
      <c r="R630" s="131">
        <v>2.7</v>
      </c>
      <c r="S630" s="131">
        <v>8.1999999999999993</v>
      </c>
      <c r="T630" s="131">
        <v>85</v>
      </c>
      <c r="U630" s="131">
        <v>780</v>
      </c>
      <c r="V630" s="131">
        <v>8.6</v>
      </c>
      <c r="W630" s="131">
        <v>8.3000000000000007</v>
      </c>
      <c r="X630" s="131">
        <v>85</v>
      </c>
      <c r="Y630" s="131">
        <v>89</v>
      </c>
      <c r="Z630" s="131" t="s">
        <v>2006</v>
      </c>
      <c r="AA630" s="2" t="s">
        <v>2006</v>
      </c>
      <c r="AB630" s="2" t="s">
        <v>2006</v>
      </c>
      <c r="AC630" s="20" t="s">
        <v>2006</v>
      </c>
      <c r="AD630" s="132" t="s">
        <v>2006</v>
      </c>
    </row>
    <row r="631" spans="1:30" s="20" customFormat="1" x14ac:dyDescent="0.3">
      <c r="A631" s="143" t="s">
        <v>263</v>
      </c>
      <c r="B631" s="144" t="s">
        <v>550</v>
      </c>
      <c r="C631" s="144">
        <v>156953</v>
      </c>
      <c r="D631" s="144">
        <v>6570050</v>
      </c>
      <c r="E631" s="158">
        <v>2020</v>
      </c>
      <c r="F631" s="3" t="s">
        <v>1352</v>
      </c>
      <c r="G631" s="131" t="s">
        <v>567</v>
      </c>
      <c r="H631" s="131">
        <v>6.0999999999999999E-2</v>
      </c>
      <c r="I631" s="131">
        <v>1.4</v>
      </c>
      <c r="J631" s="131">
        <v>2.1</v>
      </c>
      <c r="K631" s="131">
        <v>6.6000000000000003E-2</v>
      </c>
      <c r="L631" s="131">
        <v>1.5</v>
      </c>
      <c r="M631" s="131" t="s">
        <v>567</v>
      </c>
      <c r="N631" s="131">
        <v>5.1999999999999998E-2</v>
      </c>
      <c r="O631" s="131">
        <v>1.3</v>
      </c>
      <c r="P631" s="131">
        <v>1.8</v>
      </c>
      <c r="Q631" s="131">
        <v>0.01</v>
      </c>
      <c r="R631" s="131">
        <v>0.78</v>
      </c>
      <c r="S631" s="131">
        <v>8.6</v>
      </c>
      <c r="T631" s="131">
        <v>76</v>
      </c>
      <c r="U631" s="131">
        <v>37</v>
      </c>
      <c r="V631" s="131">
        <v>9.3000000000000007</v>
      </c>
      <c r="W631" s="131">
        <v>8.3000000000000007</v>
      </c>
      <c r="X631" s="131">
        <v>35</v>
      </c>
      <c r="Y631" s="131">
        <v>34</v>
      </c>
      <c r="Z631" s="131" t="s">
        <v>2006</v>
      </c>
      <c r="AA631" s="2" t="s">
        <v>2006</v>
      </c>
      <c r="AB631" s="2" t="s">
        <v>2006</v>
      </c>
      <c r="AC631" s="20" t="s">
        <v>2006</v>
      </c>
      <c r="AD631" s="132" t="s">
        <v>2006</v>
      </c>
    </row>
    <row r="632" spans="1:30" s="20" customFormat="1" x14ac:dyDescent="0.3">
      <c r="A632" s="143" t="s">
        <v>1123</v>
      </c>
      <c r="B632" s="144" t="s">
        <v>1123</v>
      </c>
      <c r="C632" s="154"/>
      <c r="D632" s="154"/>
      <c r="E632" s="158">
        <v>2020</v>
      </c>
      <c r="F632" s="3" t="s">
        <v>1352</v>
      </c>
      <c r="G632" s="131" t="s">
        <v>567</v>
      </c>
      <c r="H632" s="131">
        <v>0.12999999999999998</v>
      </c>
      <c r="I632" s="131">
        <v>2.2000000000000002</v>
      </c>
      <c r="J632" s="131">
        <v>1</v>
      </c>
      <c r="K632" s="131">
        <v>7.8E-2</v>
      </c>
      <c r="L632" s="131">
        <v>2.6</v>
      </c>
      <c r="M632" s="131" t="s">
        <v>567</v>
      </c>
      <c r="N632" s="131">
        <v>9.0999999999999998E-2</v>
      </c>
      <c r="O632" s="131">
        <v>1.8</v>
      </c>
      <c r="P632" s="131">
        <v>0.88</v>
      </c>
      <c r="Q632" s="131">
        <v>1.4E-2</v>
      </c>
      <c r="R632" s="131">
        <v>1.5</v>
      </c>
      <c r="S632" s="131">
        <v>8.1</v>
      </c>
      <c r="T632" s="131">
        <v>73</v>
      </c>
      <c r="U632" s="131">
        <v>39</v>
      </c>
      <c r="V632" s="131">
        <v>11</v>
      </c>
      <c r="W632" s="131">
        <v>10</v>
      </c>
      <c r="X632" s="131">
        <v>31</v>
      </c>
      <c r="Y632" s="131">
        <v>32</v>
      </c>
      <c r="Z632" s="131" t="s">
        <v>2006</v>
      </c>
      <c r="AA632" s="2" t="s">
        <v>2006</v>
      </c>
      <c r="AB632" s="2" t="s">
        <v>2006</v>
      </c>
      <c r="AC632" s="20" t="s">
        <v>2006</v>
      </c>
      <c r="AD632" s="132" t="s">
        <v>2006</v>
      </c>
    </row>
    <row r="633" spans="1:30" s="20" customFormat="1" x14ac:dyDescent="0.3">
      <c r="A633" s="143" t="s">
        <v>36</v>
      </c>
      <c r="B633" s="144" t="s">
        <v>1279</v>
      </c>
      <c r="C633" s="144">
        <v>158727</v>
      </c>
      <c r="D633" s="144">
        <v>6578210</v>
      </c>
      <c r="E633" s="158">
        <v>2020</v>
      </c>
      <c r="F633" s="3" t="s">
        <v>1352</v>
      </c>
      <c r="G633" s="131">
        <v>1.4E-2</v>
      </c>
      <c r="H633" s="131">
        <v>0.13999999999999999</v>
      </c>
      <c r="I633" s="131">
        <v>2.7</v>
      </c>
      <c r="J633" s="131">
        <v>1.5</v>
      </c>
      <c r="K633" s="131">
        <v>0.39</v>
      </c>
      <c r="L633" s="131">
        <v>7.8</v>
      </c>
      <c r="M633" s="131">
        <v>1.2E-2</v>
      </c>
      <c r="N633" s="131" t="s">
        <v>566</v>
      </c>
      <c r="O633" s="131">
        <v>2</v>
      </c>
      <c r="P633" s="131">
        <v>1.3</v>
      </c>
      <c r="Q633" s="131">
        <v>1.7000000000000001E-2</v>
      </c>
      <c r="R633" s="131">
        <v>5.2</v>
      </c>
      <c r="S633" s="131">
        <v>8</v>
      </c>
      <c r="T633" s="131">
        <v>83</v>
      </c>
      <c r="U633" s="131">
        <v>700</v>
      </c>
      <c r="V633" s="131">
        <v>7.3</v>
      </c>
      <c r="W633" s="131">
        <v>6.8</v>
      </c>
      <c r="X633" s="131">
        <v>77</v>
      </c>
      <c r="Y633" s="131">
        <v>81</v>
      </c>
      <c r="Z633" s="131" t="s">
        <v>2006</v>
      </c>
      <c r="AA633" s="2" t="s">
        <v>2006</v>
      </c>
      <c r="AB633" s="2" t="s">
        <v>2006</v>
      </c>
      <c r="AC633" s="20" t="s">
        <v>2006</v>
      </c>
      <c r="AD633" s="132" t="s">
        <v>2006</v>
      </c>
    </row>
    <row r="634" spans="1:30" s="20" customFormat="1" x14ac:dyDescent="0.3">
      <c r="A634" s="143" t="s">
        <v>41</v>
      </c>
      <c r="B634" s="144" t="s">
        <v>41</v>
      </c>
      <c r="C634" s="144">
        <v>155057</v>
      </c>
      <c r="D634" s="144">
        <v>6568460</v>
      </c>
      <c r="E634" s="158">
        <v>2020</v>
      </c>
      <c r="F634" s="3" t="s">
        <v>1352</v>
      </c>
      <c r="G634" s="131" t="s">
        <v>567</v>
      </c>
      <c r="H634" s="131">
        <v>0.1</v>
      </c>
      <c r="I634" s="131">
        <v>1.5</v>
      </c>
      <c r="J634" s="131">
        <v>2.1</v>
      </c>
      <c r="K634" s="131">
        <v>9.7000000000000003E-2</v>
      </c>
      <c r="L634" s="131">
        <v>1.4</v>
      </c>
      <c r="M634" s="131" t="s">
        <v>567</v>
      </c>
      <c r="N634" s="131">
        <v>7.5999999999999998E-2</v>
      </c>
      <c r="O634" s="131">
        <v>1.3</v>
      </c>
      <c r="P634" s="131">
        <v>1.9</v>
      </c>
      <c r="Q634" s="131" t="s">
        <v>585</v>
      </c>
      <c r="R634" s="131">
        <v>0.76</v>
      </c>
      <c r="S634" s="131">
        <v>8.1999999999999993</v>
      </c>
      <c r="T634" s="131">
        <v>72</v>
      </c>
      <c r="U634" s="131">
        <v>35</v>
      </c>
      <c r="V634" s="131">
        <v>9.8000000000000007</v>
      </c>
      <c r="W634" s="131">
        <v>9.3000000000000007</v>
      </c>
      <c r="X634" s="131">
        <v>35</v>
      </c>
      <c r="Y634" s="131">
        <v>33</v>
      </c>
      <c r="Z634" s="131" t="s">
        <v>2006</v>
      </c>
      <c r="AA634" s="2" t="s">
        <v>2006</v>
      </c>
      <c r="AB634" s="2" t="s">
        <v>2006</v>
      </c>
      <c r="AC634" s="20" t="s">
        <v>2006</v>
      </c>
      <c r="AD634" s="132" t="s">
        <v>2006</v>
      </c>
    </row>
    <row r="635" spans="1:30" s="20" customFormat="1" x14ac:dyDescent="0.3">
      <c r="A635" s="143" t="s">
        <v>975</v>
      </c>
      <c r="B635" s="144" t="s">
        <v>939</v>
      </c>
      <c r="C635" s="144">
        <v>158751</v>
      </c>
      <c r="D635" s="144">
        <v>6570553</v>
      </c>
      <c r="E635" s="158">
        <v>2020</v>
      </c>
      <c r="F635" s="3" t="s">
        <v>1352</v>
      </c>
      <c r="G635" s="131" t="s">
        <v>567</v>
      </c>
      <c r="H635" s="131">
        <v>6.2E-2</v>
      </c>
      <c r="I635" s="131">
        <v>1.2</v>
      </c>
      <c r="J635" s="131">
        <v>0.95</v>
      </c>
      <c r="K635" s="131">
        <v>6.7000000000000004E-2</v>
      </c>
      <c r="L635" s="131">
        <v>2.7</v>
      </c>
      <c r="M635" s="131" t="s">
        <v>567</v>
      </c>
      <c r="N635" s="131">
        <v>5.8000000000000003E-2</v>
      </c>
      <c r="O635" s="131">
        <v>0.93</v>
      </c>
      <c r="P635" s="131">
        <v>0.83</v>
      </c>
      <c r="Q635" s="131" t="s">
        <v>585</v>
      </c>
      <c r="R635" s="131">
        <v>1.7</v>
      </c>
      <c r="S635" s="131">
        <v>8.4</v>
      </c>
      <c r="T635" s="131">
        <v>93</v>
      </c>
      <c r="U635" s="131">
        <v>39</v>
      </c>
      <c r="V635" s="131">
        <v>7.5</v>
      </c>
      <c r="W635" s="131">
        <v>6.9</v>
      </c>
      <c r="X635" s="131">
        <v>40</v>
      </c>
      <c r="Y635" s="131">
        <v>38</v>
      </c>
      <c r="Z635" s="131" t="s">
        <v>2006</v>
      </c>
      <c r="AA635" s="2" t="s">
        <v>2006</v>
      </c>
      <c r="AB635" s="2" t="s">
        <v>2006</v>
      </c>
      <c r="AC635" s="20" t="s">
        <v>2006</v>
      </c>
      <c r="AD635" s="132" t="s">
        <v>2006</v>
      </c>
    </row>
    <row r="636" spans="1:30" s="20" customFormat="1" x14ac:dyDescent="0.3">
      <c r="A636" s="143" t="s">
        <v>1116</v>
      </c>
      <c r="B636" s="144" t="s">
        <v>1116</v>
      </c>
      <c r="C636" s="154"/>
      <c r="D636" s="154"/>
      <c r="E636" s="158">
        <v>2020</v>
      </c>
      <c r="F636" s="3" t="s">
        <v>1352</v>
      </c>
      <c r="G636" s="131" t="s">
        <v>567</v>
      </c>
      <c r="H636" s="131" t="s">
        <v>566</v>
      </c>
      <c r="I636" s="131">
        <v>0.6</v>
      </c>
      <c r="J636" s="131">
        <v>0.5</v>
      </c>
      <c r="K636" s="131">
        <v>9.7000000000000003E-2</v>
      </c>
      <c r="L636" s="131">
        <v>1.1000000000000001</v>
      </c>
      <c r="M636" s="131" t="s">
        <v>567</v>
      </c>
      <c r="N636" s="131" t="s">
        <v>566</v>
      </c>
      <c r="O636" s="131">
        <v>0.54</v>
      </c>
      <c r="P636" s="131">
        <v>0.37</v>
      </c>
      <c r="Q636" s="131" t="s">
        <v>585</v>
      </c>
      <c r="R636" s="131">
        <v>0.55999999999999994</v>
      </c>
      <c r="S636" s="131">
        <v>8.6999999999999993</v>
      </c>
      <c r="T636" s="131">
        <v>95</v>
      </c>
      <c r="U636" s="131">
        <v>49</v>
      </c>
      <c r="V636" s="131">
        <v>9.9</v>
      </c>
      <c r="W636" s="131">
        <v>8.9</v>
      </c>
      <c r="X636" s="131">
        <v>41</v>
      </c>
      <c r="Y636" s="131">
        <v>39</v>
      </c>
      <c r="Z636" s="131" t="s">
        <v>2006</v>
      </c>
      <c r="AA636" s="2" t="s">
        <v>2006</v>
      </c>
      <c r="AB636" s="2" t="s">
        <v>2006</v>
      </c>
      <c r="AC636" s="20" t="s">
        <v>2006</v>
      </c>
      <c r="AD636" s="132" t="s">
        <v>2006</v>
      </c>
    </row>
    <row r="637" spans="1:30" s="20" customFormat="1" x14ac:dyDescent="0.3">
      <c r="A637" s="143" t="s">
        <v>1109</v>
      </c>
      <c r="B637" s="144" t="s">
        <v>1109</v>
      </c>
      <c r="C637" s="154"/>
      <c r="D637" s="154"/>
      <c r="E637" s="158">
        <v>2020</v>
      </c>
      <c r="F637" s="3" t="s">
        <v>1352</v>
      </c>
      <c r="G637" s="131" t="s">
        <v>567</v>
      </c>
      <c r="H637" s="131">
        <v>0.08</v>
      </c>
      <c r="I637" s="131">
        <v>1.2</v>
      </c>
      <c r="J637" s="131">
        <v>0.6</v>
      </c>
      <c r="K637" s="131">
        <v>0.15</v>
      </c>
      <c r="L637" s="131">
        <v>2.5</v>
      </c>
      <c r="M637" s="131" t="s">
        <v>567</v>
      </c>
      <c r="N637" s="131">
        <v>0.08</v>
      </c>
      <c r="O637" s="131">
        <v>0.94</v>
      </c>
      <c r="P637" s="131">
        <v>0.47</v>
      </c>
      <c r="Q637" s="131" t="s">
        <v>585</v>
      </c>
      <c r="R637" s="131">
        <v>1.3</v>
      </c>
      <c r="S637" s="131">
        <v>8</v>
      </c>
      <c r="T637" s="131">
        <v>73</v>
      </c>
      <c r="U637" s="131">
        <v>38</v>
      </c>
      <c r="V637" s="131">
        <v>13</v>
      </c>
      <c r="W637" s="131">
        <v>10</v>
      </c>
      <c r="X637" s="131">
        <v>29</v>
      </c>
      <c r="Y637" s="131">
        <v>27</v>
      </c>
      <c r="Z637" s="131" t="s">
        <v>2006</v>
      </c>
      <c r="AA637" s="2" t="s">
        <v>2006</v>
      </c>
      <c r="AB637" s="2" t="s">
        <v>2006</v>
      </c>
      <c r="AC637" s="20" t="s">
        <v>2006</v>
      </c>
      <c r="AD637" s="132" t="s">
        <v>2006</v>
      </c>
    </row>
    <row r="638" spans="1:30" s="20" customFormat="1" x14ac:dyDescent="0.3">
      <c r="A638" s="143" t="s">
        <v>38</v>
      </c>
      <c r="B638" s="145" t="s">
        <v>38</v>
      </c>
      <c r="C638" s="144">
        <v>145070</v>
      </c>
      <c r="D638" s="144">
        <v>6580210</v>
      </c>
      <c r="E638" s="158">
        <v>2020</v>
      </c>
      <c r="F638" s="3" t="s">
        <v>1353</v>
      </c>
      <c r="G638" s="131" t="s">
        <v>567</v>
      </c>
      <c r="H638" s="131">
        <v>6.2E-2</v>
      </c>
      <c r="I638" s="131">
        <v>0.48000000000000004</v>
      </c>
      <c r="J638" s="131">
        <v>0.4</v>
      </c>
      <c r="K638" s="131">
        <v>8.2000000000000003E-2</v>
      </c>
      <c r="L638" s="131">
        <v>1.7</v>
      </c>
      <c r="M638" s="131" t="s">
        <v>567</v>
      </c>
      <c r="N638" s="131" t="s">
        <v>566</v>
      </c>
      <c r="O638" s="131">
        <v>0.23</v>
      </c>
      <c r="P638" s="131">
        <v>0.32</v>
      </c>
      <c r="Q638" s="131" t="s">
        <v>585</v>
      </c>
      <c r="R638" s="131">
        <v>0.46</v>
      </c>
      <c r="S638" s="131">
        <v>8.3000000000000007</v>
      </c>
      <c r="T638" s="131">
        <v>160</v>
      </c>
      <c r="U638" s="131">
        <v>37</v>
      </c>
      <c r="V638" s="131">
        <v>13</v>
      </c>
      <c r="W638" s="131">
        <v>11</v>
      </c>
      <c r="X638" s="131">
        <v>48</v>
      </c>
      <c r="Y638" s="131">
        <v>50</v>
      </c>
      <c r="Z638" s="131" t="s">
        <v>2006</v>
      </c>
      <c r="AA638" s="2" t="s">
        <v>2006</v>
      </c>
      <c r="AB638" s="2" t="s">
        <v>2006</v>
      </c>
      <c r="AC638" s="20" t="s">
        <v>2006</v>
      </c>
      <c r="AD638" s="132" t="s">
        <v>2006</v>
      </c>
    </row>
    <row r="639" spans="1:30" s="20" customFormat="1" x14ac:dyDescent="0.3">
      <c r="A639" s="143" t="s">
        <v>268</v>
      </c>
      <c r="B639" s="144" t="s">
        <v>1993</v>
      </c>
      <c r="C639" s="144">
        <v>146245</v>
      </c>
      <c r="D639" s="144">
        <v>6583660</v>
      </c>
      <c r="E639" s="158">
        <v>2020</v>
      </c>
      <c r="F639" s="3" t="s">
        <v>1353</v>
      </c>
      <c r="G639" s="131">
        <v>4.3999999999999997E-2</v>
      </c>
      <c r="H639" s="131">
        <v>2.2999999999999998</v>
      </c>
      <c r="I639" s="131">
        <v>6.7</v>
      </c>
      <c r="J639" s="131">
        <v>3.7</v>
      </c>
      <c r="K639" s="131">
        <v>2.8</v>
      </c>
      <c r="L639" s="131">
        <v>32</v>
      </c>
      <c r="M639" s="131" t="s">
        <v>567</v>
      </c>
      <c r="N639" s="131">
        <v>0.12000000000000001</v>
      </c>
      <c r="O639" s="131">
        <v>1.3</v>
      </c>
      <c r="P639" s="131">
        <v>2.5</v>
      </c>
      <c r="Q639" s="131">
        <v>0.17</v>
      </c>
      <c r="R639" s="131">
        <v>3.4</v>
      </c>
      <c r="S639" s="131">
        <v>8</v>
      </c>
      <c r="T639" s="131">
        <v>200</v>
      </c>
      <c r="U639" s="131">
        <v>65</v>
      </c>
      <c r="V639" s="131">
        <v>11</v>
      </c>
      <c r="W639" s="131">
        <v>9.4</v>
      </c>
      <c r="X639" s="131">
        <v>71</v>
      </c>
      <c r="Y639" s="131">
        <v>73</v>
      </c>
      <c r="Z639" s="131" t="s">
        <v>2006</v>
      </c>
      <c r="AA639" s="2" t="s">
        <v>2006</v>
      </c>
      <c r="AB639" s="2" t="s">
        <v>2006</v>
      </c>
      <c r="AC639" s="20" t="s">
        <v>2006</v>
      </c>
      <c r="AD639" s="132" t="s">
        <v>2006</v>
      </c>
    </row>
    <row r="640" spans="1:30" s="20" customFormat="1" x14ac:dyDescent="0.3">
      <c r="A640" s="143" t="s">
        <v>39</v>
      </c>
      <c r="B640" s="144" t="s">
        <v>39</v>
      </c>
      <c r="C640" s="144">
        <v>145234</v>
      </c>
      <c r="D640" s="144">
        <v>6581590</v>
      </c>
      <c r="E640" s="158">
        <v>2020</v>
      </c>
      <c r="F640" s="3" t="s">
        <v>1353</v>
      </c>
      <c r="G640" s="131" t="s">
        <v>567</v>
      </c>
      <c r="H640" s="131">
        <v>8.8999999999999996E-2</v>
      </c>
      <c r="I640" s="131">
        <v>0.25</v>
      </c>
      <c r="J640" s="131">
        <v>0.51</v>
      </c>
      <c r="K640" s="131">
        <v>4.1999999999999996E-2</v>
      </c>
      <c r="L640" s="131">
        <v>0.94</v>
      </c>
      <c r="M640" s="131" t="s">
        <v>567</v>
      </c>
      <c r="N640" s="131">
        <v>6.9999999999999993E-2</v>
      </c>
      <c r="O640" s="131">
        <v>0.11</v>
      </c>
      <c r="P640" s="131">
        <v>0.49</v>
      </c>
      <c r="Q640" s="131" t="s">
        <v>585</v>
      </c>
      <c r="R640" s="131">
        <v>0.76</v>
      </c>
      <c r="S640" s="131">
        <v>7.9</v>
      </c>
      <c r="T640" s="131">
        <v>140</v>
      </c>
      <c r="U640" s="131">
        <v>93</v>
      </c>
      <c r="V640" s="131">
        <v>26</v>
      </c>
      <c r="W640" s="131">
        <v>25</v>
      </c>
      <c r="X640" s="131">
        <v>110</v>
      </c>
      <c r="Y640" s="131">
        <v>110</v>
      </c>
      <c r="Z640" s="131" t="s">
        <v>2006</v>
      </c>
      <c r="AA640" s="2" t="s">
        <v>2006</v>
      </c>
      <c r="AB640" s="2" t="s">
        <v>2006</v>
      </c>
      <c r="AC640" s="20" t="s">
        <v>2006</v>
      </c>
      <c r="AD640" s="132" t="s">
        <v>2006</v>
      </c>
    </row>
    <row r="641" spans="1:30" s="20" customFormat="1" x14ac:dyDescent="0.3">
      <c r="A641" s="143" t="s">
        <v>40</v>
      </c>
      <c r="B641" s="144" t="s">
        <v>40</v>
      </c>
      <c r="C641" s="144">
        <v>142857</v>
      </c>
      <c r="D641" s="144">
        <v>6581940</v>
      </c>
      <c r="E641" s="158">
        <v>2020</v>
      </c>
      <c r="F641" s="3" t="s">
        <v>1353</v>
      </c>
      <c r="G641" s="131" t="s">
        <v>567</v>
      </c>
      <c r="H641" s="131">
        <v>0.17</v>
      </c>
      <c r="I641" s="131">
        <v>1.5</v>
      </c>
      <c r="J641" s="131">
        <v>0.93</v>
      </c>
      <c r="K641" s="131">
        <v>0.15</v>
      </c>
      <c r="L641" s="131">
        <v>2.2000000000000002</v>
      </c>
      <c r="M641" s="131" t="s">
        <v>567</v>
      </c>
      <c r="N641" s="131">
        <v>9.4E-2</v>
      </c>
      <c r="O641" s="131">
        <v>0.9</v>
      </c>
      <c r="P641" s="131">
        <v>0.87</v>
      </c>
      <c r="Q641" s="131">
        <v>0.02</v>
      </c>
      <c r="R641" s="131">
        <v>1.5</v>
      </c>
      <c r="S641" s="131">
        <v>7.5</v>
      </c>
      <c r="T641" s="131">
        <v>110</v>
      </c>
      <c r="U641" s="131">
        <v>35</v>
      </c>
      <c r="V641" s="131">
        <v>13</v>
      </c>
      <c r="W641" s="131">
        <v>9.8000000000000007</v>
      </c>
      <c r="X641" s="131">
        <v>40</v>
      </c>
      <c r="Y641" s="131">
        <v>41</v>
      </c>
      <c r="Z641" s="131" t="s">
        <v>2006</v>
      </c>
      <c r="AA641" s="2" t="s">
        <v>2006</v>
      </c>
      <c r="AB641" s="2" t="s">
        <v>2006</v>
      </c>
      <c r="AC641" s="20" t="s">
        <v>2006</v>
      </c>
      <c r="AD641" s="132" t="s">
        <v>2006</v>
      </c>
    </row>
    <row r="642" spans="1:30" s="20" customFormat="1" x14ac:dyDescent="0.3">
      <c r="A642" s="143" t="s">
        <v>1330</v>
      </c>
      <c r="B642" s="144" t="s">
        <v>1280</v>
      </c>
      <c r="C642" s="154"/>
      <c r="D642" s="154"/>
      <c r="E642" s="158">
        <v>2020</v>
      </c>
      <c r="F642" s="3" t="s">
        <v>1353</v>
      </c>
      <c r="G642" s="131">
        <v>2.0999999999999998E-2</v>
      </c>
      <c r="H642" s="131">
        <v>1.5</v>
      </c>
      <c r="I642" s="131">
        <v>4.3</v>
      </c>
      <c r="J642" s="131">
        <v>3.2</v>
      </c>
      <c r="K642" s="131">
        <v>1.6</v>
      </c>
      <c r="L642" s="131">
        <v>21</v>
      </c>
      <c r="M642" s="131" t="s">
        <v>567</v>
      </c>
      <c r="N642" s="131">
        <v>0.12999999999999998</v>
      </c>
      <c r="O642" s="131">
        <v>1.4</v>
      </c>
      <c r="P642" s="131">
        <v>2.2000000000000002</v>
      </c>
      <c r="Q642" s="131">
        <v>0.12999999999999998</v>
      </c>
      <c r="R642" s="131">
        <v>4.8</v>
      </c>
      <c r="S642" s="131">
        <v>8.1</v>
      </c>
      <c r="T642" s="131">
        <v>190</v>
      </c>
      <c r="U642" s="131">
        <v>64</v>
      </c>
      <c r="V642" s="131">
        <v>11</v>
      </c>
      <c r="W642" s="131">
        <v>8.9</v>
      </c>
      <c r="X642" s="131">
        <v>72</v>
      </c>
      <c r="Y642" s="131">
        <v>74</v>
      </c>
      <c r="Z642" s="131" t="s">
        <v>2006</v>
      </c>
      <c r="AA642" s="2" t="s">
        <v>2006</v>
      </c>
      <c r="AB642" s="2" t="s">
        <v>2006</v>
      </c>
      <c r="AC642" s="20" t="s">
        <v>2006</v>
      </c>
      <c r="AD642" s="132" t="s">
        <v>2006</v>
      </c>
    </row>
    <row r="643" spans="1:30" s="20" customFormat="1" x14ac:dyDescent="0.3">
      <c r="A643" s="143" t="s">
        <v>1331</v>
      </c>
      <c r="B643" s="144" t="s">
        <v>1280</v>
      </c>
      <c r="C643" s="154"/>
      <c r="D643" s="154"/>
      <c r="E643" s="158">
        <v>2020</v>
      </c>
      <c r="F643" s="3" t="s">
        <v>1353</v>
      </c>
      <c r="G643" s="131">
        <v>1.2999999999999999E-2</v>
      </c>
      <c r="H643" s="131">
        <v>0.73</v>
      </c>
      <c r="I643" s="131">
        <v>2.2999999999999998</v>
      </c>
      <c r="J643" s="131">
        <v>2.4</v>
      </c>
      <c r="K643" s="131">
        <v>0.63</v>
      </c>
      <c r="L643" s="131">
        <v>12</v>
      </c>
      <c r="M643" s="131">
        <v>1.7000000000000001E-2</v>
      </c>
      <c r="N643" s="131">
        <v>0.13999999999999999</v>
      </c>
      <c r="O643" s="131">
        <v>1.3</v>
      </c>
      <c r="P643" s="131">
        <v>2</v>
      </c>
      <c r="Q643" s="131">
        <v>0.11</v>
      </c>
      <c r="R643" s="131">
        <v>5.6</v>
      </c>
      <c r="S643" s="131">
        <v>8</v>
      </c>
      <c r="T643" s="131">
        <v>200</v>
      </c>
      <c r="U643" s="131">
        <v>65</v>
      </c>
      <c r="V643" s="131">
        <v>12</v>
      </c>
      <c r="W643" s="131">
        <v>9.9</v>
      </c>
      <c r="X643" s="131">
        <v>72</v>
      </c>
      <c r="Y643" s="131">
        <v>75</v>
      </c>
      <c r="Z643" s="131" t="s">
        <v>2006</v>
      </c>
      <c r="AA643" s="2" t="s">
        <v>2006</v>
      </c>
      <c r="AB643" s="2" t="s">
        <v>2006</v>
      </c>
      <c r="AC643" s="20" t="s">
        <v>2006</v>
      </c>
      <c r="AD643" s="132" t="s">
        <v>2006</v>
      </c>
    </row>
    <row r="644" spans="1:30" s="20" customFormat="1" x14ac:dyDescent="0.3">
      <c r="A644" s="143" t="s">
        <v>42</v>
      </c>
      <c r="B644" s="144" t="s">
        <v>42</v>
      </c>
      <c r="C644" s="144">
        <v>148156</v>
      </c>
      <c r="D644" s="144">
        <v>6572520</v>
      </c>
      <c r="E644" s="158">
        <v>2020</v>
      </c>
      <c r="F644" s="3" t="s">
        <v>1354</v>
      </c>
      <c r="G644" s="131" t="s">
        <v>567</v>
      </c>
      <c r="H644" s="131">
        <v>6.4000000000000001E-2</v>
      </c>
      <c r="I644" s="131">
        <v>1</v>
      </c>
      <c r="J644" s="131">
        <v>1.1000000000000001</v>
      </c>
      <c r="K644" s="131">
        <v>0.23</v>
      </c>
      <c r="L644" s="131">
        <v>1.5</v>
      </c>
      <c r="M644" s="131" t="s">
        <v>567</v>
      </c>
      <c r="N644" s="131" t="s">
        <v>566</v>
      </c>
      <c r="O644" s="131">
        <v>2</v>
      </c>
      <c r="P644" s="131">
        <v>1.3</v>
      </c>
      <c r="Q644" s="131">
        <v>1.2E-2</v>
      </c>
      <c r="R644" s="131">
        <v>0.87</v>
      </c>
      <c r="S644" s="131">
        <v>8.4</v>
      </c>
      <c r="T644" s="131">
        <v>81</v>
      </c>
      <c r="U644" s="131">
        <v>29</v>
      </c>
      <c r="V644" s="131">
        <v>9.4</v>
      </c>
      <c r="W644" s="131">
        <v>8.4</v>
      </c>
      <c r="X644" s="131">
        <v>32</v>
      </c>
      <c r="Y644" s="131">
        <v>32</v>
      </c>
      <c r="Z644" s="131" t="s">
        <v>2006</v>
      </c>
      <c r="AA644" s="2" t="s">
        <v>2006</v>
      </c>
      <c r="AB644" s="2" t="s">
        <v>2006</v>
      </c>
      <c r="AC644" s="20" t="s">
        <v>2006</v>
      </c>
      <c r="AD644" s="132" t="s">
        <v>2006</v>
      </c>
    </row>
    <row r="645" spans="1:30" s="20" customFormat="1" x14ac:dyDescent="0.3">
      <c r="A645" s="143" t="s">
        <v>265</v>
      </c>
      <c r="B645" s="144" t="s">
        <v>546</v>
      </c>
      <c r="C645" s="144">
        <v>152125</v>
      </c>
      <c r="D645" s="144">
        <v>6576900</v>
      </c>
      <c r="E645" s="158">
        <v>2020</v>
      </c>
      <c r="F645" s="3" t="s">
        <v>1354</v>
      </c>
      <c r="G645" s="131">
        <v>7.0000000000000001E-3</v>
      </c>
      <c r="H645" s="131">
        <v>0.12000000000000001</v>
      </c>
      <c r="I645" s="131">
        <v>2.5</v>
      </c>
      <c r="J645" s="131">
        <v>1.9</v>
      </c>
      <c r="K645" s="131">
        <v>0.33</v>
      </c>
      <c r="L645" s="131">
        <v>4.1000000000000005</v>
      </c>
      <c r="M645" s="131">
        <v>4.0000000000000001E-3</v>
      </c>
      <c r="N645" s="131">
        <v>6.2E-2</v>
      </c>
      <c r="O645" s="131">
        <v>2.4</v>
      </c>
      <c r="P645" s="131">
        <v>1.9</v>
      </c>
      <c r="Q645" s="131">
        <v>3.3000000000000002E-2</v>
      </c>
      <c r="R645" s="131">
        <v>2.2000000000000002</v>
      </c>
      <c r="S645" s="131">
        <v>7.6</v>
      </c>
      <c r="T645" s="131">
        <v>63</v>
      </c>
      <c r="U645" s="131">
        <v>36</v>
      </c>
      <c r="V645" s="131">
        <v>7.6</v>
      </c>
      <c r="W645" s="131">
        <v>6.9</v>
      </c>
      <c r="X645" s="131">
        <v>23</v>
      </c>
      <c r="Y645" s="131">
        <v>22</v>
      </c>
      <c r="Z645" s="131" t="s">
        <v>2006</v>
      </c>
      <c r="AA645" s="2" t="s">
        <v>2006</v>
      </c>
      <c r="AB645" s="2" t="s">
        <v>2006</v>
      </c>
      <c r="AC645" s="20" t="s">
        <v>2006</v>
      </c>
      <c r="AD645" s="132" t="s">
        <v>2006</v>
      </c>
    </row>
    <row r="646" spans="1:30" s="20" customFormat="1" x14ac:dyDescent="0.3">
      <c r="A646" s="143" t="s">
        <v>267</v>
      </c>
      <c r="B646" s="144" t="s">
        <v>552</v>
      </c>
      <c r="C646" s="144">
        <v>152713</v>
      </c>
      <c r="D646" s="144">
        <v>6582780</v>
      </c>
      <c r="E646" s="158">
        <v>2020</v>
      </c>
      <c r="F646" s="3" t="s">
        <v>1354</v>
      </c>
      <c r="G646" s="131">
        <v>7.0000000000000001E-3</v>
      </c>
      <c r="H646" s="131">
        <v>9.0000000000000011E-2</v>
      </c>
      <c r="I646" s="131">
        <v>1.5</v>
      </c>
      <c r="J646" s="131">
        <v>1.3</v>
      </c>
      <c r="K646" s="131">
        <v>0.3</v>
      </c>
      <c r="L646" s="131">
        <v>2.1</v>
      </c>
      <c r="M646" s="131" t="s">
        <v>567</v>
      </c>
      <c r="N646" s="131">
        <v>7.6999999999999999E-2</v>
      </c>
      <c r="O646" s="131">
        <v>1.5</v>
      </c>
      <c r="P646" s="131">
        <v>1.3</v>
      </c>
      <c r="Q646" s="131">
        <v>2.0999999999999998E-2</v>
      </c>
      <c r="R646" s="131">
        <v>0.94</v>
      </c>
      <c r="S646" s="131">
        <v>8.1</v>
      </c>
      <c r="T646" s="131">
        <v>97</v>
      </c>
      <c r="U646" s="131">
        <v>600</v>
      </c>
      <c r="V646" s="131">
        <v>7</v>
      </c>
      <c r="W646" s="131">
        <v>6.3</v>
      </c>
      <c r="X646" s="131">
        <v>70</v>
      </c>
      <c r="Y646" s="131">
        <v>75</v>
      </c>
      <c r="Z646" s="131" t="s">
        <v>2006</v>
      </c>
      <c r="AA646" s="2" t="s">
        <v>2006</v>
      </c>
      <c r="AB646" s="2" t="s">
        <v>2006</v>
      </c>
      <c r="AC646" s="20" t="s">
        <v>2006</v>
      </c>
      <c r="AD646" s="132" t="s">
        <v>2006</v>
      </c>
    </row>
    <row r="647" spans="1:30" s="20" customFormat="1" x14ac:dyDescent="0.3">
      <c r="A647" s="143" t="s">
        <v>43</v>
      </c>
      <c r="B647" s="144" t="s">
        <v>43</v>
      </c>
      <c r="C647" s="144">
        <v>153662</v>
      </c>
      <c r="D647" s="144">
        <v>6578630</v>
      </c>
      <c r="E647" s="158">
        <v>2020</v>
      </c>
      <c r="F647" s="3" t="s">
        <v>1354</v>
      </c>
      <c r="G647" s="131">
        <v>6.0000000000000001E-3</v>
      </c>
      <c r="H647" s="131">
        <v>0.12000000000000001</v>
      </c>
      <c r="I647" s="131">
        <v>2.5</v>
      </c>
      <c r="J647" s="131">
        <v>1.8</v>
      </c>
      <c r="K647" s="131">
        <v>0.35</v>
      </c>
      <c r="L647" s="131">
        <v>2.9</v>
      </c>
      <c r="M647" s="131" t="s">
        <v>567</v>
      </c>
      <c r="N647" s="131">
        <v>7.4999999999999997E-2</v>
      </c>
      <c r="O647" s="131">
        <v>2.5</v>
      </c>
      <c r="P647" s="131">
        <v>2</v>
      </c>
      <c r="Q647" s="131">
        <v>1.5000000000000001E-2</v>
      </c>
      <c r="R647" s="131">
        <v>2</v>
      </c>
      <c r="S647" s="131">
        <v>7.7</v>
      </c>
      <c r="T647" s="131">
        <v>63</v>
      </c>
      <c r="U647" s="131">
        <v>30</v>
      </c>
      <c r="V647" s="131">
        <v>7.6</v>
      </c>
      <c r="W647" s="131">
        <v>7.2</v>
      </c>
      <c r="X647" s="131">
        <v>22</v>
      </c>
      <c r="Y647" s="131">
        <v>23</v>
      </c>
      <c r="Z647" s="131" t="s">
        <v>2006</v>
      </c>
      <c r="AA647" s="2" t="s">
        <v>2006</v>
      </c>
      <c r="AB647" s="2" t="s">
        <v>2006</v>
      </c>
      <c r="AC647" s="20" t="s">
        <v>2006</v>
      </c>
      <c r="AD647" s="132" t="s">
        <v>2006</v>
      </c>
    </row>
    <row r="648" spans="1:30" s="20" customFormat="1" x14ac:dyDescent="0.3">
      <c r="A648" s="143" t="s">
        <v>46</v>
      </c>
      <c r="B648" s="144" t="s">
        <v>46</v>
      </c>
      <c r="C648" s="147" t="s">
        <v>1283</v>
      </c>
      <c r="D648" s="147" t="s">
        <v>1282</v>
      </c>
      <c r="E648" s="158">
        <v>2020</v>
      </c>
      <c r="F648" s="3" t="s">
        <v>1354</v>
      </c>
      <c r="G648" s="131">
        <v>9.0999999999999998E-2</v>
      </c>
      <c r="H648" s="131">
        <v>0.12000000000000001</v>
      </c>
      <c r="I648" s="131">
        <v>1.4</v>
      </c>
      <c r="J648" s="131">
        <v>0.57999999999999996</v>
      </c>
      <c r="K648" s="131">
        <v>0.27</v>
      </c>
      <c r="L648" s="131">
        <v>7.7</v>
      </c>
      <c r="M648" s="131" t="s">
        <v>567</v>
      </c>
      <c r="N648" s="131" t="s">
        <v>566</v>
      </c>
      <c r="O648" s="131">
        <v>1</v>
      </c>
      <c r="P648" s="131">
        <v>0.55999999999999994</v>
      </c>
      <c r="Q648" s="131" t="s">
        <v>585</v>
      </c>
      <c r="R648" s="131">
        <v>1.3</v>
      </c>
      <c r="S648" s="131">
        <v>8.1</v>
      </c>
      <c r="T648" s="131">
        <v>78</v>
      </c>
      <c r="U648" s="131">
        <v>39</v>
      </c>
      <c r="V648" s="131">
        <v>7.9</v>
      </c>
      <c r="W648" s="131">
        <v>6.7</v>
      </c>
      <c r="X648" s="131">
        <v>29</v>
      </c>
      <c r="Y648" s="131">
        <v>30</v>
      </c>
      <c r="Z648" s="131" t="s">
        <v>2006</v>
      </c>
      <c r="AA648" s="2" t="s">
        <v>2006</v>
      </c>
      <c r="AB648" s="2" t="s">
        <v>2006</v>
      </c>
      <c r="AC648" s="20" t="s">
        <v>2006</v>
      </c>
      <c r="AD648" s="132" t="s">
        <v>2006</v>
      </c>
    </row>
    <row r="649" spans="1:30" s="20" customFormat="1" x14ac:dyDescent="0.3">
      <c r="A649" s="143" t="s">
        <v>269</v>
      </c>
      <c r="B649" s="144" t="s">
        <v>44</v>
      </c>
      <c r="C649" s="144">
        <v>149668</v>
      </c>
      <c r="D649" s="144">
        <v>6580770</v>
      </c>
      <c r="E649" s="158">
        <v>2020</v>
      </c>
      <c r="F649" s="3" t="s">
        <v>1354</v>
      </c>
      <c r="G649" s="131">
        <v>0.01</v>
      </c>
      <c r="H649" s="131">
        <v>0.27</v>
      </c>
      <c r="I649" s="131">
        <v>3</v>
      </c>
      <c r="J649" s="131">
        <v>2</v>
      </c>
      <c r="K649" s="131">
        <v>0.51999999999999991</v>
      </c>
      <c r="L649" s="131">
        <v>3.7</v>
      </c>
      <c r="M649" s="131">
        <v>4.0000000000000001E-3</v>
      </c>
      <c r="N649" s="131">
        <v>0.08</v>
      </c>
      <c r="O649" s="131">
        <v>2.6</v>
      </c>
      <c r="P649" s="131">
        <v>1.9</v>
      </c>
      <c r="Q649" s="131">
        <v>3.2000000000000001E-2</v>
      </c>
      <c r="R649" s="131">
        <v>1.5</v>
      </c>
      <c r="S649" s="131">
        <v>7.8</v>
      </c>
      <c r="T649" s="131">
        <v>65</v>
      </c>
      <c r="U649" s="131">
        <v>23</v>
      </c>
      <c r="V649" s="131">
        <v>8.6</v>
      </c>
      <c r="W649" s="131">
        <v>7.1</v>
      </c>
      <c r="X649" s="131">
        <v>22</v>
      </c>
      <c r="Y649" s="131">
        <v>22</v>
      </c>
      <c r="Z649" s="131" t="s">
        <v>2006</v>
      </c>
      <c r="AA649" s="2" t="s">
        <v>2006</v>
      </c>
      <c r="AB649" s="2" t="s">
        <v>2006</v>
      </c>
      <c r="AC649" s="20" t="s">
        <v>2006</v>
      </c>
      <c r="AD649" s="132" t="s">
        <v>2006</v>
      </c>
    </row>
    <row r="650" spans="1:30" s="20" customFormat="1" x14ac:dyDescent="0.3">
      <c r="A650" s="143" t="s">
        <v>37</v>
      </c>
      <c r="B650" s="145" t="s">
        <v>37</v>
      </c>
      <c r="C650" s="154"/>
      <c r="D650" s="154"/>
      <c r="E650" s="158">
        <v>2020</v>
      </c>
      <c r="F650" s="3" t="s">
        <v>1354</v>
      </c>
      <c r="G650" s="131" t="s">
        <v>567</v>
      </c>
      <c r="H650" s="131" t="s">
        <v>566</v>
      </c>
      <c r="I650" s="131">
        <v>0.25999999999999995</v>
      </c>
      <c r="J650" s="131" t="s">
        <v>566</v>
      </c>
      <c r="K650" s="131" t="s">
        <v>585</v>
      </c>
      <c r="L650" s="131">
        <v>0.51999999999999991</v>
      </c>
      <c r="M650" s="131" t="s">
        <v>567</v>
      </c>
      <c r="N650" s="131" t="s">
        <v>566</v>
      </c>
      <c r="O650" s="131">
        <v>0.28999999999999998</v>
      </c>
      <c r="P650" s="131">
        <v>7.4999999999999997E-2</v>
      </c>
      <c r="Q650" s="131" t="s">
        <v>585</v>
      </c>
      <c r="R650" s="131">
        <v>1.1000000000000001</v>
      </c>
      <c r="S650" s="131" t="s">
        <v>2006</v>
      </c>
      <c r="T650" s="131" t="s">
        <v>2006</v>
      </c>
      <c r="U650" s="131" t="s">
        <v>2006</v>
      </c>
      <c r="V650" s="131" t="s">
        <v>2006</v>
      </c>
      <c r="W650" s="131" t="s">
        <v>2006</v>
      </c>
      <c r="X650" s="131" t="s">
        <v>1265</v>
      </c>
      <c r="Y650" s="131" t="s">
        <v>1265</v>
      </c>
      <c r="Z650" s="131" t="s">
        <v>2006</v>
      </c>
      <c r="AA650" s="2" t="s">
        <v>2006</v>
      </c>
      <c r="AB650" s="2" t="s">
        <v>2006</v>
      </c>
      <c r="AC650" s="20" t="s">
        <v>2006</v>
      </c>
      <c r="AD650" s="132" t="s">
        <v>2006</v>
      </c>
    </row>
    <row r="651" spans="1:30" s="20" customFormat="1" x14ac:dyDescent="0.3">
      <c r="A651" s="143" t="s">
        <v>269</v>
      </c>
      <c r="B651" s="144" t="s">
        <v>44</v>
      </c>
      <c r="C651" s="144">
        <v>149668</v>
      </c>
      <c r="D651" s="144">
        <v>6580770</v>
      </c>
      <c r="E651" s="158">
        <v>2020</v>
      </c>
      <c r="F651" s="3" t="s">
        <v>1355</v>
      </c>
      <c r="G651" s="131">
        <v>8.0000000000000002E-3</v>
      </c>
      <c r="H651" s="131">
        <v>0.17</v>
      </c>
      <c r="I651" s="131">
        <v>3.3</v>
      </c>
      <c r="J651" s="131">
        <v>2</v>
      </c>
      <c r="K651" s="131">
        <v>0.35</v>
      </c>
      <c r="L651" s="131">
        <v>5.7</v>
      </c>
      <c r="M651" s="131" t="s">
        <v>567</v>
      </c>
      <c r="N651" s="131">
        <v>6.8000000000000005E-2</v>
      </c>
      <c r="O651" s="131">
        <v>2.4</v>
      </c>
      <c r="P651" s="131">
        <v>1.8</v>
      </c>
      <c r="Q651" s="131">
        <v>1.7000000000000001E-2</v>
      </c>
      <c r="R651" s="131">
        <v>1.9</v>
      </c>
      <c r="S651" s="131">
        <v>7.9</v>
      </c>
      <c r="T651" s="131">
        <v>61</v>
      </c>
      <c r="U651" s="131">
        <v>28</v>
      </c>
      <c r="V651" s="131">
        <v>8</v>
      </c>
      <c r="W651" s="131">
        <v>7.7</v>
      </c>
      <c r="X651" s="131">
        <v>23</v>
      </c>
      <c r="Y651" s="131">
        <v>24</v>
      </c>
      <c r="Z651" s="131" t="s">
        <v>2006</v>
      </c>
      <c r="AA651" s="2" t="s">
        <v>2006</v>
      </c>
      <c r="AB651" s="2" t="s">
        <v>2006</v>
      </c>
      <c r="AC651" s="20" t="s">
        <v>2006</v>
      </c>
      <c r="AD651" s="132" t="s">
        <v>2006</v>
      </c>
    </row>
    <row r="652" spans="1:30" s="20" customFormat="1" x14ac:dyDescent="0.3">
      <c r="A652" s="143" t="s">
        <v>263</v>
      </c>
      <c r="B652" s="144" t="s">
        <v>550</v>
      </c>
      <c r="C652" s="144">
        <v>156953</v>
      </c>
      <c r="D652" s="144">
        <v>6570050</v>
      </c>
      <c r="E652" s="158">
        <v>2020</v>
      </c>
      <c r="F652" s="3" t="s">
        <v>1355</v>
      </c>
      <c r="G652" s="131" t="s">
        <v>567</v>
      </c>
      <c r="H652" s="131">
        <v>7.1000000000000008E-2</v>
      </c>
      <c r="I652" s="131">
        <v>0.9</v>
      </c>
      <c r="J652" s="131">
        <v>2.2000000000000002</v>
      </c>
      <c r="K652" s="131">
        <v>0.13999999999999999</v>
      </c>
      <c r="L652" s="131">
        <v>0.91</v>
      </c>
      <c r="M652" s="131" t="s">
        <v>567</v>
      </c>
      <c r="N652" s="131" t="s">
        <v>566</v>
      </c>
      <c r="O652" s="131">
        <v>0.65</v>
      </c>
      <c r="P652" s="131">
        <v>1.7</v>
      </c>
      <c r="Q652" s="131" t="s">
        <v>585</v>
      </c>
      <c r="R652" s="131">
        <v>0.21000000000000002</v>
      </c>
      <c r="S652" s="131">
        <v>8</v>
      </c>
      <c r="T652" s="131">
        <v>78</v>
      </c>
      <c r="U652" s="131">
        <v>38</v>
      </c>
      <c r="V652" s="131">
        <v>9.1</v>
      </c>
      <c r="W652" s="131">
        <v>8.4</v>
      </c>
      <c r="X652" s="131">
        <v>36</v>
      </c>
      <c r="Y652" s="131">
        <v>37</v>
      </c>
      <c r="Z652" s="131" t="s">
        <v>2006</v>
      </c>
      <c r="AA652" s="2" t="s">
        <v>2006</v>
      </c>
      <c r="AB652" s="2" t="s">
        <v>2006</v>
      </c>
      <c r="AC652" s="20" t="s">
        <v>2006</v>
      </c>
      <c r="AD652" s="132" t="s">
        <v>2006</v>
      </c>
    </row>
    <row r="653" spans="1:30" s="20" customFormat="1" x14ac:dyDescent="0.3">
      <c r="A653" s="143" t="s">
        <v>1116</v>
      </c>
      <c r="B653" s="144" t="s">
        <v>1116</v>
      </c>
      <c r="C653" s="154"/>
      <c r="D653" s="154"/>
      <c r="E653" s="158">
        <v>2020</v>
      </c>
      <c r="F653" s="3" t="s">
        <v>1355</v>
      </c>
      <c r="G653" s="131">
        <v>4.0000000000000001E-3</v>
      </c>
      <c r="H653" s="131">
        <v>6.6000000000000003E-2</v>
      </c>
      <c r="I653" s="131">
        <v>0.65</v>
      </c>
      <c r="J653" s="131">
        <v>0.59000000000000008</v>
      </c>
      <c r="K653" s="131">
        <v>0.17</v>
      </c>
      <c r="L653" s="131">
        <v>1.9</v>
      </c>
      <c r="M653" s="131" t="s">
        <v>567</v>
      </c>
      <c r="N653" s="131" t="s">
        <v>566</v>
      </c>
      <c r="O653" s="131">
        <v>0.43</v>
      </c>
      <c r="P653" s="131">
        <v>0.37</v>
      </c>
      <c r="Q653" s="131" t="s">
        <v>585</v>
      </c>
      <c r="R653" s="131">
        <v>0.61</v>
      </c>
      <c r="S653" s="131">
        <v>8.4</v>
      </c>
      <c r="T653" s="131">
        <v>100</v>
      </c>
      <c r="U653" s="131">
        <v>51</v>
      </c>
      <c r="V653" s="131">
        <v>12</v>
      </c>
      <c r="W653" s="131">
        <v>11</v>
      </c>
      <c r="X653" s="131">
        <v>46</v>
      </c>
      <c r="Y653" s="131">
        <v>47</v>
      </c>
      <c r="Z653" s="131" t="s">
        <v>2006</v>
      </c>
      <c r="AA653" s="2" t="s">
        <v>2006</v>
      </c>
      <c r="AB653" s="2" t="s">
        <v>2006</v>
      </c>
      <c r="AC653" s="20" t="s">
        <v>2006</v>
      </c>
      <c r="AD653" s="132" t="s">
        <v>2006</v>
      </c>
    </row>
    <row r="654" spans="1:30" s="20" customFormat="1" x14ac:dyDescent="0.3">
      <c r="A654" s="143" t="s">
        <v>46</v>
      </c>
      <c r="B654" s="144" t="s">
        <v>46</v>
      </c>
      <c r="C654" s="147" t="s">
        <v>1283</v>
      </c>
      <c r="D654" s="147" t="s">
        <v>1282</v>
      </c>
      <c r="E654" s="158">
        <v>2020</v>
      </c>
      <c r="F654" s="3" t="s">
        <v>1355</v>
      </c>
      <c r="G654" s="131">
        <v>1.6E-2</v>
      </c>
      <c r="H654" s="131">
        <v>0.2</v>
      </c>
      <c r="I654" s="131">
        <v>2.5</v>
      </c>
      <c r="J654" s="131">
        <v>0.74</v>
      </c>
      <c r="K654" s="131">
        <v>0.27999999999999997</v>
      </c>
      <c r="L654" s="131">
        <v>4.2</v>
      </c>
      <c r="M654" s="131">
        <v>4.0000000000000001E-3</v>
      </c>
      <c r="N654" s="131">
        <v>5.0999999999999997E-2</v>
      </c>
      <c r="O654" s="131">
        <v>0.9</v>
      </c>
      <c r="P654" s="131">
        <v>0.55000000000000004</v>
      </c>
      <c r="Q654" s="131" t="s">
        <v>585</v>
      </c>
      <c r="R654" s="131">
        <v>2.1</v>
      </c>
      <c r="S654" s="131">
        <v>8</v>
      </c>
      <c r="T654" s="131">
        <v>91</v>
      </c>
      <c r="U654" s="131">
        <v>42</v>
      </c>
      <c r="V654" s="131">
        <v>7.7</v>
      </c>
      <c r="W654" s="131">
        <v>7.1</v>
      </c>
      <c r="X654" s="131">
        <v>35</v>
      </c>
      <c r="Y654" s="131">
        <v>36</v>
      </c>
      <c r="Z654" s="131" t="s">
        <v>2006</v>
      </c>
      <c r="AA654" s="2" t="s">
        <v>2006</v>
      </c>
      <c r="AB654" s="2" t="s">
        <v>2006</v>
      </c>
      <c r="AC654" s="20" t="s">
        <v>2006</v>
      </c>
      <c r="AD654" s="132" t="s">
        <v>2006</v>
      </c>
    </row>
    <row r="655" spans="1:30" s="20" customFormat="1" x14ac:dyDescent="0.3">
      <c r="A655" s="143" t="s">
        <v>42</v>
      </c>
      <c r="B655" s="144" t="s">
        <v>42</v>
      </c>
      <c r="C655" s="144">
        <v>148156</v>
      </c>
      <c r="D655" s="144">
        <v>6572520</v>
      </c>
      <c r="E655" s="158">
        <v>2020</v>
      </c>
      <c r="F655" s="3" t="s">
        <v>1355</v>
      </c>
      <c r="G655" s="131" t="s">
        <v>567</v>
      </c>
      <c r="H655" s="131">
        <v>6.0999999999999999E-2</v>
      </c>
      <c r="I655" s="131">
        <v>1.1000000000000001</v>
      </c>
      <c r="J655" s="131">
        <v>1.1000000000000001</v>
      </c>
      <c r="K655" s="131">
        <v>0.42000000000000004</v>
      </c>
      <c r="L655" s="131">
        <v>1.9</v>
      </c>
      <c r="M655" s="131" t="s">
        <v>567</v>
      </c>
      <c r="N655" s="131" t="s">
        <v>566</v>
      </c>
      <c r="O655" s="131">
        <v>0.68</v>
      </c>
      <c r="P655" s="131">
        <v>0.97000000000000008</v>
      </c>
      <c r="Q655" s="131" t="s">
        <v>585</v>
      </c>
      <c r="R655" s="131">
        <v>0.5</v>
      </c>
      <c r="S655" s="131">
        <v>8.1</v>
      </c>
      <c r="T655" s="131">
        <v>74</v>
      </c>
      <c r="U655" s="131">
        <v>30</v>
      </c>
      <c r="V655" s="131">
        <v>9.6</v>
      </c>
      <c r="W655" s="131">
        <v>8.6999999999999993</v>
      </c>
      <c r="X655" s="131">
        <v>34</v>
      </c>
      <c r="Y655" s="131">
        <v>34</v>
      </c>
      <c r="Z655" s="131" t="s">
        <v>2006</v>
      </c>
      <c r="AA655" s="2" t="s">
        <v>2006</v>
      </c>
      <c r="AB655" s="2" t="s">
        <v>2006</v>
      </c>
      <c r="AC655" s="20" t="s">
        <v>2006</v>
      </c>
      <c r="AD655" s="132" t="s">
        <v>2006</v>
      </c>
    </row>
    <row r="656" spans="1:30" s="20" customFormat="1" x14ac:dyDescent="0.3">
      <c r="A656" s="143" t="s">
        <v>975</v>
      </c>
      <c r="B656" s="144" t="s">
        <v>939</v>
      </c>
      <c r="C656" s="144">
        <v>158751</v>
      </c>
      <c r="D656" s="144">
        <v>6570553</v>
      </c>
      <c r="E656" s="158">
        <v>2020</v>
      </c>
      <c r="F656" s="3" t="s">
        <v>1355</v>
      </c>
      <c r="G656" s="131" t="s">
        <v>567</v>
      </c>
      <c r="H656" s="131">
        <v>5.6000000000000001E-2</v>
      </c>
      <c r="I656" s="131">
        <v>0.76</v>
      </c>
      <c r="J656" s="131">
        <v>2.1</v>
      </c>
      <c r="K656" s="131">
        <v>0.05</v>
      </c>
      <c r="L656" s="131">
        <v>0.66</v>
      </c>
      <c r="M656" s="131" t="s">
        <v>567</v>
      </c>
      <c r="N656" s="131">
        <v>5.2999999999999999E-2</v>
      </c>
      <c r="O656" s="131">
        <v>0.63</v>
      </c>
      <c r="P656" s="131">
        <v>1.8</v>
      </c>
      <c r="Q656" s="131" t="s">
        <v>585</v>
      </c>
      <c r="R656" s="131">
        <v>0.27</v>
      </c>
      <c r="S656" s="131">
        <v>7.9</v>
      </c>
      <c r="T656" s="131">
        <v>77</v>
      </c>
      <c r="U656" s="131">
        <v>37</v>
      </c>
      <c r="V656" s="131">
        <v>9.9</v>
      </c>
      <c r="W656" s="131">
        <v>8.8000000000000007</v>
      </c>
      <c r="X656" s="131">
        <v>36</v>
      </c>
      <c r="Y656" s="131">
        <v>37</v>
      </c>
      <c r="Z656" s="131" t="s">
        <v>2006</v>
      </c>
      <c r="AA656" s="2" t="s">
        <v>2006</v>
      </c>
      <c r="AB656" s="2" t="s">
        <v>2006</v>
      </c>
      <c r="AC656" s="20" t="s">
        <v>2006</v>
      </c>
      <c r="AD656" s="132" t="s">
        <v>2006</v>
      </c>
    </row>
    <row r="657" spans="1:30" s="20" customFormat="1" x14ac:dyDescent="0.3">
      <c r="A657" s="143" t="s">
        <v>267</v>
      </c>
      <c r="B657" s="144" t="s">
        <v>552</v>
      </c>
      <c r="C657" s="144">
        <v>152713</v>
      </c>
      <c r="D657" s="144">
        <v>6582780</v>
      </c>
      <c r="E657" s="158">
        <v>2020</v>
      </c>
      <c r="F657" s="3" t="s">
        <v>1355</v>
      </c>
      <c r="G657" s="131">
        <v>5.0000000000000001E-3</v>
      </c>
      <c r="H657" s="131">
        <v>7.5999999999999998E-2</v>
      </c>
      <c r="I657" s="131">
        <v>1.5</v>
      </c>
      <c r="J657" s="131">
        <v>1.4</v>
      </c>
      <c r="K657" s="131">
        <v>0.19</v>
      </c>
      <c r="L657" s="131">
        <v>3.2</v>
      </c>
      <c r="M657" s="131">
        <v>4.0000000000000001E-3</v>
      </c>
      <c r="N657" s="131">
        <v>6.0999999999999999E-2</v>
      </c>
      <c r="O657" s="131">
        <v>1</v>
      </c>
      <c r="P657" s="131">
        <v>1.1000000000000001</v>
      </c>
      <c r="Q657" s="131" t="s">
        <v>585</v>
      </c>
      <c r="R657" s="131">
        <v>1.9</v>
      </c>
      <c r="S657" s="131">
        <v>7.8</v>
      </c>
      <c r="T657" s="131">
        <v>93</v>
      </c>
      <c r="U657" s="131">
        <v>650</v>
      </c>
      <c r="V657" s="131">
        <v>7.2</v>
      </c>
      <c r="W657" s="131">
        <v>7.2</v>
      </c>
      <c r="X657" s="131">
        <v>81</v>
      </c>
      <c r="Y657" s="131">
        <v>82</v>
      </c>
      <c r="Z657" s="131" t="s">
        <v>2006</v>
      </c>
      <c r="AA657" s="2" t="s">
        <v>2006</v>
      </c>
      <c r="AB657" s="2" t="s">
        <v>2006</v>
      </c>
      <c r="AC657" s="20" t="s">
        <v>2006</v>
      </c>
      <c r="AD657" s="132" t="s">
        <v>2006</v>
      </c>
    </row>
    <row r="658" spans="1:30" s="20" customFormat="1" x14ac:dyDescent="0.3">
      <c r="A658" s="143" t="s">
        <v>37</v>
      </c>
      <c r="B658" s="145" t="s">
        <v>37</v>
      </c>
      <c r="C658" s="154"/>
      <c r="D658" s="154"/>
      <c r="E658" s="158">
        <v>2020</v>
      </c>
      <c r="F658" s="3" t="s">
        <v>1355</v>
      </c>
      <c r="G658" s="131">
        <v>6.0000000000000001E-3</v>
      </c>
      <c r="H658" s="131" t="s">
        <v>566</v>
      </c>
      <c r="I658" s="131">
        <v>0.45</v>
      </c>
      <c r="J658" s="131">
        <v>0.1</v>
      </c>
      <c r="K658" s="131">
        <v>5.0999999999999997E-2</v>
      </c>
      <c r="L658" s="131">
        <v>3.6</v>
      </c>
      <c r="M658" s="131" t="s">
        <v>567</v>
      </c>
      <c r="N658" s="131" t="s">
        <v>566</v>
      </c>
      <c r="O658" s="131">
        <v>0.1</v>
      </c>
      <c r="P658" s="131" t="s">
        <v>566</v>
      </c>
      <c r="Q658" s="131" t="s">
        <v>585</v>
      </c>
      <c r="R658" s="131" t="s">
        <v>587</v>
      </c>
      <c r="S658" s="131" t="s">
        <v>2006</v>
      </c>
      <c r="T658" s="131" t="s">
        <v>2006</v>
      </c>
      <c r="U658" s="131" t="s">
        <v>2006</v>
      </c>
      <c r="V658" s="131" t="s">
        <v>2006</v>
      </c>
      <c r="W658" s="131" t="s">
        <v>2006</v>
      </c>
      <c r="X658" s="131" t="s">
        <v>1265</v>
      </c>
      <c r="Y658" s="131" t="s">
        <v>1265</v>
      </c>
      <c r="Z658" s="131" t="s">
        <v>2006</v>
      </c>
      <c r="AA658" s="2" t="s">
        <v>2006</v>
      </c>
      <c r="AB658" s="2" t="s">
        <v>2006</v>
      </c>
      <c r="AC658" s="20" t="s">
        <v>2006</v>
      </c>
      <c r="AD658" s="132" t="s">
        <v>2006</v>
      </c>
    </row>
    <row r="659" spans="1:30" s="20" customFormat="1" x14ac:dyDescent="0.3">
      <c r="A659" s="143" t="s">
        <v>41</v>
      </c>
      <c r="B659" s="144" t="s">
        <v>41</v>
      </c>
      <c r="C659" s="144">
        <v>155057</v>
      </c>
      <c r="D659" s="144">
        <v>6568460</v>
      </c>
      <c r="E659" s="158">
        <v>2020</v>
      </c>
      <c r="F659" s="3" t="s">
        <v>1355</v>
      </c>
      <c r="G659" s="131" t="s">
        <v>567</v>
      </c>
      <c r="H659" s="131">
        <v>0.12000000000000001</v>
      </c>
      <c r="I659" s="131">
        <v>1.1000000000000001</v>
      </c>
      <c r="J659" s="131">
        <v>1.9</v>
      </c>
      <c r="K659" s="131">
        <v>0.18000000000000002</v>
      </c>
      <c r="L659" s="131">
        <v>3.4</v>
      </c>
      <c r="M659" s="131" t="s">
        <v>567</v>
      </c>
      <c r="N659" s="131">
        <v>6.2E-2</v>
      </c>
      <c r="O659" s="131">
        <v>0.93</v>
      </c>
      <c r="P659" s="131">
        <v>1.7</v>
      </c>
      <c r="Q659" s="131" t="s">
        <v>585</v>
      </c>
      <c r="R659" s="131">
        <v>1.2</v>
      </c>
      <c r="S659" s="131">
        <v>7.9</v>
      </c>
      <c r="T659" s="131">
        <v>72</v>
      </c>
      <c r="U659" s="131">
        <v>35</v>
      </c>
      <c r="V659" s="131">
        <v>9.6</v>
      </c>
      <c r="W659" s="131">
        <v>9</v>
      </c>
      <c r="X659" s="131">
        <v>36</v>
      </c>
      <c r="Y659" s="131">
        <v>36</v>
      </c>
      <c r="Z659" s="131" t="s">
        <v>2006</v>
      </c>
      <c r="AA659" s="2" t="s">
        <v>2006</v>
      </c>
      <c r="AB659" s="2" t="s">
        <v>2006</v>
      </c>
      <c r="AC659" s="20" t="s">
        <v>2006</v>
      </c>
      <c r="AD659" s="132" t="s">
        <v>2006</v>
      </c>
    </row>
    <row r="660" spans="1:30" s="20" customFormat="1" x14ac:dyDescent="0.3">
      <c r="A660" s="143" t="s">
        <v>265</v>
      </c>
      <c r="B660" s="144" t="s">
        <v>546</v>
      </c>
      <c r="C660" s="144">
        <v>152125</v>
      </c>
      <c r="D660" s="144">
        <v>6576900</v>
      </c>
      <c r="E660" s="158">
        <v>2020</v>
      </c>
      <c r="F660" s="3" t="s">
        <v>1355</v>
      </c>
      <c r="G660" s="131">
        <v>6.0000000000000001E-3</v>
      </c>
      <c r="H660" s="131">
        <v>0.12000000000000001</v>
      </c>
      <c r="I660" s="131">
        <v>2.7</v>
      </c>
      <c r="J660" s="131">
        <v>1.9</v>
      </c>
      <c r="K660" s="131">
        <v>0.4</v>
      </c>
      <c r="L660" s="131">
        <v>3.7</v>
      </c>
      <c r="M660" s="131">
        <v>4.0000000000000001E-3</v>
      </c>
      <c r="N660" s="131">
        <v>6.4000000000000001E-2</v>
      </c>
      <c r="O660" s="131">
        <v>2.2000000000000002</v>
      </c>
      <c r="P660" s="131">
        <v>1.8</v>
      </c>
      <c r="Q660" s="131">
        <v>1.8000000000000002E-2</v>
      </c>
      <c r="R660" s="131">
        <v>2.9</v>
      </c>
      <c r="S660" s="131">
        <v>7.9</v>
      </c>
      <c r="T660" s="131">
        <v>61</v>
      </c>
      <c r="U660" s="131">
        <v>47</v>
      </c>
      <c r="V660" s="131">
        <v>8.9</v>
      </c>
      <c r="W660" s="131">
        <v>8.6999999999999993</v>
      </c>
      <c r="X660" s="131">
        <v>26</v>
      </c>
      <c r="Y660" s="131">
        <v>26</v>
      </c>
      <c r="Z660" s="131" t="s">
        <v>2006</v>
      </c>
      <c r="AA660" s="2" t="s">
        <v>2006</v>
      </c>
      <c r="AB660" s="2" t="s">
        <v>2006</v>
      </c>
      <c r="AC660" s="20" t="s">
        <v>2006</v>
      </c>
      <c r="AD660" s="132" t="s">
        <v>2006</v>
      </c>
    </row>
    <row r="661" spans="1:30" s="20" customFormat="1" x14ac:dyDescent="0.3">
      <c r="A661" s="143" t="s">
        <v>43</v>
      </c>
      <c r="B661" s="144" t="s">
        <v>43</v>
      </c>
      <c r="C661" s="144">
        <v>153662</v>
      </c>
      <c r="D661" s="144">
        <v>6578630</v>
      </c>
      <c r="E661" s="158">
        <v>2020</v>
      </c>
      <c r="F661" s="3" t="s">
        <v>1355</v>
      </c>
      <c r="G661" s="131">
        <v>9.0000000000000011E-3</v>
      </c>
      <c r="H661" s="131">
        <v>0.12000000000000001</v>
      </c>
      <c r="I661" s="131">
        <v>2.8</v>
      </c>
      <c r="J661" s="131">
        <v>1.9</v>
      </c>
      <c r="K661" s="131">
        <v>0.37</v>
      </c>
      <c r="L661" s="131">
        <v>3.3</v>
      </c>
      <c r="M661" s="131">
        <v>9.0000000000000011E-3</v>
      </c>
      <c r="N661" s="131">
        <v>6.0999999999999999E-2</v>
      </c>
      <c r="O661" s="131">
        <v>2.2999999999999998</v>
      </c>
      <c r="P661" s="131">
        <v>1.8</v>
      </c>
      <c r="Q661" s="131">
        <v>0.02</v>
      </c>
      <c r="R661" s="131">
        <v>2.2000000000000002</v>
      </c>
      <c r="S661" s="131">
        <v>7.8</v>
      </c>
      <c r="T661" s="131">
        <v>60</v>
      </c>
      <c r="U661" s="131">
        <v>36</v>
      </c>
      <c r="V661" s="131">
        <v>8.1</v>
      </c>
      <c r="W661" s="131">
        <v>7.9</v>
      </c>
      <c r="X661" s="131">
        <v>25</v>
      </c>
      <c r="Y661" s="131">
        <v>25</v>
      </c>
      <c r="Z661" s="131" t="s">
        <v>2006</v>
      </c>
      <c r="AA661" s="2" t="s">
        <v>2006</v>
      </c>
      <c r="AB661" s="2" t="s">
        <v>2006</v>
      </c>
      <c r="AC661" s="20" t="s">
        <v>2006</v>
      </c>
      <c r="AD661" s="132" t="s">
        <v>2006</v>
      </c>
    </row>
    <row r="662" spans="1:30" s="20" customFormat="1" x14ac:dyDescent="0.3">
      <c r="A662" s="143" t="s">
        <v>1109</v>
      </c>
      <c r="B662" s="144" t="s">
        <v>1109</v>
      </c>
      <c r="C662" s="154"/>
      <c r="D662" s="154"/>
      <c r="E662" s="158">
        <v>2020</v>
      </c>
      <c r="F662" s="3" t="s">
        <v>1355</v>
      </c>
      <c r="G662" s="131">
        <v>5.0000000000000001E-3</v>
      </c>
      <c r="H662" s="131">
        <v>9.4E-2</v>
      </c>
      <c r="I662" s="131">
        <v>0.99</v>
      </c>
      <c r="J662" s="131">
        <v>0.56999999999999995</v>
      </c>
      <c r="K662" s="131">
        <v>0.17</v>
      </c>
      <c r="L662" s="131">
        <v>2.4</v>
      </c>
      <c r="M662" s="131" t="s">
        <v>567</v>
      </c>
      <c r="N662" s="131">
        <v>6.0999999999999999E-2</v>
      </c>
      <c r="O662" s="131">
        <v>0.76999999999999991</v>
      </c>
      <c r="P662" s="131">
        <v>0.46</v>
      </c>
      <c r="Q662" s="131" t="s">
        <v>585</v>
      </c>
      <c r="R662" s="131">
        <v>1.4</v>
      </c>
      <c r="S662" s="131">
        <v>7.9</v>
      </c>
      <c r="T662" s="131">
        <v>72</v>
      </c>
      <c r="U662" s="131">
        <v>38</v>
      </c>
      <c r="V662" s="131">
        <v>12</v>
      </c>
      <c r="W662" s="131">
        <v>11</v>
      </c>
      <c r="X662" s="131">
        <v>30</v>
      </c>
      <c r="Y662" s="131">
        <v>30</v>
      </c>
      <c r="Z662" s="131" t="s">
        <v>2006</v>
      </c>
      <c r="AA662" s="2" t="s">
        <v>2006</v>
      </c>
      <c r="AB662" s="2" t="s">
        <v>2006</v>
      </c>
      <c r="AC662" s="20" t="s">
        <v>2006</v>
      </c>
      <c r="AD662" s="132" t="s">
        <v>2006</v>
      </c>
    </row>
    <row r="663" spans="1:30" s="20" customFormat="1" x14ac:dyDescent="0.3">
      <c r="A663" s="143" t="s">
        <v>1331</v>
      </c>
      <c r="B663" s="144" t="s">
        <v>1280</v>
      </c>
      <c r="C663" s="154"/>
      <c r="D663" s="154"/>
      <c r="E663" s="158">
        <v>2020</v>
      </c>
      <c r="F663" s="3" t="s">
        <v>1356</v>
      </c>
      <c r="G663" s="131">
        <v>1.4E-2</v>
      </c>
      <c r="H663" s="131">
        <v>0.88</v>
      </c>
      <c r="I663" s="131">
        <v>2.5</v>
      </c>
      <c r="J663" s="131">
        <v>2.4</v>
      </c>
      <c r="K663" s="131">
        <v>0.85</v>
      </c>
      <c r="L663" s="131">
        <v>15</v>
      </c>
      <c r="M663" s="131">
        <v>6.0000000000000001E-3</v>
      </c>
      <c r="N663" s="131">
        <v>6.6000000000000003E-2</v>
      </c>
      <c r="O663" s="131">
        <v>1.6</v>
      </c>
      <c r="P663" s="131">
        <v>1.8</v>
      </c>
      <c r="Q663" s="131">
        <v>0.02</v>
      </c>
      <c r="R663" s="131">
        <v>5</v>
      </c>
      <c r="S663" s="131">
        <v>8.3000000000000007</v>
      </c>
      <c r="T663" s="131">
        <v>200</v>
      </c>
      <c r="U663" s="131">
        <v>67</v>
      </c>
      <c r="V663" s="131">
        <v>10</v>
      </c>
      <c r="W663" s="131">
        <v>7.7</v>
      </c>
      <c r="X663" s="131">
        <v>71</v>
      </c>
      <c r="Y663" s="131">
        <v>70</v>
      </c>
      <c r="Z663" s="131" t="s">
        <v>2006</v>
      </c>
      <c r="AA663" s="2" t="s">
        <v>2006</v>
      </c>
      <c r="AB663" s="2" t="s">
        <v>2006</v>
      </c>
      <c r="AC663" s="20" t="s">
        <v>2006</v>
      </c>
      <c r="AD663" s="132" t="s">
        <v>2006</v>
      </c>
    </row>
    <row r="664" spans="1:30" s="20" customFormat="1" x14ac:dyDescent="0.3">
      <c r="A664" s="143" t="s">
        <v>268</v>
      </c>
      <c r="B664" s="144" t="s">
        <v>1993</v>
      </c>
      <c r="C664" s="144">
        <v>146245</v>
      </c>
      <c r="D664" s="144">
        <v>6583660</v>
      </c>
      <c r="E664" s="158">
        <v>2020</v>
      </c>
      <c r="F664" s="3" t="s">
        <v>1356</v>
      </c>
      <c r="G664" s="131">
        <v>3.0000000000000002E-2</v>
      </c>
      <c r="H664" s="131">
        <v>1.7</v>
      </c>
      <c r="I664" s="131">
        <v>5</v>
      </c>
      <c r="J664" s="131">
        <v>3.2</v>
      </c>
      <c r="K664" s="131">
        <v>2.1</v>
      </c>
      <c r="L664" s="131">
        <v>24</v>
      </c>
      <c r="M664" s="131">
        <v>4.0000000000000001E-3</v>
      </c>
      <c r="N664" s="131">
        <v>5.3999999999999999E-2</v>
      </c>
      <c r="O664" s="131">
        <v>2.2000000000000002</v>
      </c>
      <c r="P664" s="131">
        <v>2.1</v>
      </c>
      <c r="Q664" s="131">
        <v>3.0000000000000002E-2</v>
      </c>
      <c r="R664" s="131">
        <v>4.5999999999999996</v>
      </c>
      <c r="S664" s="131">
        <v>8.1999999999999993</v>
      </c>
      <c r="T664" s="131">
        <v>200</v>
      </c>
      <c r="U664" s="131">
        <v>67</v>
      </c>
      <c r="V664" s="131">
        <v>6.7</v>
      </c>
      <c r="W664" s="131">
        <v>7.5</v>
      </c>
      <c r="X664" s="131">
        <v>72</v>
      </c>
      <c r="Y664" s="131">
        <v>75</v>
      </c>
      <c r="Z664" s="131" t="s">
        <v>2006</v>
      </c>
      <c r="AA664" s="2" t="s">
        <v>2006</v>
      </c>
      <c r="AB664" s="2" t="s">
        <v>2006</v>
      </c>
      <c r="AC664" s="20" t="s">
        <v>2006</v>
      </c>
      <c r="AD664" s="132" t="s">
        <v>2006</v>
      </c>
    </row>
    <row r="665" spans="1:30" s="20" customFormat="1" x14ac:dyDescent="0.3">
      <c r="A665" s="143" t="s">
        <v>36</v>
      </c>
      <c r="B665" s="144" t="s">
        <v>1279</v>
      </c>
      <c r="C665" s="144">
        <v>158727</v>
      </c>
      <c r="D665" s="144">
        <v>6578210</v>
      </c>
      <c r="E665" s="158">
        <v>2020</v>
      </c>
      <c r="F665" s="3" t="s">
        <v>1356</v>
      </c>
      <c r="G665" s="131">
        <v>1.2999999999999999E-2</v>
      </c>
      <c r="H665" s="131">
        <v>8.7999999999999995E-2</v>
      </c>
      <c r="I665" s="131">
        <v>1.9</v>
      </c>
      <c r="J665" s="131">
        <v>1.3</v>
      </c>
      <c r="K665" s="131">
        <v>0.25999999999999995</v>
      </c>
      <c r="L665" s="131">
        <v>4.4000000000000004</v>
      </c>
      <c r="M665" s="131">
        <v>0.01</v>
      </c>
      <c r="N665" s="131" t="s">
        <v>566</v>
      </c>
      <c r="O665" s="131">
        <v>1.4</v>
      </c>
      <c r="P665" s="131">
        <v>1.1000000000000001</v>
      </c>
      <c r="Q665" s="131" t="s">
        <v>585</v>
      </c>
      <c r="R665" s="131">
        <v>2.7</v>
      </c>
      <c r="S665" s="131">
        <v>7.9</v>
      </c>
      <c r="T665" s="131">
        <v>86</v>
      </c>
      <c r="U665" s="131">
        <v>790</v>
      </c>
      <c r="V665" s="131">
        <v>6.9</v>
      </c>
      <c r="W665" s="131">
        <v>5.6</v>
      </c>
      <c r="X665" s="131">
        <v>84</v>
      </c>
      <c r="Y665" s="131">
        <v>91</v>
      </c>
      <c r="Z665" s="131" t="s">
        <v>2006</v>
      </c>
      <c r="AA665" s="2" t="s">
        <v>2006</v>
      </c>
      <c r="AB665" s="2" t="s">
        <v>2006</v>
      </c>
      <c r="AC665" s="20" t="s">
        <v>2006</v>
      </c>
      <c r="AD665" s="132" t="s">
        <v>2006</v>
      </c>
    </row>
    <row r="666" spans="1:30" s="20" customFormat="1" x14ac:dyDescent="0.3">
      <c r="A666" s="143" t="s">
        <v>38</v>
      </c>
      <c r="B666" s="145" t="s">
        <v>38</v>
      </c>
      <c r="C666" s="144">
        <v>145070</v>
      </c>
      <c r="D666" s="144">
        <v>6580210</v>
      </c>
      <c r="E666" s="158">
        <v>2020</v>
      </c>
      <c r="F666" s="3" t="s">
        <v>1356</v>
      </c>
      <c r="G666" s="131" t="s">
        <v>567</v>
      </c>
      <c r="H666" s="131" t="s">
        <v>566</v>
      </c>
      <c r="I666" s="131">
        <v>0.57999999999999996</v>
      </c>
      <c r="J666" s="131">
        <v>0.34</v>
      </c>
      <c r="K666" s="131">
        <v>0.12999999999999998</v>
      </c>
      <c r="L666" s="131">
        <v>0.72000000000000008</v>
      </c>
      <c r="M666" s="131" t="s">
        <v>567</v>
      </c>
      <c r="N666" s="131" t="s">
        <v>566</v>
      </c>
      <c r="O666" s="131">
        <v>0.12999999999999998</v>
      </c>
      <c r="P666" s="131">
        <v>0.42000000000000004</v>
      </c>
      <c r="Q666" s="131" t="s">
        <v>585</v>
      </c>
      <c r="R666" s="131">
        <v>0.39</v>
      </c>
      <c r="S666" s="131">
        <v>8.1</v>
      </c>
      <c r="T666" s="131">
        <v>150</v>
      </c>
      <c r="U666" s="131">
        <v>36</v>
      </c>
      <c r="V666" s="131">
        <v>14</v>
      </c>
      <c r="W666" s="131">
        <v>11</v>
      </c>
      <c r="X666" s="131">
        <v>45</v>
      </c>
      <c r="Y666" s="131">
        <v>46</v>
      </c>
      <c r="Z666" s="131" t="s">
        <v>2006</v>
      </c>
      <c r="AA666" s="2" t="s">
        <v>2006</v>
      </c>
      <c r="AB666" s="2" t="s">
        <v>2006</v>
      </c>
      <c r="AC666" s="20" t="s">
        <v>2006</v>
      </c>
      <c r="AD666" s="132" t="s">
        <v>2006</v>
      </c>
    </row>
    <row r="667" spans="1:30" s="20" customFormat="1" x14ac:dyDescent="0.3">
      <c r="A667" s="143" t="s">
        <v>1330</v>
      </c>
      <c r="B667" s="144" t="s">
        <v>1280</v>
      </c>
      <c r="C667" s="154"/>
      <c r="D667" s="154"/>
      <c r="E667" s="158">
        <v>2020</v>
      </c>
      <c r="F667" s="3" t="s">
        <v>1356</v>
      </c>
      <c r="G667" s="131">
        <v>2.9000000000000001E-2</v>
      </c>
      <c r="H667" s="131">
        <v>1.9</v>
      </c>
      <c r="I667" s="131">
        <v>4.8</v>
      </c>
      <c r="J667" s="131">
        <v>3.4</v>
      </c>
      <c r="K667" s="131">
        <v>2</v>
      </c>
      <c r="L667" s="131">
        <v>23</v>
      </c>
      <c r="M667" s="131">
        <v>5.0000000000000001E-3</v>
      </c>
      <c r="N667" s="131" t="s">
        <v>566</v>
      </c>
      <c r="O667" s="131">
        <v>2</v>
      </c>
      <c r="P667" s="131">
        <v>2</v>
      </c>
      <c r="Q667" s="131">
        <v>2.5999999999999999E-2</v>
      </c>
      <c r="R667" s="131">
        <v>3.6</v>
      </c>
      <c r="S667" s="131">
        <v>8.1999999999999993</v>
      </c>
      <c r="T667" s="131">
        <v>200</v>
      </c>
      <c r="U667" s="131">
        <v>67</v>
      </c>
      <c r="V667" s="131">
        <v>11</v>
      </c>
      <c r="W667" s="131">
        <v>7.4</v>
      </c>
      <c r="X667" s="131">
        <v>70</v>
      </c>
      <c r="Y667" s="131">
        <v>77</v>
      </c>
      <c r="Z667" s="131" t="s">
        <v>2006</v>
      </c>
      <c r="AA667" s="2" t="s">
        <v>2006</v>
      </c>
      <c r="AB667" s="2" t="s">
        <v>2006</v>
      </c>
      <c r="AC667" s="20" t="s">
        <v>2006</v>
      </c>
      <c r="AD667" s="132" t="s">
        <v>2006</v>
      </c>
    </row>
    <row r="668" spans="1:30" s="20" customFormat="1" x14ac:dyDescent="0.3">
      <c r="A668" s="143" t="s">
        <v>39</v>
      </c>
      <c r="B668" s="144" t="s">
        <v>39</v>
      </c>
      <c r="C668" s="144">
        <v>145234</v>
      </c>
      <c r="D668" s="144">
        <v>6581590</v>
      </c>
      <c r="E668" s="158">
        <v>2020</v>
      </c>
      <c r="F668" s="3" t="s">
        <v>1356</v>
      </c>
      <c r="G668" s="131" t="s">
        <v>567</v>
      </c>
      <c r="H668" s="131">
        <v>0.05</v>
      </c>
      <c r="I668" s="131">
        <v>9.8000000000000004E-2</v>
      </c>
      <c r="J668" s="131">
        <v>0.41</v>
      </c>
      <c r="K668" s="131">
        <v>2.5000000000000001E-2</v>
      </c>
      <c r="L668" s="131">
        <v>0.33</v>
      </c>
      <c r="M668" s="131" t="s">
        <v>567</v>
      </c>
      <c r="N668" s="131" t="s">
        <v>566</v>
      </c>
      <c r="O668" s="131">
        <v>7.6999999999999999E-2</v>
      </c>
      <c r="P668" s="131">
        <v>0.38</v>
      </c>
      <c r="Q668" s="131" t="s">
        <v>585</v>
      </c>
      <c r="R668" s="131">
        <v>0.32</v>
      </c>
      <c r="S668" s="131">
        <v>8.1999999999999993</v>
      </c>
      <c r="T668" s="131">
        <v>150</v>
      </c>
      <c r="U668" s="131">
        <v>94</v>
      </c>
      <c r="V668" s="131">
        <v>25</v>
      </c>
      <c r="W668" s="131">
        <v>24</v>
      </c>
      <c r="X668" s="131">
        <v>110</v>
      </c>
      <c r="Y668" s="131">
        <v>110</v>
      </c>
      <c r="Z668" s="131" t="s">
        <v>2006</v>
      </c>
      <c r="AA668" s="2" t="s">
        <v>2006</v>
      </c>
      <c r="AB668" s="2" t="s">
        <v>2006</v>
      </c>
      <c r="AC668" s="20" t="s">
        <v>2006</v>
      </c>
      <c r="AD668" s="132" t="s">
        <v>2006</v>
      </c>
    </row>
    <row r="669" spans="1:30" s="20" customFormat="1" x14ac:dyDescent="0.3">
      <c r="A669" s="143" t="s">
        <v>40</v>
      </c>
      <c r="B669" s="144" t="s">
        <v>40</v>
      </c>
      <c r="C669" s="144">
        <v>142857</v>
      </c>
      <c r="D669" s="144">
        <v>6581940</v>
      </c>
      <c r="E669" s="158">
        <v>2020</v>
      </c>
      <c r="F669" s="3" t="s">
        <v>1356</v>
      </c>
      <c r="G669" s="131" t="s">
        <v>567</v>
      </c>
      <c r="H669" s="131">
        <v>0.13999999999999999</v>
      </c>
      <c r="I669" s="131">
        <v>1.8</v>
      </c>
      <c r="J669" s="131">
        <v>0.93</v>
      </c>
      <c r="K669" s="131">
        <v>0.12000000000000001</v>
      </c>
      <c r="L669" s="131">
        <v>2.4</v>
      </c>
      <c r="M669" s="131" t="s">
        <v>567</v>
      </c>
      <c r="N669" s="131">
        <v>7.4999999999999997E-2</v>
      </c>
      <c r="O669" s="131">
        <v>1.5</v>
      </c>
      <c r="P669" s="131">
        <v>0.85</v>
      </c>
      <c r="Q669" s="131" t="s">
        <v>585</v>
      </c>
      <c r="R669" s="131">
        <v>1.5</v>
      </c>
      <c r="S669" s="131">
        <v>7.9</v>
      </c>
      <c r="T669" s="131">
        <v>110</v>
      </c>
      <c r="U669" s="131">
        <v>33</v>
      </c>
      <c r="V669" s="131">
        <v>9.6999999999999993</v>
      </c>
      <c r="W669" s="131">
        <v>8.3000000000000007</v>
      </c>
      <c r="X669" s="131">
        <v>37</v>
      </c>
      <c r="Y669" s="131">
        <v>35</v>
      </c>
      <c r="Z669" s="131" t="s">
        <v>2006</v>
      </c>
      <c r="AA669" s="2" t="s">
        <v>2006</v>
      </c>
      <c r="AB669" s="2" t="s">
        <v>2006</v>
      </c>
      <c r="AC669" s="20" t="s">
        <v>2006</v>
      </c>
      <c r="AD669" s="132" t="s">
        <v>2006</v>
      </c>
    </row>
    <row r="670" spans="1:30" s="20" customFormat="1" x14ac:dyDescent="0.3">
      <c r="A670" s="143" t="s">
        <v>261</v>
      </c>
      <c r="B670" s="144" t="s">
        <v>1327</v>
      </c>
      <c r="C670" s="144">
        <v>156341</v>
      </c>
      <c r="D670" s="144">
        <v>6582550</v>
      </c>
      <c r="E670" s="158">
        <v>2020</v>
      </c>
      <c r="F670" s="3" t="s">
        <v>1356</v>
      </c>
      <c r="G670" s="131">
        <v>1.0999999999999999E-2</v>
      </c>
      <c r="H670" s="131">
        <v>9.0999999999999998E-2</v>
      </c>
      <c r="I670" s="131">
        <v>1.7</v>
      </c>
      <c r="J670" s="131">
        <v>1.2</v>
      </c>
      <c r="K670" s="131">
        <v>0.15</v>
      </c>
      <c r="L670" s="131">
        <v>4.2</v>
      </c>
      <c r="M670" s="131">
        <v>2.1999999999999999E-2</v>
      </c>
      <c r="N670" s="131">
        <v>6.2E-2</v>
      </c>
      <c r="O670" s="131">
        <v>1.1000000000000001</v>
      </c>
      <c r="P670" s="131">
        <v>1.1000000000000001</v>
      </c>
      <c r="Q670" s="131">
        <v>0.12000000000000001</v>
      </c>
      <c r="R670" s="131">
        <v>3.7</v>
      </c>
      <c r="S670" s="131">
        <v>7.9</v>
      </c>
      <c r="T670" s="131">
        <v>87</v>
      </c>
      <c r="U670" s="131">
        <v>820</v>
      </c>
      <c r="V670" s="131">
        <v>5.4</v>
      </c>
      <c r="W670" s="131">
        <v>5.2</v>
      </c>
      <c r="X670" s="131">
        <v>84</v>
      </c>
      <c r="Y670" s="131">
        <v>96</v>
      </c>
      <c r="Z670" s="131" t="s">
        <v>2006</v>
      </c>
      <c r="AA670" s="2" t="s">
        <v>2006</v>
      </c>
      <c r="AB670" s="2" t="s">
        <v>2006</v>
      </c>
      <c r="AC670" s="20" t="s">
        <v>2006</v>
      </c>
      <c r="AD670" s="132" t="s">
        <v>2006</v>
      </c>
    </row>
    <row r="671" spans="1:30" s="20" customFormat="1" x14ac:dyDescent="0.3">
      <c r="A671" s="143" t="s">
        <v>43</v>
      </c>
      <c r="B671" s="144" t="s">
        <v>43</v>
      </c>
      <c r="C671" s="144">
        <v>153662</v>
      </c>
      <c r="D671" s="144">
        <v>6578630</v>
      </c>
      <c r="E671" s="158">
        <v>2020</v>
      </c>
      <c r="F671" s="3" t="s">
        <v>1357</v>
      </c>
      <c r="G671" s="131">
        <v>1.6E-2</v>
      </c>
      <c r="H671" s="131">
        <v>7.4999999999999997E-2</v>
      </c>
      <c r="I671" s="131">
        <v>2.4</v>
      </c>
      <c r="J671" s="131">
        <v>1.7</v>
      </c>
      <c r="K671" s="131">
        <v>0.25</v>
      </c>
      <c r="L671" s="131">
        <v>3.6</v>
      </c>
      <c r="M671" s="131">
        <v>7.0000000000000001E-3</v>
      </c>
      <c r="N671" s="131">
        <v>9.6000000000000002E-2</v>
      </c>
      <c r="O671" s="131">
        <v>2</v>
      </c>
      <c r="P671" s="131">
        <v>1.6</v>
      </c>
      <c r="Q671" s="131" t="s">
        <v>585</v>
      </c>
      <c r="R671" s="131">
        <v>2.4</v>
      </c>
      <c r="S671" s="131">
        <v>7.9</v>
      </c>
      <c r="T671" s="131">
        <v>61</v>
      </c>
      <c r="U671" s="131">
        <v>31</v>
      </c>
      <c r="V671" s="131">
        <v>8.1999999999999993</v>
      </c>
      <c r="W671" s="131">
        <v>7.6</v>
      </c>
      <c r="X671" s="131">
        <v>25</v>
      </c>
      <c r="Y671" s="131">
        <v>25</v>
      </c>
      <c r="Z671" s="131" t="s">
        <v>2006</v>
      </c>
      <c r="AA671" s="2" t="s">
        <v>2006</v>
      </c>
      <c r="AB671" s="2" t="s">
        <v>2006</v>
      </c>
      <c r="AC671" s="20" t="s">
        <v>2006</v>
      </c>
      <c r="AD671" s="132" t="s">
        <v>2006</v>
      </c>
    </row>
    <row r="672" spans="1:30" s="20" customFormat="1" x14ac:dyDescent="0.3">
      <c r="A672" s="143" t="s">
        <v>42</v>
      </c>
      <c r="B672" s="144" t="s">
        <v>42</v>
      </c>
      <c r="C672" s="144">
        <v>148156</v>
      </c>
      <c r="D672" s="144">
        <v>6572520</v>
      </c>
      <c r="E672" s="158">
        <v>2020</v>
      </c>
      <c r="F672" s="3" t="s">
        <v>1357</v>
      </c>
      <c r="G672" s="131">
        <v>1.9E-2</v>
      </c>
      <c r="H672" s="131">
        <v>0.05</v>
      </c>
      <c r="I672" s="131">
        <v>1.4</v>
      </c>
      <c r="J672" s="131">
        <v>1.1000000000000001</v>
      </c>
      <c r="K672" s="131">
        <v>0.25</v>
      </c>
      <c r="L672" s="131">
        <v>7.9</v>
      </c>
      <c r="M672" s="131" t="s">
        <v>567</v>
      </c>
      <c r="N672" s="131" t="s">
        <v>566</v>
      </c>
      <c r="O672" s="131">
        <v>0.83</v>
      </c>
      <c r="P672" s="131">
        <v>1.1000000000000001</v>
      </c>
      <c r="Q672" s="131" t="s">
        <v>585</v>
      </c>
      <c r="R672" s="131">
        <v>2.2000000000000002</v>
      </c>
      <c r="S672" s="131">
        <v>7.9</v>
      </c>
      <c r="T672" s="131">
        <v>74</v>
      </c>
      <c r="U672" s="131">
        <v>29</v>
      </c>
      <c r="V672" s="131">
        <v>7.8</v>
      </c>
      <c r="W672" s="131">
        <v>6.7</v>
      </c>
      <c r="X672" s="131">
        <v>33</v>
      </c>
      <c r="Y672" s="131">
        <v>31</v>
      </c>
      <c r="Z672" s="131" t="s">
        <v>2006</v>
      </c>
      <c r="AA672" s="2" t="s">
        <v>2006</v>
      </c>
      <c r="AB672" s="2" t="s">
        <v>2006</v>
      </c>
      <c r="AC672" s="20" t="s">
        <v>2006</v>
      </c>
      <c r="AD672" s="132" t="s">
        <v>2006</v>
      </c>
    </row>
    <row r="673" spans="1:30" s="20" customFormat="1" x14ac:dyDescent="0.3">
      <c r="A673" s="143" t="s">
        <v>269</v>
      </c>
      <c r="B673" s="144" t="s">
        <v>44</v>
      </c>
      <c r="C673" s="144">
        <v>149668</v>
      </c>
      <c r="D673" s="144">
        <v>6580770</v>
      </c>
      <c r="E673" s="158">
        <v>2020</v>
      </c>
      <c r="F673" s="3" t="s">
        <v>1357</v>
      </c>
      <c r="G673" s="131">
        <v>1.2E-2</v>
      </c>
      <c r="H673" s="131">
        <v>0.13999999999999999</v>
      </c>
      <c r="I673" s="131">
        <v>2.4</v>
      </c>
      <c r="J673" s="131">
        <v>1.8</v>
      </c>
      <c r="K673" s="131">
        <v>0.33</v>
      </c>
      <c r="L673" s="131">
        <v>9.6</v>
      </c>
      <c r="M673" s="131">
        <v>1.6E-2</v>
      </c>
      <c r="N673" s="131">
        <v>7.4999999999999997E-2</v>
      </c>
      <c r="O673" s="131">
        <v>2.1</v>
      </c>
      <c r="P673" s="131">
        <v>1.7</v>
      </c>
      <c r="Q673" s="131">
        <v>1.2E-2</v>
      </c>
      <c r="R673" s="131">
        <v>9.5</v>
      </c>
      <c r="S673" s="131">
        <v>7.9</v>
      </c>
      <c r="T673" s="131">
        <v>62</v>
      </c>
      <c r="U673" s="131">
        <v>28</v>
      </c>
      <c r="V673" s="131">
        <v>7.8</v>
      </c>
      <c r="W673" s="131">
        <v>7</v>
      </c>
      <c r="X673" s="131">
        <v>25</v>
      </c>
      <c r="Y673" s="131">
        <v>25</v>
      </c>
      <c r="Z673" s="131" t="s">
        <v>2006</v>
      </c>
      <c r="AA673" s="2" t="s">
        <v>2006</v>
      </c>
      <c r="AB673" s="2" t="s">
        <v>2006</v>
      </c>
      <c r="AC673" s="20" t="s">
        <v>2006</v>
      </c>
      <c r="AD673" s="132" t="s">
        <v>2006</v>
      </c>
    </row>
    <row r="674" spans="1:30" s="20" customFormat="1" x14ac:dyDescent="0.3">
      <c r="A674" s="143" t="s">
        <v>261</v>
      </c>
      <c r="B674" s="144" t="s">
        <v>1327</v>
      </c>
      <c r="C674" s="144">
        <v>156341</v>
      </c>
      <c r="D674" s="144">
        <v>6582550</v>
      </c>
      <c r="E674" s="158">
        <v>2020</v>
      </c>
      <c r="F674" s="3" t="s">
        <v>1357</v>
      </c>
      <c r="G674" s="131">
        <v>3.2000000000000001E-2</v>
      </c>
      <c r="H674" s="131">
        <v>9.1999999999999998E-2</v>
      </c>
      <c r="I674" s="131">
        <v>1.6</v>
      </c>
      <c r="J674" s="131">
        <v>1.2</v>
      </c>
      <c r="K674" s="131">
        <v>0.15</v>
      </c>
      <c r="L674" s="131">
        <v>5.1000000000000005</v>
      </c>
      <c r="M674" s="131">
        <v>1.6E-2</v>
      </c>
      <c r="N674" s="131">
        <v>6.2E-2</v>
      </c>
      <c r="O674" s="131">
        <v>1.1000000000000001</v>
      </c>
      <c r="P674" s="131">
        <v>1.1000000000000001</v>
      </c>
      <c r="Q674" s="131">
        <v>1.0999999999999999E-2</v>
      </c>
      <c r="R674" s="131">
        <v>4</v>
      </c>
      <c r="S674" s="131">
        <v>7.8</v>
      </c>
      <c r="T674" s="131">
        <v>84</v>
      </c>
      <c r="U674" s="131">
        <v>840</v>
      </c>
      <c r="V674" s="131">
        <v>5.0999999999999996</v>
      </c>
      <c r="W674" s="131">
        <v>4.7</v>
      </c>
      <c r="X674" s="131">
        <v>93</v>
      </c>
      <c r="Y674" s="131">
        <v>98</v>
      </c>
      <c r="Z674" s="131" t="s">
        <v>2006</v>
      </c>
      <c r="AA674" s="2" t="s">
        <v>2006</v>
      </c>
      <c r="AB674" s="2" t="s">
        <v>2006</v>
      </c>
      <c r="AC674" s="20" t="s">
        <v>2006</v>
      </c>
      <c r="AD674" s="132" t="s">
        <v>2006</v>
      </c>
    </row>
    <row r="675" spans="1:30" s="20" customFormat="1" x14ac:dyDescent="0.3">
      <c r="A675" s="143" t="s">
        <v>1109</v>
      </c>
      <c r="B675" s="144" t="s">
        <v>1109</v>
      </c>
      <c r="C675" s="154"/>
      <c r="D675" s="154"/>
      <c r="E675" s="158">
        <v>2020</v>
      </c>
      <c r="F675" s="3" t="s">
        <v>1357</v>
      </c>
      <c r="G675" s="131">
        <v>1.7000000000000001E-2</v>
      </c>
      <c r="H675" s="131" t="s">
        <v>566</v>
      </c>
      <c r="I675" s="131">
        <v>0.31</v>
      </c>
      <c r="J675" s="131">
        <v>0.38</v>
      </c>
      <c r="K675" s="131">
        <v>1.8000000000000002E-2</v>
      </c>
      <c r="L675" s="131">
        <v>3.4</v>
      </c>
      <c r="M675" s="131">
        <v>1.9E-2</v>
      </c>
      <c r="N675" s="131" t="s">
        <v>566</v>
      </c>
      <c r="O675" s="131">
        <v>0.45</v>
      </c>
      <c r="P675" s="131">
        <v>0.39</v>
      </c>
      <c r="Q675" s="131" t="s">
        <v>585</v>
      </c>
      <c r="R675" s="131">
        <v>2.9</v>
      </c>
      <c r="S675" s="131">
        <v>7.3</v>
      </c>
      <c r="T675" s="131">
        <v>49</v>
      </c>
      <c r="U675" s="131">
        <v>40</v>
      </c>
      <c r="V675" s="131">
        <v>7.1</v>
      </c>
      <c r="W675" s="131">
        <v>5.9</v>
      </c>
      <c r="X675" s="131">
        <v>32</v>
      </c>
      <c r="Y675" s="131">
        <v>31</v>
      </c>
      <c r="Z675" s="131" t="s">
        <v>2006</v>
      </c>
      <c r="AA675" s="2" t="s">
        <v>2006</v>
      </c>
      <c r="AB675" s="2" t="s">
        <v>2006</v>
      </c>
      <c r="AC675" s="20" t="s">
        <v>2006</v>
      </c>
      <c r="AD675" s="132" t="s">
        <v>2006</v>
      </c>
    </row>
    <row r="676" spans="1:30" s="20" customFormat="1" x14ac:dyDescent="0.3">
      <c r="A676" s="143" t="s">
        <v>1116</v>
      </c>
      <c r="B676" s="144" t="s">
        <v>1116</v>
      </c>
      <c r="C676" s="154"/>
      <c r="D676" s="154"/>
      <c r="E676" s="158">
        <v>2020</v>
      </c>
      <c r="F676" s="3" t="s">
        <v>1357</v>
      </c>
      <c r="G676" s="131">
        <v>1.0999999999999999E-2</v>
      </c>
      <c r="H676" s="131" t="s">
        <v>566</v>
      </c>
      <c r="I676" s="131">
        <v>0.33</v>
      </c>
      <c r="J676" s="131">
        <v>0.4</v>
      </c>
      <c r="K676" s="131">
        <v>0.15</v>
      </c>
      <c r="L676" s="131">
        <v>0.94</v>
      </c>
      <c r="M676" s="131" t="s">
        <v>567</v>
      </c>
      <c r="N676" s="131" t="s">
        <v>566</v>
      </c>
      <c r="O676" s="131">
        <v>0.36000000000000004</v>
      </c>
      <c r="P676" s="131">
        <v>0.32</v>
      </c>
      <c r="Q676" s="131" t="s">
        <v>585</v>
      </c>
      <c r="R676" s="131">
        <v>0.47</v>
      </c>
      <c r="S676" s="131">
        <v>8.1</v>
      </c>
      <c r="T676" s="131">
        <v>110</v>
      </c>
      <c r="U676" s="131">
        <v>51</v>
      </c>
      <c r="V676" s="131">
        <v>9.6999999999999993</v>
      </c>
      <c r="W676" s="131">
        <v>7.6</v>
      </c>
      <c r="X676" s="131">
        <v>47</v>
      </c>
      <c r="Y676" s="131">
        <v>48</v>
      </c>
      <c r="Z676" s="131" t="s">
        <v>2006</v>
      </c>
      <c r="AA676" s="2" t="s">
        <v>2006</v>
      </c>
      <c r="AB676" s="2" t="s">
        <v>2006</v>
      </c>
      <c r="AC676" s="20" t="s">
        <v>2006</v>
      </c>
      <c r="AD676" s="132" t="s">
        <v>2006</v>
      </c>
    </row>
    <row r="677" spans="1:30" s="20" customFormat="1" x14ac:dyDescent="0.3">
      <c r="A677" s="143" t="s">
        <v>263</v>
      </c>
      <c r="B677" s="144" t="s">
        <v>550</v>
      </c>
      <c r="C677" s="144">
        <v>156953</v>
      </c>
      <c r="D677" s="144">
        <v>6570050</v>
      </c>
      <c r="E677" s="158">
        <v>2020</v>
      </c>
      <c r="F677" s="3" t="s">
        <v>1357</v>
      </c>
      <c r="G677" s="131">
        <v>6.0000000000000001E-3</v>
      </c>
      <c r="H677" s="131">
        <v>5.8000000000000003E-2</v>
      </c>
      <c r="I677" s="131">
        <v>0.72000000000000008</v>
      </c>
      <c r="J677" s="131">
        <v>1.8</v>
      </c>
      <c r="K677" s="131">
        <v>0.11</v>
      </c>
      <c r="L677" s="131">
        <v>1.2</v>
      </c>
      <c r="M677" s="131" t="s">
        <v>567</v>
      </c>
      <c r="N677" s="131">
        <v>5.5E-2</v>
      </c>
      <c r="O677" s="131">
        <v>0.71</v>
      </c>
      <c r="P677" s="131">
        <v>1.9</v>
      </c>
      <c r="Q677" s="131" t="s">
        <v>585</v>
      </c>
      <c r="R677" s="131">
        <v>0.54</v>
      </c>
      <c r="S677" s="131">
        <v>8</v>
      </c>
      <c r="T677" s="131">
        <v>78</v>
      </c>
      <c r="U677" s="131">
        <v>37</v>
      </c>
      <c r="V677" s="131">
        <v>8.1999999999999993</v>
      </c>
      <c r="W677" s="131">
        <v>6.9</v>
      </c>
      <c r="X677" s="131">
        <v>39</v>
      </c>
      <c r="Y677" s="131">
        <v>37</v>
      </c>
      <c r="Z677" s="131" t="s">
        <v>2006</v>
      </c>
      <c r="AA677" s="2" t="s">
        <v>2006</v>
      </c>
      <c r="AB677" s="2" t="s">
        <v>2006</v>
      </c>
      <c r="AC677" s="20" t="s">
        <v>2006</v>
      </c>
      <c r="AD677" s="132" t="s">
        <v>2006</v>
      </c>
    </row>
    <row r="678" spans="1:30" s="20" customFormat="1" x14ac:dyDescent="0.3">
      <c r="A678" s="143" t="s">
        <v>46</v>
      </c>
      <c r="B678" s="144" t="s">
        <v>46</v>
      </c>
      <c r="C678" s="147" t="s">
        <v>1283</v>
      </c>
      <c r="D678" s="147" t="s">
        <v>1282</v>
      </c>
      <c r="E678" s="158">
        <v>2020</v>
      </c>
      <c r="F678" s="3" t="s">
        <v>1357</v>
      </c>
      <c r="G678" s="131" t="s">
        <v>567</v>
      </c>
      <c r="H678" s="131" t="s">
        <v>566</v>
      </c>
      <c r="I678" s="131">
        <v>0.85</v>
      </c>
      <c r="J678" s="131">
        <v>0.53</v>
      </c>
      <c r="K678" s="131">
        <v>0.13999999999999999</v>
      </c>
      <c r="L678" s="131">
        <v>2.4</v>
      </c>
      <c r="M678" s="131" t="s">
        <v>567</v>
      </c>
      <c r="N678" s="131" t="s">
        <v>566</v>
      </c>
      <c r="O678" s="131">
        <v>0.99</v>
      </c>
      <c r="P678" s="131">
        <v>0.59000000000000008</v>
      </c>
      <c r="Q678" s="131">
        <v>2.1999999999999999E-2</v>
      </c>
      <c r="R678" s="131">
        <v>2.5</v>
      </c>
      <c r="S678" s="131">
        <v>8</v>
      </c>
      <c r="T678" s="131">
        <v>99</v>
      </c>
      <c r="U678" s="131">
        <v>44</v>
      </c>
      <c r="V678" s="131">
        <v>6.8</v>
      </c>
      <c r="W678" s="131">
        <v>5.5</v>
      </c>
      <c r="X678" s="131">
        <v>40</v>
      </c>
      <c r="Y678" s="131">
        <v>40</v>
      </c>
      <c r="Z678" s="131" t="s">
        <v>2006</v>
      </c>
      <c r="AA678" s="2" t="s">
        <v>2006</v>
      </c>
      <c r="AB678" s="2" t="s">
        <v>2006</v>
      </c>
      <c r="AC678" s="20" t="s">
        <v>2006</v>
      </c>
      <c r="AD678" s="132" t="s">
        <v>2006</v>
      </c>
    </row>
    <row r="679" spans="1:30" s="20" customFormat="1" x14ac:dyDescent="0.3">
      <c r="A679" s="143" t="s">
        <v>267</v>
      </c>
      <c r="B679" s="144" t="s">
        <v>552</v>
      </c>
      <c r="C679" s="144">
        <v>152713</v>
      </c>
      <c r="D679" s="144">
        <v>6582780</v>
      </c>
      <c r="E679" s="158">
        <v>2020</v>
      </c>
      <c r="F679" s="3" t="s">
        <v>1357</v>
      </c>
      <c r="G679" s="131">
        <v>0.01</v>
      </c>
      <c r="H679" s="131">
        <v>8.3000000000000004E-2</v>
      </c>
      <c r="I679" s="131">
        <v>1.4</v>
      </c>
      <c r="J679" s="131">
        <v>1.2</v>
      </c>
      <c r="K679" s="131">
        <v>0.2</v>
      </c>
      <c r="L679" s="131">
        <v>5.8999999999999995</v>
      </c>
      <c r="M679" s="131">
        <v>8.0000000000000002E-3</v>
      </c>
      <c r="N679" s="131" t="s">
        <v>566</v>
      </c>
      <c r="O679" s="131">
        <v>1.1000000000000001</v>
      </c>
      <c r="P679" s="131">
        <v>1.2</v>
      </c>
      <c r="Q679" s="131" t="s">
        <v>585</v>
      </c>
      <c r="R679" s="131">
        <v>2.9</v>
      </c>
      <c r="S679" s="131">
        <v>7.9</v>
      </c>
      <c r="T679" s="131">
        <v>91</v>
      </c>
      <c r="U679" s="131">
        <v>670</v>
      </c>
      <c r="V679" s="131">
        <v>8.5</v>
      </c>
      <c r="W679" s="131">
        <v>7.9</v>
      </c>
      <c r="X679" s="131">
        <v>87</v>
      </c>
      <c r="Y679" s="131">
        <v>83</v>
      </c>
      <c r="Z679" s="131" t="s">
        <v>2006</v>
      </c>
      <c r="AA679" s="2" t="s">
        <v>2006</v>
      </c>
      <c r="AB679" s="2" t="s">
        <v>2006</v>
      </c>
      <c r="AC679" s="20" t="s">
        <v>2006</v>
      </c>
      <c r="AD679" s="132" t="s">
        <v>2006</v>
      </c>
    </row>
    <row r="680" spans="1:30" s="20" customFormat="1" x14ac:dyDescent="0.3">
      <c r="A680" s="143" t="s">
        <v>36</v>
      </c>
      <c r="B680" s="144" t="s">
        <v>1279</v>
      </c>
      <c r="C680" s="144">
        <v>158727</v>
      </c>
      <c r="D680" s="144">
        <v>6578210</v>
      </c>
      <c r="E680" s="158">
        <v>2020</v>
      </c>
      <c r="F680" s="3" t="s">
        <v>1357</v>
      </c>
      <c r="G680" s="131">
        <v>2.4E-2</v>
      </c>
      <c r="H680" s="131">
        <v>7.2000000000000008E-2</v>
      </c>
      <c r="I680" s="131">
        <v>1.5</v>
      </c>
      <c r="J680" s="131">
        <v>1.2</v>
      </c>
      <c r="K680" s="131">
        <v>0.17</v>
      </c>
      <c r="L680" s="131">
        <v>4</v>
      </c>
      <c r="M680" s="131">
        <v>2.1999999999999999E-2</v>
      </c>
      <c r="N680" s="131" t="s">
        <v>566</v>
      </c>
      <c r="O680" s="131">
        <v>1.4</v>
      </c>
      <c r="P680" s="131">
        <v>1.2</v>
      </c>
      <c r="Q680" s="131" t="s">
        <v>585</v>
      </c>
      <c r="R680" s="131">
        <v>3.4</v>
      </c>
      <c r="S680" s="131">
        <v>7.8</v>
      </c>
      <c r="T680" s="131">
        <v>85</v>
      </c>
      <c r="U680" s="131">
        <v>810</v>
      </c>
      <c r="V680" s="131">
        <v>5.0999999999999996</v>
      </c>
      <c r="W680" s="131">
        <v>4.7</v>
      </c>
      <c r="X680" s="131">
        <v>92</v>
      </c>
      <c r="Y680" s="131">
        <v>93</v>
      </c>
      <c r="Z680" s="131" t="s">
        <v>2006</v>
      </c>
      <c r="AA680" s="2" t="s">
        <v>2006</v>
      </c>
      <c r="AB680" s="2" t="s">
        <v>2006</v>
      </c>
      <c r="AC680" s="20" t="s">
        <v>2006</v>
      </c>
      <c r="AD680" s="132" t="s">
        <v>2006</v>
      </c>
    </row>
    <row r="681" spans="1:30" s="20" customFormat="1" x14ac:dyDescent="0.3">
      <c r="A681" s="143" t="s">
        <v>975</v>
      </c>
      <c r="B681" s="144" t="s">
        <v>939</v>
      </c>
      <c r="C681" s="144">
        <v>158751</v>
      </c>
      <c r="D681" s="144">
        <v>6570553</v>
      </c>
      <c r="E681" s="158">
        <v>2020</v>
      </c>
      <c r="F681" s="3" t="s">
        <v>1357</v>
      </c>
      <c r="G681" s="131" t="s">
        <v>567</v>
      </c>
      <c r="H681" s="131">
        <v>6.7000000000000004E-2</v>
      </c>
      <c r="I681" s="131">
        <v>0.75</v>
      </c>
      <c r="J681" s="131">
        <v>0.83</v>
      </c>
      <c r="K681" s="131">
        <v>0.44</v>
      </c>
      <c r="L681" s="131">
        <v>1.5</v>
      </c>
      <c r="M681" s="131" t="s">
        <v>567</v>
      </c>
      <c r="N681" s="131">
        <v>7.3999999999999996E-2</v>
      </c>
      <c r="O681" s="131">
        <v>0.62</v>
      </c>
      <c r="P681" s="131">
        <v>0.79</v>
      </c>
      <c r="Q681" s="131" t="s">
        <v>585</v>
      </c>
      <c r="R681" s="131">
        <v>0.79</v>
      </c>
      <c r="S681" s="131">
        <v>8</v>
      </c>
      <c r="T681" s="131">
        <v>94</v>
      </c>
      <c r="U681" s="131">
        <v>39</v>
      </c>
      <c r="V681" s="131">
        <v>7</v>
      </c>
      <c r="W681" s="131">
        <v>6</v>
      </c>
      <c r="X681" s="131">
        <v>44</v>
      </c>
      <c r="Y681" s="131">
        <v>41</v>
      </c>
      <c r="Z681" s="131" t="s">
        <v>2006</v>
      </c>
      <c r="AA681" s="2" t="s">
        <v>2006</v>
      </c>
      <c r="AB681" s="2" t="s">
        <v>2006</v>
      </c>
      <c r="AC681" s="20" t="s">
        <v>2006</v>
      </c>
      <c r="AD681" s="132" t="s">
        <v>2006</v>
      </c>
    </row>
    <row r="682" spans="1:30" s="20" customFormat="1" x14ac:dyDescent="0.3">
      <c r="A682" s="143" t="s">
        <v>41</v>
      </c>
      <c r="B682" s="144" t="s">
        <v>41</v>
      </c>
      <c r="C682" s="144">
        <v>155057</v>
      </c>
      <c r="D682" s="144">
        <v>6568460</v>
      </c>
      <c r="E682" s="158">
        <v>2020</v>
      </c>
      <c r="F682" s="3" t="s">
        <v>1357</v>
      </c>
      <c r="G682" s="131" t="s">
        <v>567</v>
      </c>
      <c r="H682" s="131">
        <v>6.6000000000000003E-2</v>
      </c>
      <c r="I682" s="131">
        <v>0.86</v>
      </c>
      <c r="J682" s="131">
        <v>1.7</v>
      </c>
      <c r="K682" s="131">
        <v>0.15</v>
      </c>
      <c r="L682" s="131">
        <v>8.6999999999999993</v>
      </c>
      <c r="M682" s="131" t="s">
        <v>567</v>
      </c>
      <c r="N682" s="131">
        <v>8.6999999999999994E-2</v>
      </c>
      <c r="O682" s="131">
        <v>0.98</v>
      </c>
      <c r="P682" s="131">
        <v>1.5</v>
      </c>
      <c r="Q682" s="131" t="s">
        <v>585</v>
      </c>
      <c r="R682" s="131">
        <v>0.59000000000000008</v>
      </c>
      <c r="S682" s="131">
        <v>7.8</v>
      </c>
      <c r="T682" s="131">
        <v>73</v>
      </c>
      <c r="U682" s="131">
        <v>34</v>
      </c>
      <c r="V682" s="131">
        <v>9.1</v>
      </c>
      <c r="W682" s="131">
        <v>7.7</v>
      </c>
      <c r="X682" s="131">
        <v>37</v>
      </c>
      <c r="Y682" s="131">
        <v>38</v>
      </c>
      <c r="Z682" s="131" t="s">
        <v>2006</v>
      </c>
      <c r="AA682" s="2" t="s">
        <v>2006</v>
      </c>
      <c r="AB682" s="2" t="s">
        <v>2006</v>
      </c>
      <c r="AC682" s="20" t="s">
        <v>2006</v>
      </c>
      <c r="AD682" s="132" t="s">
        <v>2006</v>
      </c>
    </row>
    <row r="683" spans="1:30" s="20" customFormat="1" x14ac:dyDescent="0.3">
      <c r="A683" s="143" t="s">
        <v>37</v>
      </c>
      <c r="B683" s="145" t="s">
        <v>37</v>
      </c>
      <c r="C683" s="154"/>
      <c r="D683" s="154"/>
      <c r="E683" s="158">
        <v>2020</v>
      </c>
      <c r="F683" s="3" t="s">
        <v>1357</v>
      </c>
      <c r="G683" s="131">
        <v>2.9000000000000001E-2</v>
      </c>
      <c r="H683" s="131" t="s">
        <v>566</v>
      </c>
      <c r="I683" s="131">
        <v>0.45</v>
      </c>
      <c r="J683" s="131">
        <v>0.11</v>
      </c>
      <c r="K683" s="131">
        <v>0.27</v>
      </c>
      <c r="L683" s="131">
        <v>3.9</v>
      </c>
      <c r="M683" s="131">
        <v>1.0999999999999999E-2</v>
      </c>
      <c r="N683" s="131" t="s">
        <v>566</v>
      </c>
      <c r="O683" s="131">
        <v>0.32</v>
      </c>
      <c r="P683" s="131">
        <v>5.2999999999999999E-2</v>
      </c>
      <c r="Q683" s="131">
        <v>1.7000000000000001E-2</v>
      </c>
      <c r="R683" s="131">
        <v>3.5</v>
      </c>
      <c r="S683" s="131" t="s">
        <v>2006</v>
      </c>
      <c r="T683" s="131" t="s">
        <v>2006</v>
      </c>
      <c r="U683" s="131" t="s">
        <v>2006</v>
      </c>
      <c r="V683" s="131" t="s">
        <v>2006</v>
      </c>
      <c r="W683" s="131" t="s">
        <v>2006</v>
      </c>
      <c r="X683" s="131">
        <v>8.4000000000000005E-2</v>
      </c>
      <c r="Y683" s="131" t="s">
        <v>1265</v>
      </c>
      <c r="Z683" s="131" t="s">
        <v>2006</v>
      </c>
      <c r="AA683" s="2" t="s">
        <v>2006</v>
      </c>
      <c r="AB683" s="2" t="s">
        <v>2006</v>
      </c>
      <c r="AC683" s="20" t="s">
        <v>2006</v>
      </c>
      <c r="AD683" s="132" t="s">
        <v>2006</v>
      </c>
    </row>
    <row r="684" spans="1:30" s="20" customFormat="1" x14ac:dyDescent="0.3">
      <c r="A684" s="143" t="s">
        <v>268</v>
      </c>
      <c r="B684" s="144" t="s">
        <v>1993</v>
      </c>
      <c r="C684" s="144">
        <v>146245</v>
      </c>
      <c r="D684" s="144">
        <v>6583660</v>
      </c>
      <c r="E684" s="158">
        <v>2020</v>
      </c>
      <c r="F684" s="3" t="s">
        <v>1358</v>
      </c>
      <c r="G684" s="131">
        <v>8.5000000000000006E-2</v>
      </c>
      <c r="H684" s="131">
        <v>3.5</v>
      </c>
      <c r="I684" s="131">
        <v>12</v>
      </c>
      <c r="J684" s="131">
        <v>2.5</v>
      </c>
      <c r="K684" s="131">
        <v>4.5</v>
      </c>
      <c r="L684" s="131">
        <v>79</v>
      </c>
      <c r="M684" s="131">
        <v>3.1E-2</v>
      </c>
      <c r="N684" s="131">
        <v>0.35</v>
      </c>
      <c r="O684" s="131">
        <v>4.3</v>
      </c>
      <c r="P684" s="131">
        <v>0.9</v>
      </c>
      <c r="Q684" s="131">
        <v>9.7000000000000003E-2</v>
      </c>
      <c r="R684" s="131">
        <v>27</v>
      </c>
      <c r="S684" s="131">
        <v>7.6</v>
      </c>
      <c r="T684" s="131">
        <v>48</v>
      </c>
      <c r="U684" s="131">
        <v>16</v>
      </c>
      <c r="V684" s="131">
        <v>5.7</v>
      </c>
      <c r="W684" s="131">
        <v>4.0999999999999996</v>
      </c>
      <c r="X684" s="131">
        <v>18</v>
      </c>
      <c r="Y684" s="131">
        <v>18</v>
      </c>
      <c r="Z684" s="131" t="s">
        <v>2006</v>
      </c>
      <c r="AA684" s="2" t="s">
        <v>2006</v>
      </c>
      <c r="AB684" s="2" t="s">
        <v>2006</v>
      </c>
      <c r="AC684" s="20" t="s">
        <v>2006</v>
      </c>
      <c r="AD684" s="132" t="s">
        <v>2006</v>
      </c>
    </row>
    <row r="685" spans="1:30" s="20" customFormat="1" x14ac:dyDescent="0.3">
      <c r="A685" s="143" t="s">
        <v>265</v>
      </c>
      <c r="B685" s="144" t="s">
        <v>546</v>
      </c>
      <c r="C685" s="144">
        <v>152125</v>
      </c>
      <c r="D685" s="144">
        <v>6576900</v>
      </c>
      <c r="E685" s="158">
        <v>2020</v>
      </c>
      <c r="F685" s="3" t="s">
        <v>1358</v>
      </c>
      <c r="G685" s="131">
        <v>1.2E-2</v>
      </c>
      <c r="H685" s="131">
        <v>0.44</v>
      </c>
      <c r="I685" s="131">
        <v>4.1000000000000005</v>
      </c>
      <c r="J685" s="131">
        <v>2.1</v>
      </c>
      <c r="K685" s="131">
        <v>0.41</v>
      </c>
      <c r="L685" s="131">
        <v>9.6</v>
      </c>
      <c r="M685" s="131">
        <v>6.0000000000000001E-3</v>
      </c>
      <c r="N685" s="131">
        <v>0.1</v>
      </c>
      <c r="O685" s="131">
        <v>2.9</v>
      </c>
      <c r="P685" s="131">
        <v>1.9</v>
      </c>
      <c r="Q685" s="131" t="s">
        <v>585</v>
      </c>
      <c r="R685" s="131">
        <v>4.8</v>
      </c>
      <c r="S685" s="131">
        <v>7.8</v>
      </c>
      <c r="T685" s="131">
        <v>63</v>
      </c>
      <c r="U685" s="131">
        <v>34</v>
      </c>
      <c r="V685" s="131">
        <v>7.2</v>
      </c>
      <c r="W685" s="131">
        <v>6.6</v>
      </c>
      <c r="X685" s="131">
        <v>24</v>
      </c>
      <c r="Y685" s="131">
        <v>23</v>
      </c>
      <c r="Z685" s="131" t="s">
        <v>2006</v>
      </c>
      <c r="AA685" s="2" t="s">
        <v>2006</v>
      </c>
      <c r="AB685" s="2" t="s">
        <v>2006</v>
      </c>
      <c r="AC685" s="20" t="s">
        <v>2006</v>
      </c>
      <c r="AD685" s="132" t="s">
        <v>2006</v>
      </c>
    </row>
    <row r="686" spans="1:30" s="20" customFormat="1" x14ac:dyDescent="0.3">
      <c r="A686" s="143" t="s">
        <v>38</v>
      </c>
      <c r="B686" s="145" t="s">
        <v>38</v>
      </c>
      <c r="C686" s="144">
        <v>145070</v>
      </c>
      <c r="D686" s="144">
        <v>6580210</v>
      </c>
      <c r="E686" s="158">
        <v>2020</v>
      </c>
      <c r="F686" s="3" t="s">
        <v>1358</v>
      </c>
      <c r="G686" s="131">
        <v>0.91</v>
      </c>
      <c r="H686" s="131">
        <v>0.05</v>
      </c>
      <c r="I686" s="131">
        <v>3.1</v>
      </c>
      <c r="J686" s="131">
        <v>0.43</v>
      </c>
      <c r="K686" s="131">
        <v>4.7</v>
      </c>
      <c r="L686" s="131">
        <v>2.6</v>
      </c>
      <c r="M686" s="131">
        <v>9.4E-2</v>
      </c>
      <c r="N686" s="131" t="s">
        <v>566</v>
      </c>
      <c r="O686" s="131">
        <v>1.9</v>
      </c>
      <c r="P686" s="131">
        <v>0.28999999999999998</v>
      </c>
      <c r="Q686" s="131">
        <v>9.0999999999999998E-2</v>
      </c>
      <c r="R686" s="131">
        <v>1.6</v>
      </c>
      <c r="S686" s="131">
        <v>8</v>
      </c>
      <c r="T686" s="131">
        <v>150</v>
      </c>
      <c r="U686" s="131">
        <v>36</v>
      </c>
      <c r="V686" s="131">
        <v>12</v>
      </c>
      <c r="W686" s="131">
        <v>11</v>
      </c>
      <c r="X686" s="131">
        <v>49</v>
      </c>
      <c r="Y686" s="131">
        <v>48</v>
      </c>
      <c r="Z686" s="131" t="s">
        <v>2006</v>
      </c>
      <c r="AA686" s="2" t="s">
        <v>2006</v>
      </c>
      <c r="AB686" s="2" t="s">
        <v>2006</v>
      </c>
      <c r="AC686" s="20" t="s">
        <v>2006</v>
      </c>
      <c r="AD686" s="132" t="s">
        <v>2006</v>
      </c>
    </row>
    <row r="687" spans="1:30" s="20" customFormat="1" x14ac:dyDescent="0.3">
      <c r="A687" s="143" t="s">
        <v>39</v>
      </c>
      <c r="B687" s="144" t="s">
        <v>39</v>
      </c>
      <c r="C687" s="144">
        <v>145234</v>
      </c>
      <c r="D687" s="144">
        <v>6581590</v>
      </c>
      <c r="E687" s="158">
        <v>2020</v>
      </c>
      <c r="F687" s="3" t="s">
        <v>1358</v>
      </c>
      <c r="G687" s="131">
        <v>6.8000000000000005E-2</v>
      </c>
      <c r="H687" s="131">
        <v>5.8999999999999997E-2</v>
      </c>
      <c r="I687" s="131">
        <v>0.39</v>
      </c>
      <c r="J687" s="131">
        <v>0.43</v>
      </c>
      <c r="K687" s="131">
        <v>5.3999999999999999E-2</v>
      </c>
      <c r="L687" s="131">
        <v>1.7</v>
      </c>
      <c r="M687" s="131">
        <v>0.01</v>
      </c>
      <c r="N687" s="131">
        <v>5.0999999999999997E-2</v>
      </c>
      <c r="O687" s="131">
        <v>0.4</v>
      </c>
      <c r="P687" s="131">
        <v>0.34</v>
      </c>
      <c r="Q687" s="131" t="s">
        <v>585</v>
      </c>
      <c r="R687" s="131">
        <v>1</v>
      </c>
      <c r="S687" s="131">
        <v>8</v>
      </c>
      <c r="T687" s="131">
        <v>160</v>
      </c>
      <c r="U687" s="131">
        <v>93</v>
      </c>
      <c r="V687" s="131">
        <v>21</v>
      </c>
      <c r="W687" s="131">
        <v>21</v>
      </c>
      <c r="X687" s="131">
        <v>120</v>
      </c>
      <c r="Y687" s="131">
        <v>110</v>
      </c>
      <c r="Z687" s="131" t="s">
        <v>2006</v>
      </c>
      <c r="AA687" s="2" t="s">
        <v>2006</v>
      </c>
      <c r="AB687" s="2" t="s">
        <v>2006</v>
      </c>
      <c r="AC687" s="20" t="s">
        <v>2006</v>
      </c>
      <c r="AD687" s="132" t="s">
        <v>2006</v>
      </c>
    </row>
    <row r="688" spans="1:30" s="20" customFormat="1" x14ac:dyDescent="0.3">
      <c r="A688" s="143" t="s">
        <v>40</v>
      </c>
      <c r="B688" s="144" t="s">
        <v>40</v>
      </c>
      <c r="C688" s="144">
        <v>142857</v>
      </c>
      <c r="D688" s="144">
        <v>6581940</v>
      </c>
      <c r="E688" s="158">
        <v>2020</v>
      </c>
      <c r="F688" s="3" t="s">
        <v>1358</v>
      </c>
      <c r="G688" s="131">
        <v>5.2999999999999999E-2</v>
      </c>
      <c r="H688" s="131">
        <v>3.2</v>
      </c>
      <c r="I688" s="131">
        <v>21</v>
      </c>
      <c r="J688" s="131">
        <v>2.1</v>
      </c>
      <c r="K688" s="131">
        <v>3</v>
      </c>
      <c r="L688" s="131">
        <v>66</v>
      </c>
      <c r="M688" s="131">
        <v>2.4E-2</v>
      </c>
      <c r="N688" s="131">
        <v>0.28999999999999998</v>
      </c>
      <c r="O688" s="131">
        <v>9.6</v>
      </c>
      <c r="P688" s="131">
        <v>1</v>
      </c>
      <c r="Q688" s="131">
        <v>6.4000000000000001E-2</v>
      </c>
      <c r="R688" s="131">
        <v>31</v>
      </c>
      <c r="S688" s="131">
        <v>7.5</v>
      </c>
      <c r="T688" s="131">
        <v>71</v>
      </c>
      <c r="U688" s="131">
        <v>23</v>
      </c>
      <c r="V688" s="131">
        <v>12</v>
      </c>
      <c r="W688" s="131">
        <v>6.7</v>
      </c>
      <c r="X688" s="131">
        <v>26</v>
      </c>
      <c r="Y688" s="131">
        <v>25</v>
      </c>
      <c r="Z688" s="131" t="s">
        <v>2006</v>
      </c>
      <c r="AA688" s="2" t="s">
        <v>2006</v>
      </c>
      <c r="AB688" s="2" t="s">
        <v>2006</v>
      </c>
      <c r="AC688" s="20" t="s">
        <v>2006</v>
      </c>
      <c r="AD688" s="132" t="s">
        <v>2006</v>
      </c>
    </row>
    <row r="689" spans="1:30" s="20" customFormat="1" x14ac:dyDescent="0.3">
      <c r="A689" s="143" t="s">
        <v>1330</v>
      </c>
      <c r="B689" s="144" t="s">
        <v>1280</v>
      </c>
      <c r="C689" s="154"/>
      <c r="D689" s="154"/>
      <c r="E689" s="158">
        <v>2020</v>
      </c>
      <c r="F689" s="3" t="s">
        <v>1358</v>
      </c>
      <c r="G689" s="131">
        <v>6.8999999999999992E-2</v>
      </c>
      <c r="H689" s="131">
        <v>3.7</v>
      </c>
      <c r="I689" s="131">
        <v>14</v>
      </c>
      <c r="J689" s="131">
        <v>2.8</v>
      </c>
      <c r="K689" s="131">
        <v>4.8999999999999995</v>
      </c>
      <c r="L689" s="131">
        <v>89</v>
      </c>
      <c r="M689" s="131">
        <v>2.5000000000000001E-2</v>
      </c>
      <c r="N689" s="131">
        <v>0.37</v>
      </c>
      <c r="O689" s="131">
        <v>5.4</v>
      </c>
      <c r="P689" s="131">
        <v>1.1000000000000001</v>
      </c>
      <c r="Q689" s="131">
        <v>9.0999999999999998E-2</v>
      </c>
      <c r="R689" s="131">
        <v>31</v>
      </c>
      <c r="S689" s="131">
        <v>7.6</v>
      </c>
      <c r="T689" s="131">
        <v>59</v>
      </c>
      <c r="U689" s="131">
        <v>21</v>
      </c>
      <c r="V689" s="131">
        <v>6.1</v>
      </c>
      <c r="W689" s="131">
        <v>4.9000000000000004</v>
      </c>
      <c r="X689" s="131">
        <v>23</v>
      </c>
      <c r="Y689" s="131">
        <v>23</v>
      </c>
      <c r="Z689" s="131" t="s">
        <v>2006</v>
      </c>
      <c r="AA689" s="2" t="s">
        <v>2006</v>
      </c>
      <c r="AB689" s="2" t="s">
        <v>2006</v>
      </c>
      <c r="AC689" s="20" t="s">
        <v>2006</v>
      </c>
      <c r="AD689" s="132" t="s">
        <v>2006</v>
      </c>
    </row>
    <row r="690" spans="1:30" s="20" customFormat="1" x14ac:dyDescent="0.3">
      <c r="A690" s="143" t="s">
        <v>1331</v>
      </c>
      <c r="B690" s="144" t="s">
        <v>1280</v>
      </c>
      <c r="C690" s="154"/>
      <c r="D690" s="154"/>
      <c r="E690" s="158">
        <v>2020</v>
      </c>
      <c r="F690" s="3" t="s">
        <v>1358</v>
      </c>
      <c r="G690" s="131">
        <v>6.0000000000000005E-2</v>
      </c>
      <c r="H690" s="131">
        <v>3.9</v>
      </c>
      <c r="I690" s="131">
        <v>10</v>
      </c>
      <c r="J690" s="131">
        <v>3.2</v>
      </c>
      <c r="K690" s="131">
        <v>3.8</v>
      </c>
      <c r="L690" s="131">
        <v>75</v>
      </c>
      <c r="M690" s="131">
        <v>2.1999999999999999E-2</v>
      </c>
      <c r="N690" s="131">
        <v>0.31</v>
      </c>
      <c r="O690" s="131">
        <v>4.5999999999999996</v>
      </c>
      <c r="P690" s="131">
        <v>1.4</v>
      </c>
      <c r="Q690" s="131">
        <v>8.6999999999999994E-2</v>
      </c>
      <c r="R690" s="131">
        <v>22</v>
      </c>
      <c r="S690" s="131">
        <v>7.7</v>
      </c>
      <c r="T690" s="131">
        <v>110</v>
      </c>
      <c r="U690" s="131">
        <v>35</v>
      </c>
      <c r="V690" s="131">
        <v>8.6999999999999993</v>
      </c>
      <c r="W690" s="131">
        <v>6.9</v>
      </c>
      <c r="X690" s="131">
        <v>41</v>
      </c>
      <c r="Y690" s="131">
        <v>39</v>
      </c>
      <c r="Z690" s="131" t="s">
        <v>2006</v>
      </c>
      <c r="AA690" s="2" t="s">
        <v>2006</v>
      </c>
      <c r="AB690" s="2" t="s">
        <v>2006</v>
      </c>
      <c r="AC690" s="20" t="s">
        <v>2006</v>
      </c>
      <c r="AD690" s="132" t="s">
        <v>2006</v>
      </c>
    </row>
    <row r="691" spans="1:30" s="20" customFormat="1" x14ac:dyDescent="0.3">
      <c r="A691" s="143" t="s">
        <v>1109</v>
      </c>
      <c r="B691" s="144" t="s">
        <v>1109</v>
      </c>
      <c r="C691" s="154"/>
      <c r="D691" s="154"/>
      <c r="E691" s="158">
        <v>2020</v>
      </c>
      <c r="F691" s="3" t="s">
        <v>1359</v>
      </c>
      <c r="G691" s="131">
        <v>9.0000000000000011E-3</v>
      </c>
      <c r="H691" s="131" t="s">
        <v>566</v>
      </c>
      <c r="I691" s="131">
        <v>0.54</v>
      </c>
      <c r="J691" s="131">
        <v>0.48000000000000004</v>
      </c>
      <c r="K691" s="131">
        <v>9.0999999999999998E-2</v>
      </c>
      <c r="L691" s="131">
        <v>4.5</v>
      </c>
      <c r="M691" s="131">
        <v>1.9E-2</v>
      </c>
      <c r="N691" s="131" t="s">
        <v>566</v>
      </c>
      <c r="O691" s="131">
        <v>0.65</v>
      </c>
      <c r="P691" s="131">
        <v>0.5</v>
      </c>
      <c r="Q691" s="131" t="s">
        <v>585</v>
      </c>
      <c r="R691" s="131">
        <v>4.3</v>
      </c>
      <c r="S691" s="131">
        <v>7.5</v>
      </c>
      <c r="T691" s="131">
        <v>50</v>
      </c>
      <c r="U691" s="131">
        <v>40</v>
      </c>
      <c r="V691" s="131">
        <v>7.2</v>
      </c>
      <c r="W691" s="131">
        <v>5.4</v>
      </c>
      <c r="X691" s="131">
        <v>28</v>
      </c>
      <c r="Y691" s="131">
        <v>29</v>
      </c>
      <c r="Z691" s="131" t="s">
        <v>2006</v>
      </c>
      <c r="AA691" s="2" t="s">
        <v>2006</v>
      </c>
      <c r="AB691" s="2" t="s">
        <v>2006</v>
      </c>
      <c r="AC691" s="20" t="s">
        <v>2006</v>
      </c>
      <c r="AD691" s="132" t="s">
        <v>2006</v>
      </c>
    </row>
    <row r="692" spans="1:30" s="20" customFormat="1" x14ac:dyDescent="0.3">
      <c r="A692" s="143" t="s">
        <v>41</v>
      </c>
      <c r="B692" s="144" t="s">
        <v>41</v>
      </c>
      <c r="C692" s="144">
        <v>155057</v>
      </c>
      <c r="D692" s="144">
        <v>6568460</v>
      </c>
      <c r="E692" s="158">
        <v>2020</v>
      </c>
      <c r="F692" s="3" t="s">
        <v>1359</v>
      </c>
      <c r="G692" s="131">
        <v>1.0999999999999999E-2</v>
      </c>
      <c r="H692" s="131">
        <v>0.12999999999999998</v>
      </c>
      <c r="I692" s="131">
        <v>0.96000000000000008</v>
      </c>
      <c r="J692" s="131">
        <v>1.9</v>
      </c>
      <c r="K692" s="131">
        <v>6.8999999999999992E-2</v>
      </c>
      <c r="L692" s="131">
        <v>1.6</v>
      </c>
      <c r="M692" s="131">
        <v>4.0000000000000001E-3</v>
      </c>
      <c r="N692" s="131">
        <v>7.2000000000000008E-2</v>
      </c>
      <c r="O692" s="131">
        <v>1</v>
      </c>
      <c r="P692" s="131">
        <v>1.8</v>
      </c>
      <c r="Q692" s="131" t="s">
        <v>585</v>
      </c>
      <c r="R692" s="131">
        <v>1.4</v>
      </c>
      <c r="S692" s="131">
        <v>7.8</v>
      </c>
      <c r="T692" s="131">
        <v>76</v>
      </c>
      <c r="U692" s="131">
        <v>35</v>
      </c>
      <c r="V692" s="131">
        <v>8.1</v>
      </c>
      <c r="W692" s="131">
        <v>7.5</v>
      </c>
      <c r="X692" s="131">
        <v>32</v>
      </c>
      <c r="Y692" s="131">
        <v>34</v>
      </c>
      <c r="Z692" s="131" t="s">
        <v>2006</v>
      </c>
      <c r="AA692" s="2" t="s">
        <v>2006</v>
      </c>
      <c r="AB692" s="2" t="s">
        <v>2006</v>
      </c>
      <c r="AC692" s="20" t="s">
        <v>2006</v>
      </c>
      <c r="AD692" s="132" t="s">
        <v>2006</v>
      </c>
    </row>
    <row r="693" spans="1:30" s="20" customFormat="1" x14ac:dyDescent="0.3">
      <c r="A693" s="143" t="s">
        <v>46</v>
      </c>
      <c r="B693" s="144" t="s">
        <v>46</v>
      </c>
      <c r="C693" s="147" t="s">
        <v>1283</v>
      </c>
      <c r="D693" s="147" t="s">
        <v>1282</v>
      </c>
      <c r="E693" s="158">
        <v>2020</v>
      </c>
      <c r="F693" s="3" t="s">
        <v>1359</v>
      </c>
      <c r="G693" s="131">
        <v>9.0000000000000011E-3</v>
      </c>
      <c r="H693" s="131">
        <v>7.2999999999999995E-2</v>
      </c>
      <c r="I693" s="131">
        <v>1.2</v>
      </c>
      <c r="J693" s="131">
        <v>0.61</v>
      </c>
      <c r="K693" s="131">
        <v>0.15</v>
      </c>
      <c r="L693" s="131">
        <v>7</v>
      </c>
      <c r="M693" s="131" t="s">
        <v>567</v>
      </c>
      <c r="N693" s="131" t="s">
        <v>566</v>
      </c>
      <c r="O693" s="131">
        <v>1</v>
      </c>
      <c r="P693" s="131">
        <v>0.57999999999999996</v>
      </c>
      <c r="Q693" s="131">
        <v>2.3E-2</v>
      </c>
      <c r="R693" s="131">
        <v>3.1</v>
      </c>
      <c r="S693" s="131">
        <v>7.7</v>
      </c>
      <c r="T693" s="131">
        <v>100</v>
      </c>
      <c r="U693" s="131">
        <v>42</v>
      </c>
      <c r="V693" s="131">
        <v>7.7</v>
      </c>
      <c r="W693" s="131">
        <v>5.7</v>
      </c>
      <c r="X693" s="131">
        <v>34</v>
      </c>
      <c r="Y693" s="131">
        <v>37</v>
      </c>
      <c r="Z693" s="131" t="s">
        <v>2006</v>
      </c>
      <c r="AA693" s="2" t="s">
        <v>2006</v>
      </c>
      <c r="AB693" s="2" t="s">
        <v>2006</v>
      </c>
      <c r="AC693" s="20" t="s">
        <v>2006</v>
      </c>
      <c r="AD693" s="132" t="s">
        <v>2006</v>
      </c>
    </row>
    <row r="694" spans="1:30" s="20" customFormat="1" x14ac:dyDescent="0.3">
      <c r="A694" s="143" t="s">
        <v>975</v>
      </c>
      <c r="B694" s="144" t="s">
        <v>939</v>
      </c>
      <c r="C694" s="144">
        <v>158751</v>
      </c>
      <c r="D694" s="144">
        <v>6570553</v>
      </c>
      <c r="E694" s="158">
        <v>2020</v>
      </c>
      <c r="F694" s="3" t="s">
        <v>1359</v>
      </c>
      <c r="G694" s="131" t="s">
        <v>567</v>
      </c>
      <c r="H694" s="131">
        <v>0.76</v>
      </c>
      <c r="I694" s="131">
        <v>0.78</v>
      </c>
      <c r="J694" s="131">
        <v>0.83</v>
      </c>
      <c r="K694" s="131">
        <v>0.1</v>
      </c>
      <c r="L694" s="131">
        <v>6.4</v>
      </c>
      <c r="M694" s="131" t="s">
        <v>567</v>
      </c>
      <c r="N694" s="131" t="s">
        <v>566</v>
      </c>
      <c r="O694" s="131">
        <v>0.80999999999999994</v>
      </c>
      <c r="P694" s="131">
        <v>0.80999999999999994</v>
      </c>
      <c r="Q694" s="131" t="s">
        <v>585</v>
      </c>
      <c r="R694" s="131">
        <v>0.76</v>
      </c>
      <c r="S694" s="131">
        <v>8</v>
      </c>
      <c r="T694" s="131">
        <v>97</v>
      </c>
      <c r="U694" s="131">
        <v>39</v>
      </c>
      <c r="V694" s="131">
        <v>7.7</v>
      </c>
      <c r="W694" s="131">
        <v>6.1</v>
      </c>
      <c r="X694" s="131">
        <v>36</v>
      </c>
      <c r="Y694" s="131">
        <v>40</v>
      </c>
      <c r="Z694" s="131" t="s">
        <v>2006</v>
      </c>
      <c r="AA694" s="2" t="s">
        <v>2006</v>
      </c>
      <c r="AB694" s="2" t="s">
        <v>2006</v>
      </c>
      <c r="AC694" s="20" t="s">
        <v>2006</v>
      </c>
      <c r="AD694" s="132" t="s">
        <v>2006</v>
      </c>
    </row>
    <row r="695" spans="1:30" s="20" customFormat="1" x14ac:dyDescent="0.3">
      <c r="A695" s="143" t="s">
        <v>263</v>
      </c>
      <c r="B695" s="144" t="s">
        <v>550</v>
      </c>
      <c r="C695" s="144">
        <v>156953</v>
      </c>
      <c r="D695" s="144">
        <v>6570050</v>
      </c>
      <c r="E695" s="158">
        <v>2020</v>
      </c>
      <c r="F695" s="3" t="s">
        <v>1359</v>
      </c>
      <c r="G695" s="131">
        <v>8.0000000000000002E-3</v>
      </c>
      <c r="H695" s="131">
        <v>9.0999999999999998E-2</v>
      </c>
      <c r="I695" s="131">
        <v>0.83</v>
      </c>
      <c r="J695" s="131">
        <v>2.1</v>
      </c>
      <c r="K695" s="131">
        <v>0.11</v>
      </c>
      <c r="L695" s="131">
        <v>1.6</v>
      </c>
      <c r="M695" s="131">
        <v>4.0000000000000001E-3</v>
      </c>
      <c r="N695" s="131" t="s">
        <v>566</v>
      </c>
      <c r="O695" s="131">
        <v>0.83</v>
      </c>
      <c r="P695" s="131">
        <v>2</v>
      </c>
      <c r="Q695" s="131" t="s">
        <v>585</v>
      </c>
      <c r="R695" s="131">
        <v>1.1000000000000001</v>
      </c>
      <c r="S695" s="131">
        <v>7.8</v>
      </c>
      <c r="T695" s="131">
        <v>80</v>
      </c>
      <c r="U695" s="131">
        <v>37</v>
      </c>
      <c r="V695" s="131">
        <v>9.1999999999999993</v>
      </c>
      <c r="W695" s="131">
        <v>7.5</v>
      </c>
      <c r="X695" s="131">
        <v>33</v>
      </c>
      <c r="Y695" s="131">
        <v>35</v>
      </c>
      <c r="Z695" s="131" t="s">
        <v>2006</v>
      </c>
      <c r="AA695" s="2" t="s">
        <v>2006</v>
      </c>
      <c r="AB695" s="2" t="s">
        <v>2006</v>
      </c>
      <c r="AC695" s="20" t="s">
        <v>2006</v>
      </c>
      <c r="AD695" s="132" t="s">
        <v>2006</v>
      </c>
    </row>
    <row r="696" spans="1:30" s="20" customFormat="1" x14ac:dyDescent="0.3">
      <c r="A696" s="143" t="s">
        <v>265</v>
      </c>
      <c r="B696" s="144" t="s">
        <v>546</v>
      </c>
      <c r="C696" s="144">
        <v>152125</v>
      </c>
      <c r="D696" s="144">
        <v>6576900</v>
      </c>
      <c r="E696" s="158">
        <v>2020</v>
      </c>
      <c r="F696" s="3" t="s">
        <v>1359</v>
      </c>
      <c r="G696" s="131">
        <v>0.01</v>
      </c>
      <c r="H696" s="131">
        <v>0.13999999999999999</v>
      </c>
      <c r="I696" s="131">
        <v>2.1</v>
      </c>
      <c r="J696" s="131">
        <v>1.9</v>
      </c>
      <c r="K696" s="131">
        <v>0.2</v>
      </c>
      <c r="L696" s="131">
        <v>3.2</v>
      </c>
      <c r="M696" s="131">
        <v>6.0000000000000001E-3</v>
      </c>
      <c r="N696" s="131">
        <v>5.5E-2</v>
      </c>
      <c r="O696" s="131">
        <v>2</v>
      </c>
      <c r="P696" s="131">
        <v>1.8</v>
      </c>
      <c r="Q696" s="131">
        <v>1.6E-2</v>
      </c>
      <c r="R696" s="131">
        <v>2.7</v>
      </c>
      <c r="S696" s="131">
        <v>7.8</v>
      </c>
      <c r="T696" s="131">
        <v>63</v>
      </c>
      <c r="U696" s="131">
        <v>30</v>
      </c>
      <c r="V696" s="131">
        <v>8.4</v>
      </c>
      <c r="W696" s="131">
        <v>6.8</v>
      </c>
      <c r="X696" s="131">
        <v>22</v>
      </c>
      <c r="Y696" s="131">
        <v>22</v>
      </c>
      <c r="Z696" s="131" t="s">
        <v>2006</v>
      </c>
      <c r="AA696" s="2" t="s">
        <v>2006</v>
      </c>
      <c r="AB696" s="2" t="s">
        <v>2006</v>
      </c>
      <c r="AC696" s="20" t="s">
        <v>2006</v>
      </c>
      <c r="AD696" s="132" t="s">
        <v>2006</v>
      </c>
    </row>
    <row r="697" spans="1:30" s="20" customFormat="1" x14ac:dyDescent="0.3">
      <c r="A697" s="143" t="s">
        <v>43</v>
      </c>
      <c r="B697" s="144" t="s">
        <v>43</v>
      </c>
      <c r="C697" s="144">
        <v>153662</v>
      </c>
      <c r="D697" s="144">
        <v>6578630</v>
      </c>
      <c r="E697" s="158">
        <v>2020</v>
      </c>
      <c r="F697" s="3" t="s">
        <v>1359</v>
      </c>
      <c r="G697" s="131">
        <v>1.6E-2</v>
      </c>
      <c r="H697" s="131">
        <v>0.12000000000000001</v>
      </c>
      <c r="I697" s="131">
        <v>2.1</v>
      </c>
      <c r="J697" s="131">
        <v>1.9</v>
      </c>
      <c r="K697" s="131">
        <v>0.27999999999999997</v>
      </c>
      <c r="L697" s="131">
        <v>2.9</v>
      </c>
      <c r="M697" s="131">
        <v>8.0000000000000002E-3</v>
      </c>
      <c r="N697" s="131">
        <v>6.8999999999999992E-2</v>
      </c>
      <c r="O697" s="131">
        <v>2</v>
      </c>
      <c r="P697" s="131">
        <v>1.9</v>
      </c>
      <c r="Q697" s="131" t="s">
        <v>585</v>
      </c>
      <c r="R697" s="131">
        <v>2</v>
      </c>
      <c r="S697" s="131">
        <v>7.8</v>
      </c>
      <c r="T697" s="131">
        <v>64</v>
      </c>
      <c r="U697" s="131">
        <v>26</v>
      </c>
      <c r="V697" s="131">
        <v>9</v>
      </c>
      <c r="W697" s="131">
        <v>7</v>
      </c>
      <c r="X697" s="131">
        <v>22</v>
      </c>
      <c r="Y697" s="131">
        <v>23</v>
      </c>
      <c r="Z697" s="131" t="s">
        <v>2006</v>
      </c>
      <c r="AA697" s="2" t="s">
        <v>2006</v>
      </c>
      <c r="AB697" s="2" t="s">
        <v>2006</v>
      </c>
      <c r="AC697" s="20" t="s">
        <v>2006</v>
      </c>
      <c r="AD697" s="132" t="s">
        <v>2006</v>
      </c>
    </row>
    <row r="698" spans="1:30" s="20" customFormat="1" x14ac:dyDescent="0.3">
      <c r="A698" s="143" t="s">
        <v>1116</v>
      </c>
      <c r="B698" s="144" t="s">
        <v>1116</v>
      </c>
      <c r="C698" s="154"/>
      <c r="D698" s="154"/>
      <c r="E698" s="158">
        <v>2020</v>
      </c>
      <c r="F698" s="3" t="s">
        <v>1359</v>
      </c>
      <c r="G698" s="131" t="s">
        <v>567</v>
      </c>
      <c r="H698" s="131" t="s">
        <v>566</v>
      </c>
      <c r="I698" s="131">
        <v>0.31</v>
      </c>
      <c r="J698" s="131">
        <v>0.46</v>
      </c>
      <c r="K698" s="131">
        <v>0.12999999999999998</v>
      </c>
      <c r="L698" s="131">
        <v>0.95</v>
      </c>
      <c r="M698" s="131" t="s">
        <v>567</v>
      </c>
      <c r="N698" s="131">
        <v>7.6999999999999999E-2</v>
      </c>
      <c r="O698" s="131">
        <v>0.39</v>
      </c>
      <c r="P698" s="131">
        <v>0.42000000000000004</v>
      </c>
      <c r="Q698" s="131" t="s">
        <v>585</v>
      </c>
      <c r="R698" s="131">
        <v>0.5</v>
      </c>
      <c r="S698" s="131">
        <v>7.9</v>
      </c>
      <c r="T698" s="131">
        <v>110</v>
      </c>
      <c r="U698" s="131">
        <v>50</v>
      </c>
      <c r="V698" s="131">
        <v>12</v>
      </c>
      <c r="W698" s="131">
        <v>8.8000000000000007</v>
      </c>
      <c r="X698" s="131">
        <v>40</v>
      </c>
      <c r="Y698" s="131">
        <v>44</v>
      </c>
      <c r="Z698" s="131" t="s">
        <v>2006</v>
      </c>
      <c r="AA698" s="2" t="s">
        <v>2006</v>
      </c>
      <c r="AB698" s="2" t="s">
        <v>2006</v>
      </c>
      <c r="AC698" s="20" t="s">
        <v>2006</v>
      </c>
      <c r="AD698" s="132" t="s">
        <v>2006</v>
      </c>
    </row>
    <row r="699" spans="1:30" s="20" customFormat="1" x14ac:dyDescent="0.3">
      <c r="A699" s="143" t="s">
        <v>1123</v>
      </c>
      <c r="B699" s="144" t="s">
        <v>1123</v>
      </c>
      <c r="C699" s="154"/>
      <c r="D699" s="154"/>
      <c r="E699" s="158">
        <v>2020</v>
      </c>
      <c r="F699" s="3" t="s">
        <v>1359</v>
      </c>
      <c r="G699" s="131">
        <v>9.0000000000000011E-3</v>
      </c>
      <c r="H699" s="131">
        <v>8.3999999999999991E-2</v>
      </c>
      <c r="I699" s="131">
        <v>1.6</v>
      </c>
      <c r="J699" s="131">
        <v>0.80999999999999994</v>
      </c>
      <c r="K699" s="131">
        <v>6.4999999999999988E-2</v>
      </c>
      <c r="L699" s="131">
        <v>2.4</v>
      </c>
      <c r="M699" s="131">
        <v>0.01</v>
      </c>
      <c r="N699" s="131">
        <v>6.4999999999999988E-2</v>
      </c>
      <c r="O699" s="131">
        <v>1.5</v>
      </c>
      <c r="P699" s="131">
        <v>0.75</v>
      </c>
      <c r="Q699" s="131" t="s">
        <v>585</v>
      </c>
      <c r="R699" s="131">
        <v>2.1</v>
      </c>
      <c r="S699" s="131">
        <v>7.7</v>
      </c>
      <c r="T699" s="131">
        <v>65</v>
      </c>
      <c r="U699" s="131">
        <v>39</v>
      </c>
      <c r="V699" s="131">
        <v>9.1999999999999993</v>
      </c>
      <c r="W699" s="131">
        <v>6.7</v>
      </c>
      <c r="X699" s="131">
        <v>28</v>
      </c>
      <c r="Y699" s="131">
        <v>26</v>
      </c>
      <c r="Z699" s="131" t="s">
        <v>2006</v>
      </c>
      <c r="AA699" s="2" t="s">
        <v>2006</v>
      </c>
      <c r="AB699" s="2" t="s">
        <v>2006</v>
      </c>
      <c r="AC699" s="20" t="s">
        <v>2006</v>
      </c>
      <c r="AD699" s="132" t="s">
        <v>2006</v>
      </c>
    </row>
    <row r="700" spans="1:30" s="20" customFormat="1" x14ac:dyDescent="0.3">
      <c r="A700" s="143" t="s">
        <v>269</v>
      </c>
      <c r="B700" s="144" t="s">
        <v>44</v>
      </c>
      <c r="C700" s="144">
        <v>149668</v>
      </c>
      <c r="D700" s="144">
        <v>6580770</v>
      </c>
      <c r="E700" s="158">
        <v>2020</v>
      </c>
      <c r="F700" s="3" t="s">
        <v>1360</v>
      </c>
      <c r="G700" s="131">
        <v>9.0000000000000011E-3</v>
      </c>
      <c r="H700" s="131">
        <v>0.13999999999999999</v>
      </c>
      <c r="I700" s="131">
        <v>2.7</v>
      </c>
      <c r="J700" s="131">
        <v>2</v>
      </c>
      <c r="K700" s="131">
        <v>0.24000000000000002</v>
      </c>
      <c r="L700" s="131">
        <v>3.7</v>
      </c>
      <c r="M700" s="131">
        <v>7.0000000000000001E-3</v>
      </c>
      <c r="N700" s="131">
        <v>7.3999999999999996E-2</v>
      </c>
      <c r="O700" s="131">
        <v>2.2999999999999998</v>
      </c>
      <c r="P700" s="131">
        <v>1.9</v>
      </c>
      <c r="Q700" s="131" t="s">
        <v>585</v>
      </c>
      <c r="R700" s="131">
        <v>2.5</v>
      </c>
      <c r="S700" s="131">
        <v>7.6</v>
      </c>
      <c r="T700" s="131">
        <v>67</v>
      </c>
      <c r="U700" s="131">
        <v>25</v>
      </c>
      <c r="V700" s="131">
        <v>8.4</v>
      </c>
      <c r="W700" s="131">
        <v>8.6</v>
      </c>
      <c r="X700" s="131">
        <v>24</v>
      </c>
      <c r="Y700" s="131">
        <v>24</v>
      </c>
      <c r="Z700" s="131" t="s">
        <v>2006</v>
      </c>
      <c r="AA700" s="2" t="s">
        <v>2006</v>
      </c>
      <c r="AB700" s="2" t="s">
        <v>2006</v>
      </c>
      <c r="AC700" s="20" t="s">
        <v>2006</v>
      </c>
      <c r="AD700" s="132" t="s">
        <v>2006</v>
      </c>
    </row>
    <row r="701" spans="1:30" s="20" customFormat="1" x14ac:dyDescent="0.3">
      <c r="A701" s="143" t="s">
        <v>42</v>
      </c>
      <c r="B701" s="144" t="s">
        <v>42</v>
      </c>
      <c r="C701" s="144">
        <v>148156</v>
      </c>
      <c r="D701" s="144">
        <v>6572520</v>
      </c>
      <c r="E701" s="158">
        <v>2020</v>
      </c>
      <c r="F701" s="3" t="s">
        <v>1360</v>
      </c>
      <c r="G701" s="131">
        <v>7.0000000000000001E-3</v>
      </c>
      <c r="H701" s="131">
        <v>5.0999999999999997E-2</v>
      </c>
      <c r="I701" s="131">
        <v>1.3</v>
      </c>
      <c r="J701" s="131">
        <v>1.3</v>
      </c>
      <c r="K701" s="131">
        <v>0.13999999999999999</v>
      </c>
      <c r="L701" s="131">
        <v>4.1000000000000005</v>
      </c>
      <c r="M701" s="131" t="s">
        <v>567</v>
      </c>
      <c r="N701" s="131" t="s">
        <v>566</v>
      </c>
      <c r="O701" s="131">
        <v>1</v>
      </c>
      <c r="P701" s="131">
        <v>1.1000000000000001</v>
      </c>
      <c r="Q701" s="131" t="s">
        <v>585</v>
      </c>
      <c r="R701" s="131">
        <v>2.5</v>
      </c>
      <c r="S701" s="131">
        <v>7.5</v>
      </c>
      <c r="T701" s="131">
        <v>75</v>
      </c>
      <c r="U701" s="131">
        <v>28</v>
      </c>
      <c r="V701" s="131">
        <v>8.4</v>
      </c>
      <c r="W701" s="131">
        <v>8.6</v>
      </c>
      <c r="X701" s="131">
        <v>30</v>
      </c>
      <c r="Y701" s="131">
        <v>31</v>
      </c>
      <c r="Z701" s="131" t="s">
        <v>2006</v>
      </c>
      <c r="AA701" s="2" t="s">
        <v>2006</v>
      </c>
      <c r="AB701" s="2" t="s">
        <v>2006</v>
      </c>
      <c r="AC701" s="20" t="s">
        <v>2006</v>
      </c>
      <c r="AD701" s="132" t="s">
        <v>2006</v>
      </c>
    </row>
    <row r="702" spans="1:30" s="20" customFormat="1" x14ac:dyDescent="0.3">
      <c r="A702" s="143" t="s">
        <v>261</v>
      </c>
      <c r="B702" s="144" t="s">
        <v>1327</v>
      </c>
      <c r="C702" s="144">
        <v>156341</v>
      </c>
      <c r="D702" s="144">
        <v>6582550</v>
      </c>
      <c r="E702" s="158">
        <v>2020</v>
      </c>
      <c r="F702" s="3" t="s">
        <v>1360</v>
      </c>
      <c r="G702" s="131">
        <v>1.2999999999999999E-2</v>
      </c>
      <c r="H702" s="131">
        <v>7.2000000000000008E-2</v>
      </c>
      <c r="I702" s="131">
        <v>1.5</v>
      </c>
      <c r="J702" s="131">
        <v>1.3</v>
      </c>
      <c r="K702" s="131">
        <v>0.12000000000000001</v>
      </c>
      <c r="L702" s="131">
        <v>3.3</v>
      </c>
      <c r="M702" s="131">
        <v>1.0999999999999999E-2</v>
      </c>
      <c r="N702" s="131" t="s">
        <v>566</v>
      </c>
      <c r="O702" s="131">
        <v>1.4</v>
      </c>
      <c r="P702" s="131">
        <v>1.2</v>
      </c>
      <c r="Q702" s="131" t="s">
        <v>585</v>
      </c>
      <c r="R702" s="131">
        <v>2.6</v>
      </c>
      <c r="S702" s="131">
        <v>7.6</v>
      </c>
      <c r="T702" s="131">
        <v>80</v>
      </c>
      <c r="U702" s="131">
        <v>630</v>
      </c>
      <c r="V702" s="131">
        <v>8.3000000000000007</v>
      </c>
      <c r="W702" s="131">
        <v>6.9</v>
      </c>
      <c r="X702" s="131">
        <v>70</v>
      </c>
      <c r="Y702" s="131">
        <v>69</v>
      </c>
      <c r="Z702" s="131" t="s">
        <v>2006</v>
      </c>
      <c r="AA702" s="2" t="s">
        <v>2006</v>
      </c>
      <c r="AB702" s="2" t="s">
        <v>2006</v>
      </c>
      <c r="AC702" s="20" t="s">
        <v>2006</v>
      </c>
      <c r="AD702" s="132" t="s">
        <v>2006</v>
      </c>
    </row>
    <row r="703" spans="1:30" s="20" customFormat="1" x14ac:dyDescent="0.3">
      <c r="A703" s="143" t="s">
        <v>36</v>
      </c>
      <c r="B703" s="144" t="s">
        <v>1279</v>
      </c>
      <c r="C703" s="144">
        <v>158727</v>
      </c>
      <c r="D703" s="144">
        <v>6578210</v>
      </c>
      <c r="E703" s="158">
        <v>2020</v>
      </c>
      <c r="F703" s="3" t="s">
        <v>1360</v>
      </c>
      <c r="G703" s="131">
        <v>1.2999999999999999E-2</v>
      </c>
      <c r="H703" s="131">
        <v>8.6999999999999994E-2</v>
      </c>
      <c r="I703" s="131">
        <v>1.8</v>
      </c>
      <c r="J703" s="131">
        <v>1.8</v>
      </c>
      <c r="K703" s="131">
        <v>0.17</v>
      </c>
      <c r="L703" s="131">
        <v>2.4</v>
      </c>
      <c r="M703" s="131">
        <v>5.0000000000000001E-3</v>
      </c>
      <c r="N703" s="131">
        <v>6.0999999999999999E-2</v>
      </c>
      <c r="O703" s="131">
        <v>1.5</v>
      </c>
      <c r="P703" s="131">
        <v>1.6</v>
      </c>
      <c r="Q703" s="131" t="s">
        <v>585</v>
      </c>
      <c r="R703" s="131">
        <v>1.7</v>
      </c>
      <c r="S703" s="131">
        <v>7.7</v>
      </c>
      <c r="T703" s="131">
        <v>70</v>
      </c>
      <c r="U703" s="131">
        <v>210</v>
      </c>
      <c r="V703" s="131">
        <v>8.3000000000000007</v>
      </c>
      <c r="W703" s="131">
        <v>8.1999999999999993</v>
      </c>
      <c r="X703" s="131">
        <v>36</v>
      </c>
      <c r="Y703" s="131">
        <v>35</v>
      </c>
      <c r="Z703" s="131" t="s">
        <v>2006</v>
      </c>
      <c r="AA703" s="2" t="s">
        <v>2006</v>
      </c>
      <c r="AB703" s="2" t="s">
        <v>2006</v>
      </c>
      <c r="AC703" s="20" t="s">
        <v>2006</v>
      </c>
      <c r="AD703" s="132" t="s">
        <v>2006</v>
      </c>
    </row>
    <row r="704" spans="1:30" s="20" customFormat="1" x14ac:dyDescent="0.3">
      <c r="A704" s="143" t="s">
        <v>267</v>
      </c>
      <c r="B704" s="144" t="s">
        <v>552</v>
      </c>
      <c r="C704" s="144">
        <v>152713</v>
      </c>
      <c r="D704" s="144">
        <v>6582780</v>
      </c>
      <c r="E704" s="158">
        <v>2020</v>
      </c>
      <c r="F704" s="3" t="s">
        <v>1360</v>
      </c>
      <c r="G704" s="131">
        <v>1.5000000000000001E-2</v>
      </c>
      <c r="H704" s="131">
        <v>6.0000000000000005E-2</v>
      </c>
      <c r="I704" s="131">
        <v>1.4</v>
      </c>
      <c r="J704" s="131">
        <v>1.2</v>
      </c>
      <c r="K704" s="131">
        <v>0.13999999999999999</v>
      </c>
      <c r="L704" s="131">
        <v>4.2</v>
      </c>
      <c r="M704" s="131">
        <v>1.4E-2</v>
      </c>
      <c r="N704" s="131">
        <v>5.5E-2</v>
      </c>
      <c r="O704" s="131">
        <v>1.2</v>
      </c>
      <c r="P704" s="131">
        <v>1.1000000000000001</v>
      </c>
      <c r="Q704" s="131" t="s">
        <v>585</v>
      </c>
      <c r="R704" s="131">
        <v>3.5</v>
      </c>
      <c r="S704" s="131">
        <v>7.6</v>
      </c>
      <c r="T704" s="131">
        <v>96</v>
      </c>
      <c r="U704" s="131">
        <v>690</v>
      </c>
      <c r="V704" s="131">
        <v>7.3</v>
      </c>
      <c r="W704" s="131">
        <v>7.4</v>
      </c>
      <c r="X704" s="131">
        <v>83</v>
      </c>
      <c r="Y704" s="131">
        <v>76</v>
      </c>
      <c r="Z704" s="131" t="s">
        <v>2006</v>
      </c>
      <c r="AA704" s="2" t="s">
        <v>2006</v>
      </c>
      <c r="AB704" s="2" t="s">
        <v>2006</v>
      </c>
      <c r="AC704" s="20" t="s">
        <v>2006</v>
      </c>
      <c r="AD704" s="132" t="s">
        <v>2006</v>
      </c>
    </row>
    <row r="705" spans="1:30" s="20" customFormat="1" x14ac:dyDescent="0.3">
      <c r="A705" s="143" t="s">
        <v>40</v>
      </c>
      <c r="B705" s="144" t="s">
        <v>40</v>
      </c>
      <c r="C705" s="144">
        <v>142857</v>
      </c>
      <c r="D705" s="144">
        <v>6581940</v>
      </c>
      <c r="E705" s="158">
        <v>2020</v>
      </c>
      <c r="F705" s="3" t="s">
        <v>1361</v>
      </c>
      <c r="G705" s="131">
        <v>5.0000000000000001E-3</v>
      </c>
      <c r="H705" s="131">
        <v>0.18000000000000002</v>
      </c>
      <c r="I705" s="131">
        <v>2.5</v>
      </c>
      <c r="J705" s="131">
        <v>1</v>
      </c>
      <c r="K705" s="131">
        <v>0.12999999999999998</v>
      </c>
      <c r="L705" s="131">
        <v>6.4</v>
      </c>
      <c r="M705" s="131" t="s">
        <v>567</v>
      </c>
      <c r="N705" s="131">
        <v>0.12000000000000001</v>
      </c>
      <c r="O705" s="131">
        <v>2</v>
      </c>
      <c r="P705" s="131">
        <v>0.8899999999999999</v>
      </c>
      <c r="Q705" s="131" t="s">
        <v>585</v>
      </c>
      <c r="R705" s="131">
        <v>4.4000000000000004</v>
      </c>
      <c r="S705" s="131">
        <v>8</v>
      </c>
      <c r="T705" s="131">
        <v>120</v>
      </c>
      <c r="U705" s="131">
        <v>37</v>
      </c>
      <c r="V705" s="131">
        <v>8.1999999999999993</v>
      </c>
      <c r="W705" s="131">
        <v>6.4</v>
      </c>
      <c r="X705" s="131">
        <v>40</v>
      </c>
      <c r="Y705" s="131">
        <v>43</v>
      </c>
      <c r="Z705" s="131" t="s">
        <v>2006</v>
      </c>
      <c r="AA705" s="2" t="s">
        <v>2006</v>
      </c>
      <c r="AB705" s="2" t="s">
        <v>2006</v>
      </c>
      <c r="AC705" s="20" t="s">
        <v>2006</v>
      </c>
      <c r="AD705" s="132" t="s">
        <v>2006</v>
      </c>
    </row>
    <row r="706" spans="1:30" s="20" customFormat="1" x14ac:dyDescent="0.3">
      <c r="A706" s="143" t="s">
        <v>39</v>
      </c>
      <c r="B706" s="144" t="s">
        <v>39</v>
      </c>
      <c r="C706" s="144">
        <v>145234</v>
      </c>
      <c r="D706" s="144">
        <v>6581590</v>
      </c>
      <c r="E706" s="158">
        <v>2020</v>
      </c>
      <c r="F706" s="3" t="s">
        <v>1361</v>
      </c>
      <c r="G706" s="131" t="s">
        <v>567</v>
      </c>
      <c r="H706" s="131">
        <v>6.0000000000000005E-2</v>
      </c>
      <c r="I706" s="131" t="s">
        <v>566</v>
      </c>
      <c r="J706" s="131">
        <v>0.33</v>
      </c>
      <c r="K706" s="131">
        <v>0.02</v>
      </c>
      <c r="L706" s="131">
        <v>0.34</v>
      </c>
      <c r="M706" s="131" t="s">
        <v>567</v>
      </c>
      <c r="N706" s="131" t="s">
        <v>566</v>
      </c>
      <c r="O706" s="131">
        <v>9.0000000000000011E-2</v>
      </c>
      <c r="P706" s="131">
        <v>0.32</v>
      </c>
      <c r="Q706" s="131" t="s">
        <v>585</v>
      </c>
      <c r="R706" s="131">
        <v>0.37</v>
      </c>
      <c r="S706" s="131">
        <v>8.1</v>
      </c>
      <c r="T706" s="131">
        <v>160</v>
      </c>
      <c r="U706" s="131">
        <v>93</v>
      </c>
      <c r="V706" s="131">
        <v>22</v>
      </c>
      <c r="W706" s="131">
        <v>20</v>
      </c>
      <c r="X706" s="131">
        <v>110</v>
      </c>
      <c r="Y706" s="131">
        <v>120</v>
      </c>
      <c r="Z706" s="131" t="s">
        <v>2006</v>
      </c>
      <c r="AA706" s="2" t="s">
        <v>2006</v>
      </c>
      <c r="AB706" s="2" t="s">
        <v>2006</v>
      </c>
      <c r="AC706" s="20" t="s">
        <v>2006</v>
      </c>
      <c r="AD706" s="132" t="s">
        <v>2006</v>
      </c>
    </row>
    <row r="707" spans="1:30" s="20" customFormat="1" x14ac:dyDescent="0.3">
      <c r="A707" s="143" t="s">
        <v>1330</v>
      </c>
      <c r="B707" s="144" t="s">
        <v>1280</v>
      </c>
      <c r="C707" s="154"/>
      <c r="D707" s="154"/>
      <c r="E707" s="158">
        <v>2020</v>
      </c>
      <c r="F707" s="3" t="s">
        <v>1361</v>
      </c>
      <c r="G707" s="131">
        <v>0.27999999999999997</v>
      </c>
      <c r="H707" s="131">
        <v>17</v>
      </c>
      <c r="I707" s="131">
        <v>19</v>
      </c>
      <c r="J707" s="131">
        <v>10</v>
      </c>
      <c r="K707" s="131">
        <v>23</v>
      </c>
      <c r="L707" s="131">
        <v>92</v>
      </c>
      <c r="M707" s="131">
        <v>2.0999999999999998E-2</v>
      </c>
      <c r="N707" s="131">
        <v>0.44</v>
      </c>
      <c r="O707" s="131">
        <v>3.9</v>
      </c>
      <c r="P707" s="131">
        <v>3.4</v>
      </c>
      <c r="Q707" s="131">
        <v>0.11</v>
      </c>
      <c r="R707" s="131">
        <v>1.2</v>
      </c>
      <c r="S707" s="131">
        <v>8.6999999999999993</v>
      </c>
      <c r="T707" s="131">
        <v>210</v>
      </c>
      <c r="U707" s="131">
        <v>58</v>
      </c>
      <c r="V707" s="131">
        <v>20</v>
      </c>
      <c r="W707" s="131">
        <v>9.6</v>
      </c>
      <c r="X707" s="131">
        <v>80</v>
      </c>
      <c r="Y707" s="131">
        <v>73</v>
      </c>
      <c r="Z707" s="131" t="s">
        <v>2006</v>
      </c>
      <c r="AA707" s="2" t="s">
        <v>2006</v>
      </c>
      <c r="AB707" s="2" t="s">
        <v>2006</v>
      </c>
      <c r="AC707" s="20" t="s">
        <v>2006</v>
      </c>
      <c r="AD707" s="132" t="s">
        <v>2006</v>
      </c>
    </row>
    <row r="708" spans="1:30" s="20" customFormat="1" x14ac:dyDescent="0.3">
      <c r="A708" s="143" t="s">
        <v>38</v>
      </c>
      <c r="B708" s="145" t="s">
        <v>38</v>
      </c>
      <c r="C708" s="144">
        <v>145070</v>
      </c>
      <c r="D708" s="144">
        <v>6580210</v>
      </c>
      <c r="E708" s="158">
        <v>2020</v>
      </c>
      <c r="F708" s="3" t="s">
        <v>1361</v>
      </c>
      <c r="G708" s="131" t="s">
        <v>567</v>
      </c>
      <c r="H708" s="131" t="s">
        <v>566</v>
      </c>
      <c r="I708" s="131">
        <v>0.83</v>
      </c>
      <c r="J708" s="131">
        <v>0.3</v>
      </c>
      <c r="K708" s="131">
        <v>0.94</v>
      </c>
      <c r="L708" s="131">
        <v>0.76</v>
      </c>
      <c r="M708" s="131" t="s">
        <v>567</v>
      </c>
      <c r="N708" s="131" t="s">
        <v>566</v>
      </c>
      <c r="O708" s="131">
        <v>0.68</v>
      </c>
      <c r="P708" s="131">
        <v>0.27</v>
      </c>
      <c r="Q708" s="131">
        <v>5.8000000000000003E-2</v>
      </c>
      <c r="R708" s="131">
        <v>0.48000000000000004</v>
      </c>
      <c r="S708" s="131">
        <v>8</v>
      </c>
      <c r="T708" s="131">
        <v>160</v>
      </c>
      <c r="U708" s="131">
        <v>37</v>
      </c>
      <c r="V708" s="131">
        <v>11</v>
      </c>
      <c r="W708" s="131">
        <v>11</v>
      </c>
      <c r="X708" s="131">
        <v>47</v>
      </c>
      <c r="Y708" s="131">
        <v>50</v>
      </c>
      <c r="Z708" s="131" t="s">
        <v>2006</v>
      </c>
      <c r="AA708" s="2" t="s">
        <v>2006</v>
      </c>
      <c r="AB708" s="2" t="s">
        <v>2006</v>
      </c>
      <c r="AC708" s="20" t="s">
        <v>2006</v>
      </c>
      <c r="AD708" s="132" t="s">
        <v>2006</v>
      </c>
    </row>
    <row r="709" spans="1:30" s="20" customFormat="1" x14ac:dyDescent="0.3">
      <c r="A709" s="143" t="s">
        <v>1331</v>
      </c>
      <c r="B709" s="144" t="s">
        <v>1280</v>
      </c>
      <c r="C709" s="154"/>
      <c r="D709" s="154"/>
      <c r="E709" s="158">
        <v>2020</v>
      </c>
      <c r="F709" s="3" t="s">
        <v>1361</v>
      </c>
      <c r="G709" s="131">
        <v>3.0000000000000002E-2</v>
      </c>
      <c r="H709" s="131">
        <v>1.2</v>
      </c>
      <c r="I709" s="131">
        <v>4.8</v>
      </c>
      <c r="J709" s="131">
        <v>2.8</v>
      </c>
      <c r="K709" s="131">
        <v>1.1000000000000001</v>
      </c>
      <c r="L709" s="131">
        <v>37</v>
      </c>
      <c r="M709" s="131">
        <v>1.2E-2</v>
      </c>
      <c r="N709" s="131">
        <v>0.12999999999999998</v>
      </c>
      <c r="O709" s="131">
        <v>3</v>
      </c>
      <c r="P709" s="131">
        <v>2</v>
      </c>
      <c r="Q709" s="131">
        <v>4.5000000000000005E-2</v>
      </c>
      <c r="R709" s="131">
        <v>18</v>
      </c>
      <c r="S709" s="131">
        <v>8.1999999999999993</v>
      </c>
      <c r="T709" s="131">
        <v>210</v>
      </c>
      <c r="U709" s="131">
        <v>65</v>
      </c>
      <c r="V709" s="131">
        <v>11</v>
      </c>
      <c r="W709" s="131">
        <v>7.9</v>
      </c>
      <c r="X709" s="131">
        <v>75</v>
      </c>
      <c r="Y709" s="131">
        <v>80</v>
      </c>
      <c r="Z709" s="131" t="s">
        <v>2006</v>
      </c>
      <c r="AA709" s="2" t="s">
        <v>2006</v>
      </c>
      <c r="AB709" s="2" t="s">
        <v>2006</v>
      </c>
      <c r="AC709" s="20" t="s">
        <v>2006</v>
      </c>
      <c r="AD709" s="132" t="s">
        <v>2006</v>
      </c>
    </row>
    <row r="710" spans="1:30" s="20" customFormat="1" x14ac:dyDescent="0.3">
      <c r="A710" s="143" t="s">
        <v>268</v>
      </c>
      <c r="B710" s="144" t="s">
        <v>1993</v>
      </c>
      <c r="C710" s="144">
        <v>146245</v>
      </c>
      <c r="D710" s="144">
        <v>6583660</v>
      </c>
      <c r="E710" s="158">
        <v>2020</v>
      </c>
      <c r="F710" s="3" t="s">
        <v>1361</v>
      </c>
      <c r="G710" s="131">
        <v>9.5000000000000001E-2</v>
      </c>
      <c r="H710" s="131">
        <v>7.6</v>
      </c>
      <c r="I710" s="131">
        <v>10</v>
      </c>
      <c r="J710" s="131">
        <v>5.7</v>
      </c>
      <c r="K710" s="131">
        <v>6.4</v>
      </c>
      <c r="L710" s="131">
        <v>55</v>
      </c>
      <c r="M710" s="131">
        <v>1.7000000000000001E-2</v>
      </c>
      <c r="N710" s="131">
        <v>0.24000000000000002</v>
      </c>
      <c r="O710" s="131">
        <v>3.5</v>
      </c>
      <c r="P710" s="131">
        <v>2.6</v>
      </c>
      <c r="Q710" s="131">
        <v>5.6000000000000001E-2</v>
      </c>
      <c r="R710" s="131">
        <v>4.5</v>
      </c>
      <c r="S710" s="131">
        <v>8.1999999999999993</v>
      </c>
      <c r="T710" s="131">
        <v>200</v>
      </c>
      <c r="U710" s="131">
        <v>63</v>
      </c>
      <c r="V710" s="131">
        <v>12</v>
      </c>
      <c r="W710" s="131">
        <v>7.9</v>
      </c>
      <c r="X710" s="131">
        <v>72</v>
      </c>
      <c r="Y710" s="131">
        <v>77</v>
      </c>
      <c r="Z710" s="131" t="s">
        <v>2006</v>
      </c>
      <c r="AA710" s="2" t="s">
        <v>2006</v>
      </c>
      <c r="AB710" s="2" t="s">
        <v>2006</v>
      </c>
      <c r="AC710" s="20" t="s">
        <v>2006</v>
      </c>
      <c r="AD710" s="132" t="s">
        <v>2006</v>
      </c>
    </row>
    <row r="711" spans="1:30" s="20" customFormat="1" x14ac:dyDescent="0.3">
      <c r="A711" s="143" t="s">
        <v>37</v>
      </c>
      <c r="B711" s="145" t="s">
        <v>37</v>
      </c>
      <c r="C711" s="154"/>
      <c r="D711" s="154"/>
      <c r="E711" s="158">
        <v>2020</v>
      </c>
      <c r="F711" s="3" t="s">
        <v>1361</v>
      </c>
      <c r="G711" s="131">
        <v>5.0000000000000001E-3</v>
      </c>
      <c r="H711" s="131" t="s">
        <v>566</v>
      </c>
      <c r="I711" s="131">
        <v>0.12000000000000001</v>
      </c>
      <c r="J711" s="131">
        <v>8.3000000000000004E-2</v>
      </c>
      <c r="K711" s="131">
        <v>3.2000000000000001E-2</v>
      </c>
      <c r="L711" s="131">
        <v>3.5</v>
      </c>
      <c r="M711" s="131" t="s">
        <v>567</v>
      </c>
      <c r="N711" s="131" t="s">
        <v>566</v>
      </c>
      <c r="O711" s="131">
        <v>0.05</v>
      </c>
      <c r="P711" s="131" t="s">
        <v>566</v>
      </c>
      <c r="Q711" s="131" t="s">
        <v>585</v>
      </c>
      <c r="R711" s="131">
        <v>1.3</v>
      </c>
      <c r="S711" s="131" t="s">
        <v>2006</v>
      </c>
      <c r="T711" s="131" t="s">
        <v>2006</v>
      </c>
      <c r="U711" s="131" t="s">
        <v>2006</v>
      </c>
      <c r="V711" s="131" t="s">
        <v>2006</v>
      </c>
      <c r="W711" s="131" t="s">
        <v>2006</v>
      </c>
      <c r="X711" s="131">
        <v>0.13</v>
      </c>
      <c r="Y711" s="131">
        <v>5.3999999999999999E-2</v>
      </c>
      <c r="Z711" s="131" t="s">
        <v>2006</v>
      </c>
      <c r="AA711" s="2" t="s">
        <v>2006</v>
      </c>
      <c r="AB711" s="2" t="s">
        <v>2006</v>
      </c>
      <c r="AC711" s="20" t="s">
        <v>2006</v>
      </c>
      <c r="AD711" s="132" t="s">
        <v>2006</v>
      </c>
    </row>
    <row r="712" spans="1:30" s="20" customFormat="1" x14ac:dyDescent="0.3">
      <c r="A712" s="143" t="s">
        <v>40</v>
      </c>
      <c r="B712" s="144" t="s">
        <v>40</v>
      </c>
      <c r="C712" s="144">
        <v>142857</v>
      </c>
      <c r="D712" s="144">
        <v>6581940</v>
      </c>
      <c r="E712" s="158">
        <v>2020</v>
      </c>
      <c r="F712" s="3" t="s">
        <v>1362</v>
      </c>
      <c r="G712" s="131">
        <v>5.0000000000000001E-3</v>
      </c>
      <c r="H712" s="131">
        <v>0.36000000000000004</v>
      </c>
      <c r="I712" s="131">
        <v>3.3</v>
      </c>
      <c r="J712" s="131">
        <v>1.1000000000000001</v>
      </c>
      <c r="K712" s="131">
        <v>0.35</v>
      </c>
      <c r="L712" s="131">
        <v>11</v>
      </c>
      <c r="M712" s="131" t="s">
        <v>567</v>
      </c>
      <c r="N712" s="131">
        <v>0.16</v>
      </c>
      <c r="O712" s="131">
        <v>2.7</v>
      </c>
      <c r="P712" s="131">
        <v>0.98</v>
      </c>
      <c r="Q712" s="131" t="s">
        <v>585</v>
      </c>
      <c r="R712" s="131">
        <v>7.6</v>
      </c>
      <c r="S712" s="131">
        <v>7.8</v>
      </c>
      <c r="T712" s="131">
        <v>130</v>
      </c>
      <c r="U712" s="131">
        <v>41</v>
      </c>
      <c r="V712" s="131">
        <v>5.5</v>
      </c>
      <c r="W712" s="131">
        <v>5.7</v>
      </c>
      <c r="X712" s="131">
        <v>47</v>
      </c>
      <c r="Y712" s="131">
        <v>48</v>
      </c>
      <c r="Z712" s="131" t="s">
        <v>2006</v>
      </c>
      <c r="AA712" s="2" t="s">
        <v>2006</v>
      </c>
      <c r="AB712" s="2" t="s">
        <v>2006</v>
      </c>
      <c r="AC712" s="20" t="s">
        <v>2006</v>
      </c>
      <c r="AD712" s="132" t="s">
        <v>2006</v>
      </c>
    </row>
    <row r="713" spans="1:30" s="20" customFormat="1" x14ac:dyDescent="0.3">
      <c r="A713" s="143" t="s">
        <v>39</v>
      </c>
      <c r="B713" s="144" t="s">
        <v>39</v>
      </c>
      <c r="C713" s="144">
        <v>145234</v>
      </c>
      <c r="D713" s="144">
        <v>6581590</v>
      </c>
      <c r="E713" s="158">
        <v>2020</v>
      </c>
      <c r="F713" s="3" t="s">
        <v>1362</v>
      </c>
      <c r="G713" s="131" t="s">
        <v>567</v>
      </c>
      <c r="H713" s="131">
        <v>5.0999999999999997E-2</v>
      </c>
      <c r="I713" s="131">
        <v>0.28999999999999998</v>
      </c>
      <c r="J713" s="131">
        <v>0.36000000000000004</v>
      </c>
      <c r="K713" s="131">
        <v>4.1000000000000002E-2</v>
      </c>
      <c r="L713" s="131">
        <v>0.96000000000000008</v>
      </c>
      <c r="M713" s="131" t="s">
        <v>567</v>
      </c>
      <c r="N713" s="131">
        <v>6.6000000000000003E-2</v>
      </c>
      <c r="O713" s="131">
        <v>0.2</v>
      </c>
      <c r="P713" s="131">
        <v>0.32</v>
      </c>
      <c r="Q713" s="131" t="s">
        <v>585</v>
      </c>
      <c r="R713" s="131">
        <v>0.49</v>
      </c>
      <c r="S713" s="131">
        <v>7.9</v>
      </c>
      <c r="T713" s="131">
        <v>160</v>
      </c>
      <c r="U713" s="131">
        <v>92</v>
      </c>
      <c r="V713" s="131">
        <v>22</v>
      </c>
      <c r="W713" s="131">
        <v>19</v>
      </c>
      <c r="X713" s="131">
        <v>110</v>
      </c>
      <c r="Y713" s="131">
        <v>120</v>
      </c>
      <c r="Z713" s="131" t="s">
        <v>2006</v>
      </c>
      <c r="AA713" s="2" t="s">
        <v>2006</v>
      </c>
      <c r="AB713" s="2" t="s">
        <v>2006</v>
      </c>
      <c r="AC713" s="20" t="s">
        <v>2006</v>
      </c>
      <c r="AD713" s="132" t="s">
        <v>2006</v>
      </c>
    </row>
    <row r="714" spans="1:30" s="20" customFormat="1" x14ac:dyDescent="0.3">
      <c r="A714" s="143" t="s">
        <v>263</v>
      </c>
      <c r="B714" s="144" t="s">
        <v>550</v>
      </c>
      <c r="C714" s="144">
        <v>156953</v>
      </c>
      <c r="D714" s="144">
        <v>6570050</v>
      </c>
      <c r="E714" s="158">
        <v>2020</v>
      </c>
      <c r="F714" s="3" t="s">
        <v>1362</v>
      </c>
      <c r="G714" s="131">
        <v>6.0000000000000001E-3</v>
      </c>
      <c r="H714" s="131">
        <v>7.4999999999999997E-2</v>
      </c>
      <c r="I714" s="131">
        <v>1</v>
      </c>
      <c r="J714" s="131">
        <v>2.1</v>
      </c>
      <c r="K714" s="131">
        <v>0.12000000000000001</v>
      </c>
      <c r="L714" s="131">
        <v>2</v>
      </c>
      <c r="M714" s="131" t="s">
        <v>567</v>
      </c>
      <c r="N714" s="131" t="s">
        <v>566</v>
      </c>
      <c r="O714" s="131">
        <v>0.82</v>
      </c>
      <c r="P714" s="131">
        <v>2</v>
      </c>
      <c r="Q714" s="131" t="s">
        <v>585</v>
      </c>
      <c r="R714" s="131">
        <v>1</v>
      </c>
      <c r="S714" s="131">
        <v>7.9</v>
      </c>
      <c r="T714" s="131">
        <v>78</v>
      </c>
      <c r="U714" s="131">
        <v>37</v>
      </c>
      <c r="V714" s="131">
        <v>8.6</v>
      </c>
      <c r="W714" s="131">
        <v>7.2</v>
      </c>
      <c r="X714" s="131">
        <v>35</v>
      </c>
      <c r="Y714" s="131">
        <v>37</v>
      </c>
      <c r="Z714" s="131" t="s">
        <v>2006</v>
      </c>
      <c r="AA714" s="2" t="s">
        <v>2006</v>
      </c>
      <c r="AB714" s="2" t="s">
        <v>2006</v>
      </c>
      <c r="AC714" s="20" t="s">
        <v>2006</v>
      </c>
      <c r="AD714" s="132" t="s">
        <v>2006</v>
      </c>
    </row>
    <row r="715" spans="1:30" s="20" customFormat="1" x14ac:dyDescent="0.3">
      <c r="A715" s="143" t="s">
        <v>41</v>
      </c>
      <c r="B715" s="144" t="s">
        <v>41</v>
      </c>
      <c r="C715" s="144">
        <v>155057</v>
      </c>
      <c r="D715" s="144">
        <v>6568460</v>
      </c>
      <c r="E715" s="158">
        <v>2020</v>
      </c>
      <c r="F715" s="3" t="s">
        <v>1362</v>
      </c>
      <c r="G715" s="131">
        <v>4.0000000000000001E-3</v>
      </c>
      <c r="H715" s="131">
        <v>8.6000000000000007E-2</v>
      </c>
      <c r="I715" s="131">
        <v>0.80999999999999994</v>
      </c>
      <c r="J715" s="131">
        <v>1.7</v>
      </c>
      <c r="K715" s="131">
        <v>0.1</v>
      </c>
      <c r="L715" s="131">
        <v>1.8</v>
      </c>
      <c r="M715" s="131" t="s">
        <v>567</v>
      </c>
      <c r="N715" s="131">
        <v>5.6000000000000001E-2</v>
      </c>
      <c r="O715" s="131">
        <v>0.83</v>
      </c>
      <c r="P715" s="131">
        <v>1.6</v>
      </c>
      <c r="Q715" s="131" t="s">
        <v>585</v>
      </c>
      <c r="R715" s="131">
        <v>1.4</v>
      </c>
      <c r="S715" s="131">
        <v>7.8</v>
      </c>
      <c r="T715" s="131">
        <v>74</v>
      </c>
      <c r="U715" s="131">
        <v>35</v>
      </c>
      <c r="V715" s="131">
        <v>9</v>
      </c>
      <c r="W715" s="131">
        <v>7.5</v>
      </c>
      <c r="X715" s="131">
        <v>35</v>
      </c>
      <c r="Y715" s="131">
        <v>34</v>
      </c>
      <c r="Z715" s="131" t="s">
        <v>2006</v>
      </c>
      <c r="AA715" s="2" t="s">
        <v>2006</v>
      </c>
      <c r="AB715" s="2" t="s">
        <v>2006</v>
      </c>
      <c r="AC715" s="20" t="s">
        <v>2006</v>
      </c>
      <c r="AD715" s="132" t="s">
        <v>2006</v>
      </c>
    </row>
    <row r="716" spans="1:30" s="20" customFormat="1" x14ac:dyDescent="0.3">
      <c r="A716" s="143" t="s">
        <v>37</v>
      </c>
      <c r="B716" s="145" t="s">
        <v>37</v>
      </c>
      <c r="C716" s="154"/>
      <c r="D716" s="154"/>
      <c r="E716" s="158">
        <v>2020</v>
      </c>
      <c r="F716" s="3" t="s">
        <v>1362</v>
      </c>
      <c r="G716" s="131">
        <v>3.1E-2</v>
      </c>
      <c r="H716" s="131">
        <v>0.12000000000000001</v>
      </c>
      <c r="I716" s="131">
        <v>0.56999999999999995</v>
      </c>
      <c r="J716" s="131">
        <v>9.6000000000000002E-2</v>
      </c>
      <c r="K716" s="131">
        <v>0.25999999999999995</v>
      </c>
      <c r="L716" s="131">
        <v>4</v>
      </c>
      <c r="M716" s="131" t="s">
        <v>567</v>
      </c>
      <c r="N716" s="131" t="s">
        <v>566</v>
      </c>
      <c r="O716" s="131" t="s">
        <v>566</v>
      </c>
      <c r="P716" s="131" t="s">
        <v>566</v>
      </c>
      <c r="Q716" s="131" t="s">
        <v>585</v>
      </c>
      <c r="R716" s="131" t="s">
        <v>587</v>
      </c>
      <c r="S716" s="131" t="s">
        <v>2006</v>
      </c>
      <c r="T716" s="131" t="s">
        <v>2006</v>
      </c>
      <c r="U716" s="131" t="s">
        <v>2006</v>
      </c>
      <c r="V716" s="131" t="s">
        <v>2006</v>
      </c>
      <c r="W716" s="131" t="s">
        <v>2006</v>
      </c>
      <c r="X716" s="131">
        <v>0.11</v>
      </c>
      <c r="Y716" s="131" t="s">
        <v>1265</v>
      </c>
      <c r="Z716" s="131" t="s">
        <v>2006</v>
      </c>
      <c r="AA716" s="2" t="s">
        <v>2006</v>
      </c>
      <c r="AB716" s="2" t="s">
        <v>2006</v>
      </c>
      <c r="AC716" s="20" t="s">
        <v>2006</v>
      </c>
      <c r="AD716" s="132" t="s">
        <v>2006</v>
      </c>
    </row>
    <row r="717" spans="1:30" s="20" customFormat="1" x14ac:dyDescent="0.3">
      <c r="A717" s="143" t="s">
        <v>42</v>
      </c>
      <c r="B717" s="144" t="s">
        <v>42</v>
      </c>
      <c r="C717" s="144">
        <v>148156</v>
      </c>
      <c r="D717" s="144">
        <v>6572520</v>
      </c>
      <c r="E717" s="158">
        <v>2020</v>
      </c>
      <c r="F717" s="3" t="s">
        <v>1362</v>
      </c>
      <c r="G717" s="131">
        <v>5.0000000000000001E-3</v>
      </c>
      <c r="H717" s="131">
        <v>7.9000000000000001E-2</v>
      </c>
      <c r="I717" s="131">
        <v>1.4</v>
      </c>
      <c r="J717" s="131">
        <v>1.2</v>
      </c>
      <c r="K717" s="131">
        <v>0.12000000000000001</v>
      </c>
      <c r="L717" s="131">
        <v>5.7</v>
      </c>
      <c r="M717" s="131" t="s">
        <v>567</v>
      </c>
      <c r="N717" s="131" t="s">
        <v>566</v>
      </c>
      <c r="O717" s="131">
        <v>1.1000000000000001</v>
      </c>
      <c r="P717" s="131">
        <v>1.1000000000000001</v>
      </c>
      <c r="Q717" s="131" t="s">
        <v>585</v>
      </c>
      <c r="R717" s="131">
        <v>3.5</v>
      </c>
      <c r="S717" s="131">
        <v>7.8</v>
      </c>
      <c r="T717" s="131">
        <v>72</v>
      </c>
      <c r="U717" s="131">
        <v>30</v>
      </c>
      <c r="V717" s="131">
        <v>6.6</v>
      </c>
      <c r="W717" s="131">
        <v>5.9</v>
      </c>
      <c r="X717" s="131">
        <v>30</v>
      </c>
      <c r="Y717" s="131">
        <v>32</v>
      </c>
      <c r="Z717" s="131" t="s">
        <v>2006</v>
      </c>
      <c r="AA717" s="2" t="s">
        <v>2006</v>
      </c>
      <c r="AB717" s="2" t="s">
        <v>2006</v>
      </c>
      <c r="AC717" s="20" t="s">
        <v>2006</v>
      </c>
      <c r="AD717" s="132" t="s">
        <v>2006</v>
      </c>
    </row>
    <row r="718" spans="1:30" s="20" customFormat="1" x14ac:dyDescent="0.3">
      <c r="A718" s="143" t="s">
        <v>975</v>
      </c>
      <c r="B718" s="144" t="s">
        <v>939</v>
      </c>
      <c r="C718" s="144">
        <v>158751</v>
      </c>
      <c r="D718" s="144">
        <v>6570553</v>
      </c>
      <c r="E718" s="158">
        <v>2020</v>
      </c>
      <c r="F718" s="3" t="s">
        <v>1362</v>
      </c>
      <c r="G718" s="131" t="s">
        <v>567</v>
      </c>
      <c r="H718" s="131" t="s">
        <v>566</v>
      </c>
      <c r="I718" s="131">
        <v>0.6</v>
      </c>
      <c r="J718" s="131">
        <v>0.8</v>
      </c>
      <c r="K718" s="131">
        <v>4.5999999999999999E-2</v>
      </c>
      <c r="L718" s="131">
        <v>1.4</v>
      </c>
      <c r="M718" s="131" t="s">
        <v>567</v>
      </c>
      <c r="N718" s="131" t="s">
        <v>566</v>
      </c>
      <c r="O718" s="131">
        <v>0.59000000000000008</v>
      </c>
      <c r="P718" s="131">
        <v>0.76</v>
      </c>
      <c r="Q718" s="131" t="s">
        <v>585</v>
      </c>
      <c r="R718" s="131">
        <v>1.3</v>
      </c>
      <c r="S718" s="131">
        <v>7.9</v>
      </c>
      <c r="T718" s="131">
        <v>94</v>
      </c>
      <c r="U718" s="131">
        <v>39</v>
      </c>
      <c r="V718" s="131">
        <v>7.6</v>
      </c>
      <c r="W718" s="131">
        <v>6.2</v>
      </c>
      <c r="X718" s="131">
        <v>39</v>
      </c>
      <c r="Y718" s="131">
        <v>40</v>
      </c>
      <c r="Z718" s="131" t="s">
        <v>2006</v>
      </c>
      <c r="AA718" s="2" t="s">
        <v>2006</v>
      </c>
      <c r="AB718" s="2" t="s">
        <v>2006</v>
      </c>
      <c r="AC718" s="20" t="s">
        <v>2006</v>
      </c>
      <c r="AD718" s="132" t="s">
        <v>2006</v>
      </c>
    </row>
    <row r="719" spans="1:30" s="20" customFormat="1" x14ac:dyDescent="0.3">
      <c r="A719" s="143" t="s">
        <v>1116</v>
      </c>
      <c r="B719" s="144" t="s">
        <v>1116</v>
      </c>
      <c r="C719" s="154"/>
      <c r="D719" s="154"/>
      <c r="E719" s="158">
        <v>2020</v>
      </c>
      <c r="F719" s="3" t="s">
        <v>1362</v>
      </c>
      <c r="G719" s="131" t="s">
        <v>567</v>
      </c>
      <c r="H719" s="131">
        <v>8.5000000000000006E-2</v>
      </c>
      <c r="I719" s="131">
        <v>0.48000000000000004</v>
      </c>
      <c r="J719" s="131">
        <v>0.56999999999999995</v>
      </c>
      <c r="K719" s="131">
        <v>0.28999999999999998</v>
      </c>
      <c r="L719" s="131">
        <v>1.5</v>
      </c>
      <c r="M719" s="131" t="s">
        <v>567</v>
      </c>
      <c r="N719" s="131">
        <v>9.2999999999999999E-2</v>
      </c>
      <c r="O719" s="131">
        <v>0.32</v>
      </c>
      <c r="P719" s="131">
        <v>0.48000000000000004</v>
      </c>
      <c r="Q719" s="131" t="s">
        <v>585</v>
      </c>
      <c r="R719" s="131">
        <v>0.73</v>
      </c>
      <c r="S719" s="131">
        <v>8</v>
      </c>
      <c r="T719" s="131">
        <v>100</v>
      </c>
      <c r="U719" s="131">
        <v>50</v>
      </c>
      <c r="V719" s="131">
        <v>8.6</v>
      </c>
      <c r="W719" s="131">
        <v>6.6</v>
      </c>
      <c r="X719" s="131">
        <v>43</v>
      </c>
      <c r="Y719" s="131">
        <v>44</v>
      </c>
      <c r="Z719" s="131" t="s">
        <v>2006</v>
      </c>
      <c r="AA719" s="2" t="s">
        <v>2006</v>
      </c>
      <c r="AB719" s="2" t="s">
        <v>2006</v>
      </c>
      <c r="AC719" s="20" t="s">
        <v>2006</v>
      </c>
      <c r="AD719" s="132" t="s">
        <v>2006</v>
      </c>
    </row>
    <row r="720" spans="1:30" s="20" customFormat="1" x14ac:dyDescent="0.3">
      <c r="A720" s="143" t="s">
        <v>1330</v>
      </c>
      <c r="B720" s="144" t="s">
        <v>1280</v>
      </c>
      <c r="C720" s="154"/>
      <c r="D720" s="154"/>
      <c r="E720" s="158">
        <v>2020</v>
      </c>
      <c r="F720" s="3" t="s">
        <v>1362</v>
      </c>
      <c r="G720" s="131">
        <v>5.1999999999999998E-2</v>
      </c>
      <c r="H720" s="131">
        <v>1.8</v>
      </c>
      <c r="I720" s="131">
        <v>5.5</v>
      </c>
      <c r="J720" s="131">
        <v>3.1</v>
      </c>
      <c r="K720" s="131">
        <v>1.5</v>
      </c>
      <c r="L720" s="131">
        <v>46</v>
      </c>
      <c r="M720" s="131">
        <v>2.1999999999999999E-2</v>
      </c>
      <c r="N720" s="131">
        <v>0.22</v>
      </c>
      <c r="O720" s="131">
        <v>3.7</v>
      </c>
      <c r="P720" s="131">
        <v>2.4</v>
      </c>
      <c r="Q720" s="131">
        <v>5.8999999999999997E-2</v>
      </c>
      <c r="R720" s="131">
        <v>20</v>
      </c>
      <c r="S720" s="131">
        <v>8</v>
      </c>
      <c r="T720" s="131">
        <v>190</v>
      </c>
      <c r="U720" s="131">
        <v>57</v>
      </c>
      <c r="V720" s="131">
        <v>9.1999999999999993</v>
      </c>
      <c r="W720" s="131">
        <v>6.9</v>
      </c>
      <c r="X720" s="131">
        <v>67</v>
      </c>
      <c r="Y720" s="131">
        <v>69</v>
      </c>
      <c r="Z720" s="131" t="s">
        <v>2006</v>
      </c>
      <c r="AA720" s="2" t="s">
        <v>2006</v>
      </c>
      <c r="AB720" s="2" t="s">
        <v>2006</v>
      </c>
      <c r="AC720" s="20" t="s">
        <v>2006</v>
      </c>
      <c r="AD720" s="132" t="s">
        <v>2006</v>
      </c>
    </row>
    <row r="721" spans="1:30" s="20" customFormat="1" x14ac:dyDescent="0.3">
      <c r="A721" s="143" t="s">
        <v>1109</v>
      </c>
      <c r="B721" s="144" t="s">
        <v>1109</v>
      </c>
      <c r="C721" s="154"/>
      <c r="D721" s="154"/>
      <c r="E721" s="158">
        <v>2020</v>
      </c>
      <c r="F721" s="3" t="s">
        <v>1362</v>
      </c>
      <c r="G721" s="131" t="s">
        <v>567</v>
      </c>
      <c r="H721" s="131" t="s">
        <v>566</v>
      </c>
      <c r="I721" s="131">
        <v>1.1000000000000001</v>
      </c>
      <c r="J721" s="131">
        <v>0.56999999999999995</v>
      </c>
      <c r="K721" s="131">
        <v>0.1</v>
      </c>
      <c r="L721" s="131">
        <v>4</v>
      </c>
      <c r="M721" s="131" t="s">
        <v>567</v>
      </c>
      <c r="N721" s="131" t="s">
        <v>566</v>
      </c>
      <c r="O721" s="131">
        <v>0.67</v>
      </c>
      <c r="P721" s="131">
        <v>0.48000000000000004</v>
      </c>
      <c r="Q721" s="131" t="s">
        <v>585</v>
      </c>
      <c r="R721" s="131">
        <v>1.9</v>
      </c>
      <c r="S721" s="131">
        <v>7.5</v>
      </c>
      <c r="T721" s="131">
        <v>53</v>
      </c>
      <c r="U721" s="131">
        <v>40</v>
      </c>
      <c r="V721" s="131">
        <v>6.8</v>
      </c>
      <c r="W721" s="131">
        <v>5.5</v>
      </c>
      <c r="X721" s="131">
        <v>30</v>
      </c>
      <c r="Y721" s="131">
        <v>32</v>
      </c>
      <c r="Z721" s="131" t="s">
        <v>2006</v>
      </c>
      <c r="AA721" s="2" t="s">
        <v>2006</v>
      </c>
      <c r="AB721" s="2" t="s">
        <v>2006</v>
      </c>
      <c r="AC721" s="20" t="s">
        <v>2006</v>
      </c>
      <c r="AD721" s="132" t="s">
        <v>2006</v>
      </c>
    </row>
    <row r="722" spans="1:30" s="20" customFormat="1" x14ac:dyDescent="0.3">
      <c r="A722" s="143" t="s">
        <v>268</v>
      </c>
      <c r="B722" s="144" t="s">
        <v>1993</v>
      </c>
      <c r="C722" s="144">
        <v>146245</v>
      </c>
      <c r="D722" s="144">
        <v>6583660</v>
      </c>
      <c r="E722" s="158">
        <v>2020</v>
      </c>
      <c r="F722" s="3" t="s">
        <v>1362</v>
      </c>
      <c r="G722" s="131">
        <v>7.1000000000000008E-2</v>
      </c>
      <c r="H722" s="131">
        <v>2.8</v>
      </c>
      <c r="I722" s="131">
        <v>7.6</v>
      </c>
      <c r="J722" s="131">
        <v>3.6</v>
      </c>
      <c r="K722" s="131">
        <v>2.9</v>
      </c>
      <c r="L722" s="131">
        <v>59</v>
      </c>
      <c r="M722" s="131">
        <v>2.1999999999999999E-2</v>
      </c>
      <c r="N722" s="131">
        <v>0.15</v>
      </c>
      <c r="O722" s="131">
        <v>3.6</v>
      </c>
      <c r="P722" s="131">
        <v>2.2999999999999998</v>
      </c>
      <c r="Q722" s="131">
        <v>5.1999999999999998E-2</v>
      </c>
      <c r="R722" s="131">
        <v>21</v>
      </c>
      <c r="S722" s="131">
        <v>8</v>
      </c>
      <c r="T722" s="131">
        <v>180</v>
      </c>
      <c r="U722" s="131">
        <v>55</v>
      </c>
      <c r="V722" s="131">
        <v>10</v>
      </c>
      <c r="W722" s="131">
        <v>7.4</v>
      </c>
      <c r="X722" s="131">
        <v>64</v>
      </c>
      <c r="Y722" s="131">
        <v>68</v>
      </c>
      <c r="Z722" s="131" t="s">
        <v>2006</v>
      </c>
      <c r="AA722" s="2" t="s">
        <v>2006</v>
      </c>
      <c r="AB722" s="2" t="s">
        <v>2006</v>
      </c>
      <c r="AC722" s="20" t="s">
        <v>2006</v>
      </c>
      <c r="AD722" s="132" t="s">
        <v>2006</v>
      </c>
    </row>
    <row r="723" spans="1:30" s="20" customFormat="1" x14ac:dyDescent="0.3">
      <c r="A723" s="143" t="s">
        <v>269</v>
      </c>
      <c r="B723" s="144" t="s">
        <v>44</v>
      </c>
      <c r="C723" s="144">
        <v>149668</v>
      </c>
      <c r="D723" s="144">
        <v>6580770</v>
      </c>
      <c r="E723" s="158">
        <v>2020</v>
      </c>
      <c r="F723" s="3" t="s">
        <v>1362</v>
      </c>
      <c r="G723" s="131">
        <v>1.0999999999999999E-2</v>
      </c>
      <c r="H723" s="131">
        <v>0.11</v>
      </c>
      <c r="I723" s="131">
        <v>2</v>
      </c>
      <c r="J723" s="131">
        <v>2</v>
      </c>
      <c r="K723" s="131">
        <v>0.16</v>
      </c>
      <c r="L723" s="131">
        <v>2.6</v>
      </c>
      <c r="M723" s="131">
        <v>5.0000000000000001E-3</v>
      </c>
      <c r="N723" s="131">
        <v>8.3999999999999991E-2</v>
      </c>
      <c r="O723" s="131">
        <v>1.8</v>
      </c>
      <c r="P723" s="131">
        <v>1.8</v>
      </c>
      <c r="Q723" s="131" t="s">
        <v>585</v>
      </c>
      <c r="R723" s="131">
        <v>1.4</v>
      </c>
      <c r="S723" s="131">
        <v>7.9</v>
      </c>
      <c r="T723" s="131">
        <v>64</v>
      </c>
      <c r="U723" s="131">
        <v>23</v>
      </c>
      <c r="V723" s="131">
        <v>8.1999999999999993</v>
      </c>
      <c r="W723" s="131">
        <v>7</v>
      </c>
      <c r="X723" s="131">
        <v>23</v>
      </c>
      <c r="Y723" s="131">
        <v>25</v>
      </c>
      <c r="Z723" s="131" t="s">
        <v>2006</v>
      </c>
      <c r="AA723" s="2" t="s">
        <v>2006</v>
      </c>
      <c r="AB723" s="2" t="s">
        <v>2006</v>
      </c>
      <c r="AC723" s="20" t="s">
        <v>2006</v>
      </c>
      <c r="AD723" s="132" t="s">
        <v>2006</v>
      </c>
    </row>
    <row r="724" spans="1:30" s="20" customFormat="1" x14ac:dyDescent="0.3">
      <c r="A724" s="143" t="s">
        <v>38</v>
      </c>
      <c r="B724" s="145" t="s">
        <v>38</v>
      </c>
      <c r="C724" s="144">
        <v>145070</v>
      </c>
      <c r="D724" s="144">
        <v>6580210</v>
      </c>
      <c r="E724" s="158">
        <v>2020</v>
      </c>
      <c r="F724" s="3" t="s">
        <v>1362</v>
      </c>
      <c r="G724" s="131" t="s">
        <v>567</v>
      </c>
      <c r="H724" s="131">
        <v>5.8999999999999997E-2</v>
      </c>
      <c r="I724" s="131">
        <v>3.5</v>
      </c>
      <c r="J724" s="131">
        <v>0.31</v>
      </c>
      <c r="K724" s="131">
        <v>2.6</v>
      </c>
      <c r="L724" s="131">
        <v>1.9</v>
      </c>
      <c r="M724" s="131" t="s">
        <v>567</v>
      </c>
      <c r="N724" s="131" t="s">
        <v>566</v>
      </c>
      <c r="O724" s="131">
        <v>0.86</v>
      </c>
      <c r="P724" s="131">
        <v>0.25999999999999995</v>
      </c>
      <c r="Q724" s="131">
        <v>2.3E-2</v>
      </c>
      <c r="R724" s="131">
        <v>0.62</v>
      </c>
      <c r="S724" s="131">
        <v>7.8</v>
      </c>
      <c r="T724" s="131">
        <v>150</v>
      </c>
      <c r="U724" s="131">
        <v>37</v>
      </c>
      <c r="V724" s="131">
        <v>13</v>
      </c>
      <c r="W724" s="131">
        <v>11</v>
      </c>
      <c r="X724" s="131">
        <v>47</v>
      </c>
      <c r="Y724" s="131">
        <v>49</v>
      </c>
      <c r="Z724" s="131" t="s">
        <v>2006</v>
      </c>
      <c r="AA724" s="2" t="s">
        <v>2006</v>
      </c>
      <c r="AB724" s="2" t="s">
        <v>2006</v>
      </c>
      <c r="AC724" s="20" t="s">
        <v>2006</v>
      </c>
      <c r="AD724" s="132" t="s">
        <v>2006</v>
      </c>
    </row>
    <row r="725" spans="1:30" s="20" customFormat="1" x14ac:dyDescent="0.3">
      <c r="A725" s="143" t="s">
        <v>1331</v>
      </c>
      <c r="B725" s="144" t="s">
        <v>1280</v>
      </c>
      <c r="C725" s="154"/>
      <c r="D725" s="154"/>
      <c r="E725" s="158">
        <v>2020</v>
      </c>
      <c r="F725" s="3" t="s">
        <v>1362</v>
      </c>
      <c r="G725" s="131">
        <v>2.8000000000000001E-2</v>
      </c>
      <c r="H725" s="131">
        <v>1.1000000000000001</v>
      </c>
      <c r="I725" s="131">
        <v>4.5999999999999996</v>
      </c>
      <c r="J725" s="131">
        <v>2</v>
      </c>
      <c r="K725" s="131">
        <v>1</v>
      </c>
      <c r="L725" s="131">
        <v>38</v>
      </c>
      <c r="M725" s="131">
        <v>1.4E-2</v>
      </c>
      <c r="N725" s="131">
        <v>0.17</v>
      </c>
      <c r="O725" s="131">
        <v>3.2</v>
      </c>
      <c r="P725" s="131">
        <v>1.6</v>
      </c>
      <c r="Q725" s="131">
        <v>4.8000000000000001E-2</v>
      </c>
      <c r="R725" s="131">
        <v>22</v>
      </c>
      <c r="S725" s="131">
        <v>8</v>
      </c>
      <c r="T725" s="131">
        <v>190</v>
      </c>
      <c r="U725" s="131">
        <v>56</v>
      </c>
      <c r="V725" s="131">
        <v>8.5</v>
      </c>
      <c r="W725" s="131">
        <v>6.7</v>
      </c>
      <c r="X725" s="131">
        <v>64</v>
      </c>
      <c r="Y725" s="131">
        <v>66</v>
      </c>
      <c r="Z725" s="131" t="s">
        <v>2006</v>
      </c>
      <c r="AA725" s="2" t="s">
        <v>2006</v>
      </c>
      <c r="AB725" s="2" t="s">
        <v>2006</v>
      </c>
      <c r="AC725" s="20" t="s">
        <v>2006</v>
      </c>
      <c r="AD725" s="132" t="s">
        <v>2006</v>
      </c>
    </row>
    <row r="726" spans="1:30" s="20" customFormat="1" x14ac:dyDescent="0.3">
      <c r="A726" s="143" t="s">
        <v>267</v>
      </c>
      <c r="B726" s="144" t="s">
        <v>552</v>
      </c>
      <c r="C726" s="144">
        <v>152713</v>
      </c>
      <c r="D726" s="144">
        <v>6582780</v>
      </c>
      <c r="E726" s="158">
        <v>2020</v>
      </c>
      <c r="F726" s="3" t="s">
        <v>1362</v>
      </c>
      <c r="G726" s="131">
        <v>1.4E-2</v>
      </c>
      <c r="H726" s="131">
        <v>0.13999999999999999</v>
      </c>
      <c r="I726" s="131">
        <v>1.5</v>
      </c>
      <c r="J726" s="131">
        <v>1.2</v>
      </c>
      <c r="K726" s="131">
        <v>0.53</v>
      </c>
      <c r="L726" s="131">
        <v>6.2</v>
      </c>
      <c r="M726" s="131">
        <v>1.0999999999999999E-2</v>
      </c>
      <c r="N726" s="131">
        <v>0.12999999999999998</v>
      </c>
      <c r="O726" s="131">
        <v>1.2</v>
      </c>
      <c r="P726" s="131">
        <v>1.2</v>
      </c>
      <c r="Q726" s="131" t="s">
        <v>585</v>
      </c>
      <c r="R726" s="131">
        <v>3.1</v>
      </c>
      <c r="S726" s="131">
        <v>7.7</v>
      </c>
      <c r="T726" s="131">
        <v>90</v>
      </c>
      <c r="U726" s="131">
        <v>700</v>
      </c>
      <c r="V726" s="131">
        <v>5.4</v>
      </c>
      <c r="W726" s="131">
        <v>5</v>
      </c>
      <c r="X726" s="131">
        <v>80</v>
      </c>
      <c r="Y726" s="131">
        <v>82</v>
      </c>
      <c r="Z726" s="131" t="s">
        <v>2006</v>
      </c>
      <c r="AA726" s="2" t="s">
        <v>2006</v>
      </c>
      <c r="AB726" s="2" t="s">
        <v>2006</v>
      </c>
      <c r="AC726" s="20" t="s">
        <v>2006</v>
      </c>
      <c r="AD726" s="132" t="s">
        <v>2006</v>
      </c>
    </row>
    <row r="727" spans="1:30" s="20" customFormat="1" x14ac:dyDescent="0.3">
      <c r="A727" s="143" t="s">
        <v>46</v>
      </c>
      <c r="B727" s="144" t="s">
        <v>46</v>
      </c>
      <c r="C727" s="147" t="s">
        <v>1283</v>
      </c>
      <c r="D727" s="147" t="s">
        <v>1282</v>
      </c>
      <c r="E727" s="158">
        <v>2020</v>
      </c>
      <c r="F727" s="3" t="s">
        <v>1363</v>
      </c>
      <c r="G727" s="131">
        <v>4.0000000000000001E-3</v>
      </c>
      <c r="H727" s="131" t="s">
        <v>566</v>
      </c>
      <c r="I727" s="131">
        <v>1.3</v>
      </c>
      <c r="J727" s="131">
        <v>0.7</v>
      </c>
      <c r="K727" s="131">
        <v>0.15</v>
      </c>
      <c r="L727" s="131">
        <v>3.9</v>
      </c>
      <c r="M727" s="131" t="s">
        <v>567</v>
      </c>
      <c r="N727" s="131" t="s">
        <v>566</v>
      </c>
      <c r="O727" s="131">
        <v>0.94</v>
      </c>
      <c r="P727" s="131">
        <v>0.57999999999999996</v>
      </c>
      <c r="Q727" s="131" t="s">
        <v>585</v>
      </c>
      <c r="R727" s="131">
        <v>1.1000000000000001</v>
      </c>
      <c r="S727" s="131">
        <v>8</v>
      </c>
      <c r="T727" s="131">
        <v>110</v>
      </c>
      <c r="U727" s="131">
        <v>43</v>
      </c>
      <c r="V727" s="131">
        <v>5.4</v>
      </c>
      <c r="W727" s="131">
        <v>5.0999999999999996</v>
      </c>
      <c r="X727" s="131">
        <v>40</v>
      </c>
      <c r="Y727" s="131">
        <v>35</v>
      </c>
      <c r="Z727" s="131" t="s">
        <v>2006</v>
      </c>
      <c r="AA727" s="2" t="s">
        <v>2006</v>
      </c>
      <c r="AB727" s="2" t="s">
        <v>2006</v>
      </c>
      <c r="AC727" s="20" t="s">
        <v>2006</v>
      </c>
      <c r="AD727" s="132" t="s">
        <v>2006</v>
      </c>
    </row>
    <row r="728" spans="1:30" s="20" customFormat="1" x14ac:dyDescent="0.3">
      <c r="A728" s="143" t="s">
        <v>265</v>
      </c>
      <c r="B728" s="144" t="s">
        <v>546</v>
      </c>
      <c r="C728" s="144">
        <v>152125</v>
      </c>
      <c r="D728" s="144">
        <v>6576900</v>
      </c>
      <c r="E728" s="158">
        <v>2020</v>
      </c>
      <c r="F728" s="3" t="s">
        <v>1363</v>
      </c>
      <c r="G728" s="131">
        <v>6.0000000000000001E-3</v>
      </c>
      <c r="H728" s="131">
        <v>8.5000000000000006E-2</v>
      </c>
      <c r="I728" s="131">
        <v>2.4</v>
      </c>
      <c r="J728" s="131">
        <v>2</v>
      </c>
      <c r="K728" s="131">
        <v>0.19</v>
      </c>
      <c r="L728" s="131">
        <v>5.1000000000000005</v>
      </c>
      <c r="M728" s="131">
        <v>7.0000000000000001E-3</v>
      </c>
      <c r="N728" s="131" t="s">
        <v>566</v>
      </c>
      <c r="O728" s="131">
        <v>1.9</v>
      </c>
      <c r="P728" s="131">
        <v>1.9</v>
      </c>
      <c r="Q728" s="131" t="s">
        <v>585</v>
      </c>
      <c r="R728" s="131">
        <v>3.7</v>
      </c>
      <c r="S728" s="131">
        <v>7.8</v>
      </c>
      <c r="T728" s="131">
        <v>63</v>
      </c>
      <c r="U728" s="131">
        <v>27</v>
      </c>
      <c r="V728" s="131">
        <v>7.5</v>
      </c>
      <c r="W728" s="131">
        <v>7.2</v>
      </c>
      <c r="X728" s="131">
        <v>26</v>
      </c>
      <c r="Y728" s="131">
        <v>27</v>
      </c>
      <c r="Z728" s="131" t="s">
        <v>2006</v>
      </c>
      <c r="AA728" s="2" t="s">
        <v>2006</v>
      </c>
      <c r="AB728" s="2" t="s">
        <v>2006</v>
      </c>
      <c r="AC728" s="20" t="s">
        <v>2006</v>
      </c>
      <c r="AD728" s="132" t="s">
        <v>2006</v>
      </c>
    </row>
    <row r="729" spans="1:30" s="20" customFormat="1" x14ac:dyDescent="0.3">
      <c r="A729" s="143" t="s">
        <v>261</v>
      </c>
      <c r="B729" s="144" t="s">
        <v>1327</v>
      </c>
      <c r="C729" s="144">
        <v>156341</v>
      </c>
      <c r="D729" s="144">
        <v>6582550</v>
      </c>
      <c r="E729" s="158">
        <v>2020</v>
      </c>
      <c r="F729" s="3" t="s">
        <v>1363</v>
      </c>
      <c r="G729" s="131">
        <v>9.0000000000000011E-3</v>
      </c>
      <c r="H729" s="131">
        <v>0.1</v>
      </c>
      <c r="I729" s="131">
        <v>1.8</v>
      </c>
      <c r="J729" s="131">
        <v>1.6</v>
      </c>
      <c r="K729" s="131">
        <v>0.15</v>
      </c>
      <c r="L729" s="131">
        <v>3.5</v>
      </c>
      <c r="M729" s="131">
        <v>6.0000000000000001E-3</v>
      </c>
      <c r="N729" s="131" t="s">
        <v>566</v>
      </c>
      <c r="O729" s="131">
        <v>1.5</v>
      </c>
      <c r="P729" s="131">
        <v>1.4</v>
      </c>
      <c r="Q729" s="131" t="s">
        <v>585</v>
      </c>
      <c r="R729" s="131">
        <v>2.6</v>
      </c>
      <c r="S729" s="131">
        <v>7.8</v>
      </c>
      <c r="T729" s="131">
        <v>74</v>
      </c>
      <c r="U729" s="131">
        <v>420</v>
      </c>
      <c r="V729" s="131">
        <v>7.1</v>
      </c>
      <c r="W729" s="131">
        <v>6.1</v>
      </c>
      <c r="X729" s="131">
        <v>54</v>
      </c>
      <c r="Y729" s="131">
        <v>59</v>
      </c>
      <c r="Z729" s="131" t="s">
        <v>2006</v>
      </c>
      <c r="AA729" s="2" t="s">
        <v>2006</v>
      </c>
      <c r="AB729" s="2" t="s">
        <v>2006</v>
      </c>
      <c r="AC729" s="20" t="s">
        <v>2006</v>
      </c>
      <c r="AD729" s="132" t="s">
        <v>2006</v>
      </c>
    </row>
    <row r="730" spans="1:30" s="20" customFormat="1" x14ac:dyDescent="0.3">
      <c r="A730" s="143" t="s">
        <v>36</v>
      </c>
      <c r="B730" s="144" t="s">
        <v>1279</v>
      </c>
      <c r="C730" s="144">
        <v>158727</v>
      </c>
      <c r="D730" s="144">
        <v>6578210</v>
      </c>
      <c r="E730" s="158">
        <v>2020</v>
      </c>
      <c r="F730" s="3" t="s">
        <v>1363</v>
      </c>
      <c r="G730" s="131">
        <v>1.0999999999999999E-2</v>
      </c>
      <c r="H730" s="131">
        <v>0.21000000000000002</v>
      </c>
      <c r="I730" s="131">
        <v>1.9</v>
      </c>
      <c r="J730" s="131">
        <v>1.5</v>
      </c>
      <c r="K730" s="131">
        <v>0.31</v>
      </c>
      <c r="L730" s="131">
        <v>7.1000000000000005</v>
      </c>
      <c r="M730" s="131">
        <v>6.0000000000000001E-3</v>
      </c>
      <c r="N730" s="131" t="s">
        <v>566</v>
      </c>
      <c r="O730" s="131">
        <v>1.5</v>
      </c>
      <c r="P730" s="131">
        <v>1.3</v>
      </c>
      <c r="Q730" s="131" t="s">
        <v>585</v>
      </c>
      <c r="R730" s="131">
        <v>2.4</v>
      </c>
      <c r="S730" s="131">
        <v>7.8</v>
      </c>
      <c r="T730" s="131">
        <v>75</v>
      </c>
      <c r="U730" s="131">
        <v>490</v>
      </c>
      <c r="V730" s="131">
        <v>6.8</v>
      </c>
      <c r="W730" s="131">
        <v>6</v>
      </c>
      <c r="X730" s="131">
        <v>61</v>
      </c>
      <c r="Y730" s="131">
        <v>67</v>
      </c>
      <c r="Z730" s="131" t="s">
        <v>2006</v>
      </c>
      <c r="AA730" s="2" t="s">
        <v>2006</v>
      </c>
      <c r="AB730" s="2" t="s">
        <v>2006</v>
      </c>
      <c r="AC730" s="20" t="s">
        <v>2006</v>
      </c>
      <c r="AD730" s="132" t="s">
        <v>2006</v>
      </c>
    </row>
    <row r="731" spans="1:30" s="20" customFormat="1" x14ac:dyDescent="0.3">
      <c r="A731" s="143" t="s">
        <v>38</v>
      </c>
      <c r="B731" s="145" t="s">
        <v>38</v>
      </c>
      <c r="C731" s="144">
        <v>145070</v>
      </c>
      <c r="D731" s="144">
        <v>6580210</v>
      </c>
      <c r="E731" s="158">
        <v>2019</v>
      </c>
      <c r="F731" s="3" t="s">
        <v>1288</v>
      </c>
      <c r="G731" s="131">
        <v>5.8999999999999999E-3</v>
      </c>
      <c r="H731" s="131">
        <v>5.0999999999999997E-2</v>
      </c>
      <c r="I731" s="131">
        <v>0.37</v>
      </c>
      <c r="J731" s="131">
        <v>0.33</v>
      </c>
      <c r="K731" s="131">
        <v>7.2999999999999995E-2</v>
      </c>
      <c r="L731" s="131">
        <v>3.2</v>
      </c>
      <c r="M731" s="131" t="s">
        <v>567</v>
      </c>
      <c r="N731" s="131" t="s">
        <v>566</v>
      </c>
      <c r="O731" s="131">
        <v>0.3</v>
      </c>
      <c r="P731" s="131">
        <v>0.36000000000000004</v>
      </c>
      <c r="Q731" s="131" t="s">
        <v>585</v>
      </c>
      <c r="R731" s="131">
        <v>1.6</v>
      </c>
      <c r="S731" s="131">
        <v>7.9</v>
      </c>
      <c r="T731" s="131">
        <v>160</v>
      </c>
      <c r="U731" s="131">
        <v>38</v>
      </c>
      <c r="V731" s="131">
        <v>9.9</v>
      </c>
      <c r="W731" s="131">
        <v>9.5</v>
      </c>
      <c r="X731" s="131">
        <v>50</v>
      </c>
      <c r="Y731" s="131">
        <v>41</v>
      </c>
      <c r="Z731" s="2" t="s">
        <v>2006</v>
      </c>
      <c r="AA731" s="2" t="s">
        <v>2006</v>
      </c>
      <c r="AB731" s="2" t="s">
        <v>2006</v>
      </c>
      <c r="AC731" s="20" t="s">
        <v>2006</v>
      </c>
      <c r="AD731" s="132" t="s">
        <v>2006</v>
      </c>
    </row>
    <row r="732" spans="1:30" s="20" customFormat="1" x14ac:dyDescent="0.3">
      <c r="A732" s="143" t="s">
        <v>40</v>
      </c>
      <c r="B732" s="144" t="s">
        <v>40</v>
      </c>
      <c r="C732" s="144">
        <v>142857</v>
      </c>
      <c r="D732" s="144">
        <v>6581940</v>
      </c>
      <c r="E732" s="158">
        <v>2019</v>
      </c>
      <c r="F732" s="3" t="s">
        <v>1288</v>
      </c>
      <c r="G732" s="131">
        <v>1.2999999999999999E-2</v>
      </c>
      <c r="H732" s="131">
        <v>0.15</v>
      </c>
      <c r="I732" s="131">
        <v>2.5</v>
      </c>
      <c r="J732" s="131">
        <v>1</v>
      </c>
      <c r="K732" s="131">
        <v>0.1</v>
      </c>
      <c r="L732" s="131">
        <v>8.8000000000000007</v>
      </c>
      <c r="M732" s="131">
        <v>4.8999999999999998E-3</v>
      </c>
      <c r="N732" s="131">
        <v>0.11</v>
      </c>
      <c r="O732" s="131">
        <v>1.9</v>
      </c>
      <c r="P732" s="131">
        <v>1.1000000000000001</v>
      </c>
      <c r="Q732" s="131">
        <v>1.0999999999999999E-2</v>
      </c>
      <c r="R732" s="131">
        <v>7.3</v>
      </c>
      <c r="S732" s="131">
        <v>7.5</v>
      </c>
      <c r="T732" s="131">
        <v>140</v>
      </c>
      <c r="U732" s="131">
        <v>52</v>
      </c>
      <c r="V732" s="131">
        <v>5.9</v>
      </c>
      <c r="W732" s="131">
        <v>5.8</v>
      </c>
      <c r="X732" s="131">
        <v>50</v>
      </c>
      <c r="Y732" s="131">
        <v>53</v>
      </c>
      <c r="Z732" s="2" t="s">
        <v>2006</v>
      </c>
      <c r="AA732" s="2" t="s">
        <v>2006</v>
      </c>
      <c r="AB732" s="2" t="s">
        <v>2006</v>
      </c>
      <c r="AC732" s="20" t="s">
        <v>2006</v>
      </c>
      <c r="AD732" s="132" t="s">
        <v>2006</v>
      </c>
    </row>
    <row r="733" spans="1:30" s="20" customFormat="1" x14ac:dyDescent="0.3">
      <c r="A733" s="143" t="s">
        <v>269</v>
      </c>
      <c r="B733" s="144" t="s">
        <v>44</v>
      </c>
      <c r="C733" s="144">
        <v>149668</v>
      </c>
      <c r="D733" s="144">
        <v>6580770</v>
      </c>
      <c r="E733" s="158">
        <v>2019</v>
      </c>
      <c r="F733" s="3" t="s">
        <v>1288</v>
      </c>
      <c r="G733" s="131">
        <v>2.9000000000000001E-2</v>
      </c>
      <c r="H733" s="131">
        <v>7.6999999999999999E-2</v>
      </c>
      <c r="I733" s="131">
        <v>2.2999999999999998</v>
      </c>
      <c r="J733" s="131">
        <v>2</v>
      </c>
      <c r="K733" s="131">
        <v>8.3999999999999991E-2</v>
      </c>
      <c r="L733" s="131">
        <v>2.7</v>
      </c>
      <c r="M733" s="131">
        <v>6.8000000000000005E-2</v>
      </c>
      <c r="N733" s="131">
        <v>7.4999999999999997E-2</v>
      </c>
      <c r="O733" s="131">
        <v>2.1</v>
      </c>
      <c r="P733" s="131">
        <v>1.9</v>
      </c>
      <c r="Q733" s="131" t="s">
        <v>585</v>
      </c>
      <c r="R733" s="131">
        <v>2.7</v>
      </c>
      <c r="S733" s="131">
        <v>7.9</v>
      </c>
      <c r="T733" s="131">
        <v>68</v>
      </c>
      <c r="U733" s="131">
        <v>26</v>
      </c>
      <c r="V733" s="131">
        <v>7.8</v>
      </c>
      <c r="W733" s="131">
        <v>7.4</v>
      </c>
      <c r="X733" s="131">
        <v>25</v>
      </c>
      <c r="Y733" s="131">
        <v>20</v>
      </c>
      <c r="Z733" s="2" t="s">
        <v>2006</v>
      </c>
      <c r="AA733" s="2" t="s">
        <v>2006</v>
      </c>
      <c r="AB733" s="2" t="s">
        <v>2006</v>
      </c>
      <c r="AC733" s="20" t="s">
        <v>2006</v>
      </c>
      <c r="AD733" s="132" t="s">
        <v>2006</v>
      </c>
    </row>
    <row r="734" spans="1:30" s="20" customFormat="1" x14ac:dyDescent="0.3">
      <c r="A734" s="143" t="s">
        <v>268</v>
      </c>
      <c r="B734" s="144" t="s">
        <v>1993</v>
      </c>
      <c r="C734" s="144">
        <v>146245</v>
      </c>
      <c r="D734" s="144">
        <v>6583660</v>
      </c>
      <c r="E734" s="158">
        <v>2019</v>
      </c>
      <c r="F734" s="3" t="s">
        <v>1288</v>
      </c>
      <c r="G734" s="131">
        <v>2.8000000000000001E-2</v>
      </c>
      <c r="H734" s="131">
        <v>0.65</v>
      </c>
      <c r="I734" s="131">
        <v>2.9</v>
      </c>
      <c r="J734" s="131">
        <v>2.5</v>
      </c>
      <c r="K734" s="131">
        <v>1.3</v>
      </c>
      <c r="L734" s="131">
        <v>20</v>
      </c>
      <c r="M734" s="131">
        <v>5.8000000000000005E-3</v>
      </c>
      <c r="N734" s="131">
        <v>6.0999999999999999E-2</v>
      </c>
      <c r="O734" s="131">
        <v>1.2</v>
      </c>
      <c r="P734" s="131">
        <v>2.2999999999999998</v>
      </c>
      <c r="Q734" s="131">
        <v>2.1999999999999999E-2</v>
      </c>
      <c r="R734" s="131">
        <v>9.7999999999999989</v>
      </c>
      <c r="S734" s="131">
        <v>7.9</v>
      </c>
      <c r="T734" s="131">
        <v>180</v>
      </c>
      <c r="U734" s="131">
        <v>94</v>
      </c>
      <c r="V734" s="131">
        <v>5.6</v>
      </c>
      <c r="W734" s="131">
        <v>5</v>
      </c>
      <c r="X734" s="131">
        <v>75</v>
      </c>
      <c r="Y734" s="131">
        <v>78</v>
      </c>
      <c r="Z734" s="2" t="s">
        <v>2006</v>
      </c>
      <c r="AA734" s="2" t="s">
        <v>2006</v>
      </c>
      <c r="AB734" s="2" t="s">
        <v>2006</v>
      </c>
      <c r="AC734" s="20" t="s">
        <v>2006</v>
      </c>
      <c r="AD734" s="132" t="s">
        <v>2006</v>
      </c>
    </row>
    <row r="735" spans="1:30" s="20" customFormat="1" x14ac:dyDescent="0.3">
      <c r="A735" s="143" t="s">
        <v>39</v>
      </c>
      <c r="B735" s="144" t="s">
        <v>39</v>
      </c>
      <c r="C735" s="144">
        <v>145234</v>
      </c>
      <c r="D735" s="144">
        <v>6581590</v>
      </c>
      <c r="E735" s="158">
        <v>2019</v>
      </c>
      <c r="F735" s="3" t="s">
        <v>1288</v>
      </c>
      <c r="G735" s="131">
        <v>3.1E-2</v>
      </c>
      <c r="H735" s="131">
        <v>7.6999999999999999E-2</v>
      </c>
      <c r="I735" s="131" t="s">
        <v>566</v>
      </c>
      <c r="J735" s="131">
        <v>0.33</v>
      </c>
      <c r="K735" s="131">
        <v>4.7E-2</v>
      </c>
      <c r="L735" s="131">
        <v>0.98</v>
      </c>
      <c r="M735" s="131" t="s">
        <v>567</v>
      </c>
      <c r="N735" s="131">
        <v>7.4999999999999997E-2</v>
      </c>
      <c r="O735" s="131" t="s">
        <v>566</v>
      </c>
      <c r="P735" s="131">
        <v>0.32</v>
      </c>
      <c r="Q735" s="131" t="s">
        <v>585</v>
      </c>
      <c r="R735" s="131">
        <v>0.74</v>
      </c>
      <c r="S735" s="131">
        <v>7.7</v>
      </c>
      <c r="T735" s="131">
        <v>230</v>
      </c>
      <c r="U735" s="131">
        <v>86</v>
      </c>
      <c r="V735" s="131">
        <v>20</v>
      </c>
      <c r="W735" s="131">
        <v>20</v>
      </c>
      <c r="X735" s="131">
        <v>100</v>
      </c>
      <c r="Y735" s="131">
        <v>87</v>
      </c>
      <c r="Z735" s="2" t="s">
        <v>2006</v>
      </c>
      <c r="AA735" s="2" t="s">
        <v>2006</v>
      </c>
      <c r="AB735" s="2" t="s">
        <v>2006</v>
      </c>
      <c r="AC735" s="20" t="s">
        <v>2006</v>
      </c>
      <c r="AD735" s="132" t="s">
        <v>2006</v>
      </c>
    </row>
    <row r="736" spans="1:30" s="20" customFormat="1" x14ac:dyDescent="0.3">
      <c r="A736" s="143" t="s">
        <v>36</v>
      </c>
      <c r="B736" s="144" t="s">
        <v>1279</v>
      </c>
      <c r="C736" s="144">
        <v>158727</v>
      </c>
      <c r="D736" s="144">
        <v>6578210</v>
      </c>
      <c r="E736" s="158">
        <v>2019</v>
      </c>
      <c r="F736" s="3" t="s">
        <v>1288</v>
      </c>
      <c r="G736" s="131">
        <v>2.0999999999999998E-2</v>
      </c>
      <c r="H736" s="131">
        <v>7.3999999999999996E-2</v>
      </c>
      <c r="I736" s="131">
        <v>1.3</v>
      </c>
      <c r="J736" s="131">
        <v>1.1000000000000001</v>
      </c>
      <c r="K736" s="131">
        <v>0.15</v>
      </c>
      <c r="L736" s="131">
        <v>4.1000000000000005</v>
      </c>
      <c r="M736" s="131">
        <v>1.7000000000000001E-2</v>
      </c>
      <c r="N736" s="131">
        <v>9.6000000000000002E-2</v>
      </c>
      <c r="O736" s="131" t="s">
        <v>566</v>
      </c>
      <c r="P736" s="131">
        <v>1.2</v>
      </c>
      <c r="Q736" s="131" t="s">
        <v>585</v>
      </c>
      <c r="R736" s="131">
        <v>2.8</v>
      </c>
      <c r="S736" s="131">
        <v>7.8</v>
      </c>
      <c r="T736" s="131">
        <v>85</v>
      </c>
      <c r="U736" s="131">
        <v>880</v>
      </c>
      <c r="V736" s="131">
        <v>4.8</v>
      </c>
      <c r="W736" s="131">
        <v>4.3</v>
      </c>
      <c r="X736" s="131">
        <v>91</v>
      </c>
      <c r="Y736" s="131">
        <v>86</v>
      </c>
      <c r="Z736" s="2" t="s">
        <v>2006</v>
      </c>
      <c r="AA736" s="2" t="s">
        <v>2006</v>
      </c>
      <c r="AB736" s="2" t="s">
        <v>2006</v>
      </c>
      <c r="AC736" s="20" t="s">
        <v>2006</v>
      </c>
      <c r="AD736" s="132" t="s">
        <v>2006</v>
      </c>
    </row>
    <row r="737" spans="1:30" s="20" customFormat="1" x14ac:dyDescent="0.3">
      <c r="A737" s="143" t="s">
        <v>261</v>
      </c>
      <c r="B737" s="144" t="s">
        <v>1327</v>
      </c>
      <c r="C737" s="144">
        <v>156341</v>
      </c>
      <c r="D737" s="144">
        <v>6582550</v>
      </c>
      <c r="E737" s="158">
        <v>2019</v>
      </c>
      <c r="F737" s="3" t="s">
        <v>1288</v>
      </c>
      <c r="G737" s="131">
        <v>2.5000000000000001E-2</v>
      </c>
      <c r="H737" s="131">
        <v>5.8999999999999997E-2</v>
      </c>
      <c r="I737" s="131">
        <v>2.8</v>
      </c>
      <c r="J737" s="131">
        <v>1</v>
      </c>
      <c r="K737" s="131">
        <v>0.1</v>
      </c>
      <c r="L737" s="131">
        <v>4.1000000000000005</v>
      </c>
      <c r="M737" s="131">
        <v>2.1999999999999999E-2</v>
      </c>
      <c r="N737" s="131">
        <v>5.5E-2</v>
      </c>
      <c r="O737" s="131">
        <v>1.1000000000000001</v>
      </c>
      <c r="P737" s="131">
        <v>1.3</v>
      </c>
      <c r="Q737" s="131">
        <v>4.5999999999999999E-2</v>
      </c>
      <c r="R737" s="131">
        <v>3.8</v>
      </c>
      <c r="S737" s="131">
        <v>7.8</v>
      </c>
      <c r="T737" s="131">
        <v>85</v>
      </c>
      <c r="U737" s="131">
        <v>900</v>
      </c>
      <c r="V737" s="131">
        <v>5</v>
      </c>
      <c r="W737" s="131">
        <v>4.7</v>
      </c>
      <c r="X737" s="131">
        <v>93</v>
      </c>
      <c r="Y737" s="131">
        <v>96</v>
      </c>
      <c r="Z737" s="2" t="s">
        <v>2006</v>
      </c>
      <c r="AA737" s="2" t="s">
        <v>2006</v>
      </c>
      <c r="AB737" s="2" t="s">
        <v>2006</v>
      </c>
      <c r="AC737" s="20" t="s">
        <v>2006</v>
      </c>
      <c r="AD737" s="132" t="s">
        <v>2006</v>
      </c>
    </row>
    <row r="738" spans="1:30" s="20" customFormat="1" x14ac:dyDescent="0.3">
      <c r="A738" s="143" t="s">
        <v>267</v>
      </c>
      <c r="B738" s="144" t="s">
        <v>552</v>
      </c>
      <c r="C738" s="144">
        <v>152713</v>
      </c>
      <c r="D738" s="144">
        <v>6582780</v>
      </c>
      <c r="E738" s="158">
        <v>2019</v>
      </c>
      <c r="F738" s="3" t="s">
        <v>1288</v>
      </c>
      <c r="G738" s="131">
        <v>3.3000000000000002E-2</v>
      </c>
      <c r="H738" s="131">
        <v>0.1</v>
      </c>
      <c r="I738" s="131">
        <v>1.9</v>
      </c>
      <c r="J738" s="131">
        <v>1.5</v>
      </c>
      <c r="K738" s="131">
        <v>0.12000000000000001</v>
      </c>
      <c r="L738" s="131">
        <v>12</v>
      </c>
      <c r="M738" s="131">
        <v>2.7E-2</v>
      </c>
      <c r="N738" s="131">
        <v>9.8999999999999991E-2</v>
      </c>
      <c r="O738" s="131">
        <v>1.6</v>
      </c>
      <c r="P738" s="131">
        <v>1.5</v>
      </c>
      <c r="Q738" s="131" t="s">
        <v>585</v>
      </c>
      <c r="R738" s="131">
        <v>9.1</v>
      </c>
      <c r="S738" s="131">
        <v>7.7</v>
      </c>
      <c r="T738" s="131">
        <v>98</v>
      </c>
      <c r="U738" s="131">
        <v>710</v>
      </c>
      <c r="V738" s="131">
        <v>5.7</v>
      </c>
      <c r="W738" s="131">
        <v>5</v>
      </c>
      <c r="X738" s="131">
        <v>82</v>
      </c>
      <c r="Y738" s="131">
        <v>79</v>
      </c>
      <c r="Z738" s="2" t="s">
        <v>2006</v>
      </c>
      <c r="AA738" s="2" t="s">
        <v>2006</v>
      </c>
      <c r="AB738" s="2" t="s">
        <v>2006</v>
      </c>
      <c r="AC738" s="20" t="s">
        <v>2006</v>
      </c>
      <c r="AD738" s="132" t="s">
        <v>2006</v>
      </c>
    </row>
    <row r="739" spans="1:30" s="20" customFormat="1" x14ac:dyDescent="0.3">
      <c r="A739" s="143" t="s">
        <v>46</v>
      </c>
      <c r="B739" s="144" t="s">
        <v>46</v>
      </c>
      <c r="C739" s="147" t="s">
        <v>1283</v>
      </c>
      <c r="D739" s="147" t="s">
        <v>1282</v>
      </c>
      <c r="E739" s="158">
        <v>2019</v>
      </c>
      <c r="F739" s="3" t="s">
        <v>1289</v>
      </c>
      <c r="G739" s="131">
        <v>7.1999999999999998E-3</v>
      </c>
      <c r="H739" s="131">
        <v>0.25</v>
      </c>
      <c r="I739" s="131">
        <v>2.2000000000000002</v>
      </c>
      <c r="J739" s="131">
        <v>0.96000000000000008</v>
      </c>
      <c r="K739" s="131">
        <v>6.8000000000000005E-2</v>
      </c>
      <c r="L739" s="131">
        <v>4.5999999999999996</v>
      </c>
      <c r="M739" s="131">
        <v>4.3E-3</v>
      </c>
      <c r="N739" s="131">
        <v>7.3999999999999996E-2</v>
      </c>
      <c r="O739" s="131">
        <v>1.3</v>
      </c>
      <c r="P739" s="131">
        <v>0.87</v>
      </c>
      <c r="Q739" s="131" t="s">
        <v>585</v>
      </c>
      <c r="R739" s="131">
        <v>4.3</v>
      </c>
      <c r="S739" s="131">
        <v>7.9</v>
      </c>
      <c r="T739" s="131">
        <v>98</v>
      </c>
      <c r="U739" s="131">
        <v>42</v>
      </c>
      <c r="V739" s="131">
        <v>5.6</v>
      </c>
      <c r="W739" s="131">
        <v>5.2</v>
      </c>
      <c r="X739" s="131">
        <v>33</v>
      </c>
      <c r="Y739" s="131">
        <v>32</v>
      </c>
      <c r="Z739" s="2" t="s">
        <v>2006</v>
      </c>
      <c r="AA739" s="2" t="s">
        <v>2006</v>
      </c>
      <c r="AB739" s="2" t="s">
        <v>2006</v>
      </c>
      <c r="AC739" s="20" t="s">
        <v>2006</v>
      </c>
      <c r="AD739" s="132" t="s">
        <v>2006</v>
      </c>
    </row>
    <row r="740" spans="1:30" s="20" customFormat="1" x14ac:dyDescent="0.3">
      <c r="A740" s="143" t="s">
        <v>41</v>
      </c>
      <c r="B740" s="144" t="s">
        <v>41</v>
      </c>
      <c r="C740" s="144">
        <v>155057</v>
      </c>
      <c r="D740" s="144">
        <v>6568460</v>
      </c>
      <c r="E740" s="158">
        <v>2019</v>
      </c>
      <c r="F740" s="3" t="s">
        <v>1289</v>
      </c>
      <c r="G740" s="131">
        <v>1.4E-2</v>
      </c>
      <c r="H740" s="131">
        <v>0.11</v>
      </c>
      <c r="I740" s="131">
        <v>1.3</v>
      </c>
      <c r="J740" s="131">
        <v>2.2999999999999998</v>
      </c>
      <c r="K740" s="131" t="s">
        <v>585</v>
      </c>
      <c r="L740" s="131">
        <v>4.2</v>
      </c>
      <c r="M740" s="131">
        <v>1.0999999999999999E-2</v>
      </c>
      <c r="N740" s="131">
        <v>6.8000000000000005E-2</v>
      </c>
      <c r="O740" s="131">
        <v>0.95</v>
      </c>
      <c r="P740" s="131">
        <v>1.9</v>
      </c>
      <c r="Q740" s="131" t="s">
        <v>585</v>
      </c>
      <c r="R740" s="131">
        <v>2.7</v>
      </c>
      <c r="S740" s="131">
        <v>7.6</v>
      </c>
      <c r="T740" s="131">
        <v>80</v>
      </c>
      <c r="U740" s="131">
        <v>35</v>
      </c>
      <c r="V740" s="131">
        <v>9.1</v>
      </c>
      <c r="W740" s="131">
        <v>9.1999999999999993</v>
      </c>
      <c r="X740" s="131">
        <v>33</v>
      </c>
      <c r="Y740" s="131">
        <v>27</v>
      </c>
      <c r="Z740" s="2" t="s">
        <v>2006</v>
      </c>
      <c r="AA740" s="2" t="s">
        <v>2006</v>
      </c>
      <c r="AB740" s="2" t="s">
        <v>2006</v>
      </c>
      <c r="AC740" s="20" t="s">
        <v>2006</v>
      </c>
      <c r="AD740" s="132" t="s">
        <v>2006</v>
      </c>
    </row>
    <row r="741" spans="1:30" s="20" customFormat="1" x14ac:dyDescent="0.3">
      <c r="A741" s="143" t="s">
        <v>42</v>
      </c>
      <c r="B741" s="144" t="s">
        <v>42</v>
      </c>
      <c r="C741" s="144">
        <v>148156</v>
      </c>
      <c r="D741" s="144">
        <v>6572520</v>
      </c>
      <c r="E741" s="158">
        <v>2019</v>
      </c>
      <c r="F741" s="3" t="s">
        <v>1289</v>
      </c>
      <c r="G741" s="131">
        <v>7.4000000000000003E-3</v>
      </c>
      <c r="H741" s="131">
        <v>6.2E-2</v>
      </c>
      <c r="I741" s="131">
        <v>1.9</v>
      </c>
      <c r="J741" s="131">
        <v>1.4</v>
      </c>
      <c r="K741" s="131">
        <v>4.3999999999999997E-2</v>
      </c>
      <c r="L741" s="131">
        <v>5.7</v>
      </c>
      <c r="M741" s="131">
        <v>7.7000000000000011E-3</v>
      </c>
      <c r="N741" s="131">
        <v>5.7000000000000002E-2</v>
      </c>
      <c r="O741" s="131">
        <v>1.4</v>
      </c>
      <c r="P741" s="131">
        <v>1.2</v>
      </c>
      <c r="Q741" s="131">
        <v>1.2999999999999999E-2</v>
      </c>
      <c r="R741" s="131">
        <v>4.7</v>
      </c>
      <c r="S741" s="131">
        <v>7.5</v>
      </c>
      <c r="T741" s="131">
        <v>76</v>
      </c>
      <c r="U741" s="131">
        <v>32</v>
      </c>
      <c r="V741" s="131">
        <v>6.2</v>
      </c>
      <c r="W741" s="131">
        <v>5.8</v>
      </c>
      <c r="X741" s="131">
        <v>32</v>
      </c>
      <c r="Y741" s="131">
        <v>26</v>
      </c>
      <c r="Z741" s="2" t="s">
        <v>2006</v>
      </c>
      <c r="AA741" s="2" t="s">
        <v>2006</v>
      </c>
      <c r="AB741" s="2" t="s">
        <v>2006</v>
      </c>
      <c r="AC741" s="20" t="s">
        <v>2006</v>
      </c>
      <c r="AD741" s="132" t="s">
        <v>2006</v>
      </c>
    </row>
    <row r="742" spans="1:30" s="20" customFormat="1" x14ac:dyDescent="0.3">
      <c r="A742" s="143" t="s">
        <v>265</v>
      </c>
      <c r="B742" s="144" t="s">
        <v>546</v>
      </c>
      <c r="C742" s="144">
        <v>152125</v>
      </c>
      <c r="D742" s="144">
        <v>6576900</v>
      </c>
      <c r="E742" s="158">
        <v>2019</v>
      </c>
      <c r="F742" s="3" t="s">
        <v>1289</v>
      </c>
      <c r="G742" s="131">
        <v>9.300000000000001E-3</v>
      </c>
      <c r="H742" s="131">
        <v>7.9000000000000001E-2</v>
      </c>
      <c r="I742" s="131">
        <v>2.5</v>
      </c>
      <c r="J742" s="131">
        <v>2</v>
      </c>
      <c r="K742" s="131">
        <v>0.16</v>
      </c>
      <c r="L742" s="131">
        <v>3.9</v>
      </c>
      <c r="M742" s="131">
        <v>6.6E-3</v>
      </c>
      <c r="N742" s="131">
        <v>6.9999999999999993E-2</v>
      </c>
      <c r="O742" s="131">
        <v>2</v>
      </c>
      <c r="P742" s="131">
        <v>1.8</v>
      </c>
      <c r="Q742" s="131" t="s">
        <v>585</v>
      </c>
      <c r="R742" s="131">
        <v>2.9</v>
      </c>
      <c r="S742" s="131">
        <v>7.9</v>
      </c>
      <c r="T742" s="131">
        <v>66</v>
      </c>
      <c r="U742" s="131">
        <v>31</v>
      </c>
      <c r="V742" s="131">
        <v>7.7</v>
      </c>
      <c r="W742" s="131">
        <v>7.3</v>
      </c>
      <c r="X742" s="131">
        <v>21</v>
      </c>
      <c r="Y742" s="131">
        <v>20</v>
      </c>
      <c r="Z742" s="2" t="s">
        <v>2006</v>
      </c>
      <c r="AA742" s="2" t="s">
        <v>2006</v>
      </c>
      <c r="AB742" s="2" t="s">
        <v>2006</v>
      </c>
      <c r="AC742" s="20" t="s">
        <v>2006</v>
      </c>
      <c r="AD742" s="132" t="s">
        <v>2006</v>
      </c>
    </row>
    <row r="743" spans="1:30" s="20" customFormat="1" x14ac:dyDescent="0.3">
      <c r="A743" s="143" t="s">
        <v>263</v>
      </c>
      <c r="B743" s="144" t="s">
        <v>550</v>
      </c>
      <c r="C743" s="144">
        <v>156953</v>
      </c>
      <c r="D743" s="144">
        <v>6570050</v>
      </c>
      <c r="E743" s="158">
        <v>2019</v>
      </c>
      <c r="F743" s="3" t="s">
        <v>1289</v>
      </c>
      <c r="G743" s="131">
        <v>7.0999999999999995E-3</v>
      </c>
      <c r="H743" s="131">
        <v>7.8E-2</v>
      </c>
      <c r="I743" s="131">
        <v>0.91</v>
      </c>
      <c r="J743" s="131">
        <v>2.8</v>
      </c>
      <c r="K743" s="131" t="s">
        <v>585</v>
      </c>
      <c r="L743" s="131">
        <v>2.7</v>
      </c>
      <c r="M743" s="131">
        <v>8.5000000000000006E-3</v>
      </c>
      <c r="N743" s="131">
        <v>5.8000000000000003E-2</v>
      </c>
      <c r="O743" s="131">
        <v>0.65</v>
      </c>
      <c r="P743" s="131">
        <v>2.2999999999999998</v>
      </c>
      <c r="Q743" s="131" t="s">
        <v>585</v>
      </c>
      <c r="R743" s="131">
        <v>1.5</v>
      </c>
      <c r="S743" s="131">
        <v>7.8</v>
      </c>
      <c r="T743" s="131">
        <v>76</v>
      </c>
      <c r="U743" s="131">
        <v>37</v>
      </c>
      <c r="V743" s="131">
        <v>6.8</v>
      </c>
      <c r="W743" s="131">
        <v>7.2</v>
      </c>
      <c r="X743" s="131">
        <v>34</v>
      </c>
      <c r="Y743" s="131">
        <v>27</v>
      </c>
      <c r="Z743" s="2" t="s">
        <v>2006</v>
      </c>
      <c r="AA743" s="2" t="s">
        <v>2006</v>
      </c>
      <c r="AB743" s="2" t="s">
        <v>2006</v>
      </c>
      <c r="AC743" s="20" t="s">
        <v>2006</v>
      </c>
      <c r="AD743" s="132" t="s">
        <v>2006</v>
      </c>
    </row>
    <row r="744" spans="1:30" s="20" customFormat="1" x14ac:dyDescent="0.3">
      <c r="A744" s="143" t="s">
        <v>43</v>
      </c>
      <c r="B744" s="144" t="s">
        <v>43</v>
      </c>
      <c r="C744" s="144">
        <v>153662</v>
      </c>
      <c r="D744" s="144">
        <v>6578630</v>
      </c>
      <c r="E744" s="158">
        <v>2019</v>
      </c>
      <c r="F744" s="3" t="s">
        <v>1289</v>
      </c>
      <c r="G744" s="131">
        <v>5.5999999999999999E-3</v>
      </c>
      <c r="H744" s="131">
        <v>9.4E-2</v>
      </c>
      <c r="I744" s="131">
        <v>2.5</v>
      </c>
      <c r="J744" s="131">
        <v>2.2000000000000002</v>
      </c>
      <c r="K744" s="131">
        <v>3.4000000000000002E-2</v>
      </c>
      <c r="L744" s="131">
        <v>2.9</v>
      </c>
      <c r="M744" s="131">
        <v>8.0000000000000002E-3</v>
      </c>
      <c r="N744" s="131">
        <v>7.1000000000000008E-2</v>
      </c>
      <c r="O744" s="131">
        <v>2</v>
      </c>
      <c r="P744" s="131">
        <v>1.9</v>
      </c>
      <c r="Q744" s="131" t="s">
        <v>585</v>
      </c>
      <c r="R744" s="131">
        <v>2.5</v>
      </c>
      <c r="S744" s="131">
        <v>8</v>
      </c>
      <c r="T744" s="131">
        <v>66</v>
      </c>
      <c r="U744" s="131">
        <v>26</v>
      </c>
      <c r="V744" s="131">
        <v>7.9</v>
      </c>
      <c r="W744" s="131">
        <v>7.4</v>
      </c>
      <c r="X744" s="131">
        <v>24</v>
      </c>
      <c r="Y744" s="131">
        <v>20</v>
      </c>
      <c r="Z744" s="2" t="s">
        <v>2006</v>
      </c>
      <c r="AA744" s="2" t="s">
        <v>2006</v>
      </c>
      <c r="AB744" s="2" t="s">
        <v>2006</v>
      </c>
      <c r="AC744" s="20" t="s">
        <v>2006</v>
      </c>
      <c r="AD744" s="132" t="s">
        <v>2006</v>
      </c>
    </row>
    <row r="745" spans="1:30" s="20" customFormat="1" x14ac:dyDescent="0.3">
      <c r="A745" s="143" t="s">
        <v>975</v>
      </c>
      <c r="B745" s="144" t="s">
        <v>939</v>
      </c>
      <c r="C745" s="144">
        <v>158751</v>
      </c>
      <c r="D745" s="144">
        <v>6570553</v>
      </c>
      <c r="E745" s="158">
        <v>2019</v>
      </c>
      <c r="F745" s="3" t="s">
        <v>1289</v>
      </c>
      <c r="G745" s="131" t="s">
        <v>567</v>
      </c>
      <c r="H745" s="131" t="s">
        <v>566</v>
      </c>
      <c r="I745" s="131">
        <v>0.87</v>
      </c>
      <c r="J745" s="131">
        <v>0.87</v>
      </c>
      <c r="K745" s="131">
        <v>2.3E-2</v>
      </c>
      <c r="L745" s="131">
        <v>1.6</v>
      </c>
      <c r="M745" s="131" t="s">
        <v>567</v>
      </c>
      <c r="N745" s="131">
        <v>6.0999999999999999E-2</v>
      </c>
      <c r="O745" s="131">
        <v>0.63</v>
      </c>
      <c r="P745" s="131">
        <v>0.85</v>
      </c>
      <c r="Q745" s="131" t="s">
        <v>585</v>
      </c>
      <c r="R745" s="131">
        <v>1.4</v>
      </c>
      <c r="S745" s="131">
        <v>7.8</v>
      </c>
      <c r="T745" s="131">
        <v>98</v>
      </c>
      <c r="U745" s="131">
        <v>40</v>
      </c>
      <c r="V745" s="131">
        <v>6</v>
      </c>
      <c r="W745" s="131">
        <v>5.8</v>
      </c>
      <c r="X745" s="131">
        <v>35</v>
      </c>
      <c r="Y745" s="131">
        <v>33</v>
      </c>
      <c r="Z745" s="2" t="s">
        <v>2006</v>
      </c>
      <c r="AA745" s="2" t="s">
        <v>2006</v>
      </c>
      <c r="AB745" s="2" t="s">
        <v>2006</v>
      </c>
      <c r="AC745" s="20" t="s">
        <v>2006</v>
      </c>
      <c r="AD745" s="132" t="s">
        <v>2006</v>
      </c>
    </row>
    <row r="746" spans="1:30" s="20" customFormat="1" x14ac:dyDescent="0.3">
      <c r="A746" s="143" t="s">
        <v>37</v>
      </c>
      <c r="B746" s="145" t="s">
        <v>37</v>
      </c>
      <c r="C746" s="158"/>
      <c r="D746" s="158"/>
      <c r="E746" s="158">
        <v>2019</v>
      </c>
      <c r="F746" s="3" t="s">
        <v>1289</v>
      </c>
      <c r="G746" s="131" t="s">
        <v>567</v>
      </c>
      <c r="H746" s="131" t="s">
        <v>566</v>
      </c>
      <c r="I746" s="131" t="s">
        <v>566</v>
      </c>
      <c r="J746" s="131" t="s">
        <v>566</v>
      </c>
      <c r="K746" s="131" t="s">
        <v>585</v>
      </c>
      <c r="L746" s="131" t="s">
        <v>587</v>
      </c>
      <c r="M746" s="131" t="s">
        <v>567</v>
      </c>
      <c r="N746" s="131" t="s">
        <v>566</v>
      </c>
      <c r="O746" s="131" t="s">
        <v>566</v>
      </c>
      <c r="P746" s="131" t="s">
        <v>566</v>
      </c>
      <c r="Q746" s="131" t="s">
        <v>585</v>
      </c>
      <c r="R746" s="131" t="s">
        <v>587</v>
      </c>
      <c r="S746" s="131" t="s">
        <v>2006</v>
      </c>
      <c r="T746" s="131" t="s">
        <v>2006</v>
      </c>
      <c r="U746" s="131" t="s">
        <v>2006</v>
      </c>
      <c r="V746" s="131" t="s">
        <v>2006</v>
      </c>
      <c r="W746" s="131" t="s">
        <v>2006</v>
      </c>
      <c r="X746" s="131" t="s">
        <v>1265</v>
      </c>
      <c r="Y746" s="131" t="s">
        <v>1265</v>
      </c>
      <c r="Z746" s="2" t="s">
        <v>2006</v>
      </c>
      <c r="AA746" s="2" t="s">
        <v>2006</v>
      </c>
      <c r="AB746" s="2" t="s">
        <v>2006</v>
      </c>
      <c r="AC746" s="20" t="s">
        <v>2006</v>
      </c>
      <c r="AD746" s="132" t="s">
        <v>2006</v>
      </c>
    </row>
    <row r="747" spans="1:30" s="20" customFormat="1" x14ac:dyDescent="0.3">
      <c r="A747" s="143" t="s">
        <v>1109</v>
      </c>
      <c r="B747" s="144" t="s">
        <v>1109</v>
      </c>
      <c r="C747" s="158"/>
      <c r="D747" s="158"/>
      <c r="E747" s="158">
        <v>2019</v>
      </c>
      <c r="F747" s="3" t="s">
        <v>1290</v>
      </c>
      <c r="G747" s="131" t="s">
        <v>567</v>
      </c>
      <c r="H747" s="131">
        <v>0.11</v>
      </c>
      <c r="I747" s="131">
        <v>1.6</v>
      </c>
      <c r="J747" s="131">
        <v>0.78</v>
      </c>
      <c r="K747" s="131">
        <v>4.3999999999999997E-2</v>
      </c>
      <c r="L747" s="131">
        <v>11</v>
      </c>
      <c r="M747" s="131" t="s">
        <v>567</v>
      </c>
      <c r="N747" s="131">
        <v>0.12000000000000001</v>
      </c>
      <c r="O747" s="131">
        <v>1.5</v>
      </c>
      <c r="P747" s="131">
        <v>0.73</v>
      </c>
      <c r="Q747" s="131" t="s">
        <v>585</v>
      </c>
      <c r="R747" s="131">
        <v>4.1000000000000005</v>
      </c>
      <c r="S747" s="131">
        <v>7.7</v>
      </c>
      <c r="T747" s="131">
        <v>75</v>
      </c>
      <c r="U747" s="131">
        <v>39</v>
      </c>
      <c r="V747" s="131">
        <v>9.6</v>
      </c>
      <c r="W747" s="131">
        <v>9.1999999999999993</v>
      </c>
      <c r="X747" s="131">
        <v>27</v>
      </c>
      <c r="Y747" s="131">
        <v>30</v>
      </c>
      <c r="Z747" s="2" t="s">
        <v>2006</v>
      </c>
      <c r="AA747" s="2" t="s">
        <v>2006</v>
      </c>
      <c r="AB747" s="2" t="s">
        <v>2006</v>
      </c>
      <c r="AC747" s="20" t="s">
        <v>2006</v>
      </c>
      <c r="AD747" s="132" t="s">
        <v>2006</v>
      </c>
    </row>
    <row r="748" spans="1:30" s="20" customFormat="1" x14ac:dyDescent="0.3">
      <c r="A748" s="143" t="s">
        <v>1116</v>
      </c>
      <c r="B748" s="144" t="s">
        <v>1116</v>
      </c>
      <c r="C748" s="158"/>
      <c r="D748" s="158"/>
      <c r="E748" s="158">
        <v>2019</v>
      </c>
      <c r="F748" s="3" t="s">
        <v>1290</v>
      </c>
      <c r="G748" s="131" t="s">
        <v>567</v>
      </c>
      <c r="H748" s="131" t="s">
        <v>566</v>
      </c>
      <c r="I748" s="131">
        <v>0.34</v>
      </c>
      <c r="J748" s="131">
        <v>0.5</v>
      </c>
      <c r="K748" s="131">
        <v>7.8E-2</v>
      </c>
      <c r="L748" s="131">
        <v>3.6</v>
      </c>
      <c r="M748" s="131" t="s">
        <v>567</v>
      </c>
      <c r="N748" s="131" t="s">
        <v>566</v>
      </c>
      <c r="O748" s="131">
        <v>0.25</v>
      </c>
      <c r="P748" s="131">
        <v>0.44</v>
      </c>
      <c r="Q748" s="131" t="s">
        <v>585</v>
      </c>
      <c r="R748" s="131">
        <v>0.97000000000000008</v>
      </c>
      <c r="S748" s="131">
        <v>8</v>
      </c>
      <c r="T748" s="131">
        <v>110</v>
      </c>
      <c r="U748" s="131">
        <v>51</v>
      </c>
      <c r="V748" s="131">
        <v>8.1999999999999993</v>
      </c>
      <c r="W748" s="131">
        <v>7.6</v>
      </c>
      <c r="X748" s="131">
        <v>38</v>
      </c>
      <c r="Y748" s="131">
        <v>40</v>
      </c>
      <c r="Z748" s="2" t="s">
        <v>2006</v>
      </c>
      <c r="AA748" s="2" t="s">
        <v>2006</v>
      </c>
      <c r="AB748" s="2" t="s">
        <v>2006</v>
      </c>
      <c r="AC748" s="20" t="s">
        <v>2006</v>
      </c>
      <c r="AD748" s="132" t="s">
        <v>2006</v>
      </c>
    </row>
    <row r="749" spans="1:30" s="20" customFormat="1" x14ac:dyDescent="0.3">
      <c r="A749" s="143" t="s">
        <v>267</v>
      </c>
      <c r="B749" s="144" t="s">
        <v>552</v>
      </c>
      <c r="C749" s="144">
        <v>152713</v>
      </c>
      <c r="D749" s="144">
        <v>6582780</v>
      </c>
      <c r="E749" s="158">
        <v>2019</v>
      </c>
      <c r="F749" s="3" t="s">
        <v>1291</v>
      </c>
      <c r="G749" s="131">
        <v>0.01</v>
      </c>
      <c r="H749" s="131">
        <v>6.8999999999999992E-2</v>
      </c>
      <c r="I749" s="131">
        <v>1.2</v>
      </c>
      <c r="J749" s="131">
        <v>0.32</v>
      </c>
      <c r="K749" s="131">
        <v>0.12000000000000001</v>
      </c>
      <c r="L749" s="131">
        <v>4.4000000000000004</v>
      </c>
      <c r="M749" s="131">
        <v>1.0999999999999999E-2</v>
      </c>
      <c r="N749" s="131" t="s">
        <v>566</v>
      </c>
      <c r="O749" s="131">
        <v>0.86</v>
      </c>
      <c r="P749" s="131">
        <v>0.31</v>
      </c>
      <c r="Q749" s="131">
        <v>2.4E-2</v>
      </c>
      <c r="R749" s="131">
        <v>4.4000000000000004</v>
      </c>
      <c r="S749" s="131">
        <v>7.1</v>
      </c>
      <c r="T749" s="131">
        <v>16</v>
      </c>
      <c r="U749" s="131">
        <v>71</v>
      </c>
      <c r="V749" s="131" t="s">
        <v>1275</v>
      </c>
      <c r="W749" s="131" t="s">
        <v>1275</v>
      </c>
      <c r="X749" s="131">
        <v>8.4</v>
      </c>
      <c r="Y749" s="131">
        <v>9</v>
      </c>
      <c r="Z749" s="2" t="s">
        <v>2006</v>
      </c>
      <c r="AA749" s="2" t="s">
        <v>2006</v>
      </c>
      <c r="AB749" s="2" t="s">
        <v>2006</v>
      </c>
      <c r="AC749" s="20" t="s">
        <v>2006</v>
      </c>
      <c r="AD749" s="132" t="s">
        <v>2006</v>
      </c>
    </row>
    <row r="750" spans="1:30" s="20" customFormat="1" x14ac:dyDescent="0.3">
      <c r="A750" s="143" t="s">
        <v>46</v>
      </c>
      <c r="B750" s="144" t="s">
        <v>46</v>
      </c>
      <c r="C750" s="147" t="s">
        <v>1283</v>
      </c>
      <c r="D750" s="147" t="s">
        <v>1282</v>
      </c>
      <c r="E750" s="158">
        <v>2019</v>
      </c>
      <c r="F750" s="3" t="s">
        <v>1291</v>
      </c>
      <c r="G750" s="131">
        <v>5.8000000000000005E-3</v>
      </c>
      <c r="H750" s="131">
        <v>0.19</v>
      </c>
      <c r="I750" s="131">
        <v>1.9</v>
      </c>
      <c r="J750" s="131">
        <v>1.1000000000000001</v>
      </c>
      <c r="K750" s="131">
        <v>6.0000000000000005E-2</v>
      </c>
      <c r="L750" s="131">
        <v>5.8999999999999995</v>
      </c>
      <c r="M750" s="131" t="s">
        <v>567</v>
      </c>
      <c r="N750" s="131">
        <v>0.12000000000000001</v>
      </c>
      <c r="O750" s="131">
        <v>1.8</v>
      </c>
      <c r="P750" s="131">
        <v>0.99</v>
      </c>
      <c r="Q750" s="131" t="s">
        <v>585</v>
      </c>
      <c r="R750" s="131">
        <v>5.2</v>
      </c>
      <c r="S750" s="131">
        <v>7.8</v>
      </c>
      <c r="T750" s="131">
        <v>97</v>
      </c>
      <c r="U750" s="131">
        <v>42</v>
      </c>
      <c r="V750" s="131">
        <v>5.7</v>
      </c>
      <c r="W750" s="131">
        <v>5.0999999999999996</v>
      </c>
      <c r="X750" s="131">
        <v>39</v>
      </c>
      <c r="Y750" s="131">
        <v>42</v>
      </c>
      <c r="Z750" s="2" t="s">
        <v>2006</v>
      </c>
      <c r="AA750" s="2" t="s">
        <v>2006</v>
      </c>
      <c r="AB750" s="2" t="s">
        <v>2006</v>
      </c>
      <c r="AC750" s="20" t="s">
        <v>2006</v>
      </c>
      <c r="AD750" s="132" t="s">
        <v>2006</v>
      </c>
    </row>
    <row r="751" spans="1:30" s="20" customFormat="1" x14ac:dyDescent="0.3">
      <c r="A751" s="143" t="s">
        <v>975</v>
      </c>
      <c r="B751" s="144" t="s">
        <v>939</v>
      </c>
      <c r="C751" s="144">
        <v>158751</v>
      </c>
      <c r="D751" s="144">
        <v>6570553</v>
      </c>
      <c r="E751" s="158">
        <v>2019</v>
      </c>
      <c r="F751" s="3" t="s">
        <v>1291</v>
      </c>
      <c r="G751" s="131">
        <v>3.1E-2</v>
      </c>
      <c r="H751" s="131">
        <v>0.44</v>
      </c>
      <c r="I751" s="131">
        <v>1.5</v>
      </c>
      <c r="J751" s="131">
        <v>1.2</v>
      </c>
      <c r="K751" s="131">
        <v>0.21000000000000002</v>
      </c>
      <c r="L751" s="131">
        <v>5.8999999999999995</v>
      </c>
      <c r="M751" s="131">
        <v>4.3999999999999997E-2</v>
      </c>
      <c r="N751" s="131">
        <v>0.18000000000000002</v>
      </c>
      <c r="O751" s="131">
        <v>1.5</v>
      </c>
      <c r="P751" s="131">
        <v>1.1000000000000001</v>
      </c>
      <c r="Q751" s="131">
        <v>3.0000000000000002E-2</v>
      </c>
      <c r="R751" s="131">
        <v>4</v>
      </c>
      <c r="S751" s="131">
        <v>7.5</v>
      </c>
      <c r="T751" s="131">
        <v>73</v>
      </c>
      <c r="U751" s="131">
        <v>33</v>
      </c>
      <c r="V751" s="131">
        <v>7</v>
      </c>
      <c r="W751" s="131">
        <v>6.4</v>
      </c>
      <c r="X751" s="131">
        <v>34</v>
      </c>
      <c r="Y751" s="131">
        <v>35</v>
      </c>
      <c r="Z751" s="2" t="s">
        <v>2006</v>
      </c>
      <c r="AA751" s="2" t="s">
        <v>2006</v>
      </c>
      <c r="AB751" s="2" t="s">
        <v>2006</v>
      </c>
      <c r="AC751" s="20" t="s">
        <v>2006</v>
      </c>
      <c r="AD751" s="132" t="s">
        <v>2006</v>
      </c>
    </row>
    <row r="752" spans="1:30" s="20" customFormat="1" x14ac:dyDescent="0.3">
      <c r="A752" s="143" t="s">
        <v>269</v>
      </c>
      <c r="B752" s="144" t="s">
        <v>44</v>
      </c>
      <c r="C752" s="144">
        <v>149668</v>
      </c>
      <c r="D752" s="144">
        <v>6580770</v>
      </c>
      <c r="E752" s="158">
        <v>2019</v>
      </c>
      <c r="F752" s="3" t="s">
        <v>1291</v>
      </c>
      <c r="G752" s="131">
        <v>0.17</v>
      </c>
      <c r="H752" s="131">
        <v>0.18000000000000002</v>
      </c>
      <c r="I752" s="131">
        <v>2.1</v>
      </c>
      <c r="J752" s="131">
        <v>2</v>
      </c>
      <c r="K752" s="131">
        <v>6.0999999999999999E-2</v>
      </c>
      <c r="L752" s="131">
        <v>1.5</v>
      </c>
      <c r="M752" s="131">
        <v>7.9000000000000008E-3</v>
      </c>
      <c r="N752" s="131">
        <v>0.1</v>
      </c>
      <c r="O752" s="131">
        <v>2.1</v>
      </c>
      <c r="P752" s="131">
        <v>1.9</v>
      </c>
      <c r="Q752" s="131" t="s">
        <v>585</v>
      </c>
      <c r="R752" s="131">
        <v>1.3</v>
      </c>
      <c r="S752" s="131">
        <v>7.9</v>
      </c>
      <c r="T752" s="131">
        <v>59</v>
      </c>
      <c r="U752" s="131">
        <v>22</v>
      </c>
      <c r="V752" s="131">
        <v>6.7</v>
      </c>
      <c r="W752" s="131">
        <v>6.6</v>
      </c>
      <c r="X752" s="131">
        <v>22</v>
      </c>
      <c r="Y752" s="131">
        <v>23</v>
      </c>
      <c r="Z752" s="2" t="s">
        <v>2006</v>
      </c>
      <c r="AA752" s="2" t="s">
        <v>2006</v>
      </c>
      <c r="AB752" s="2" t="s">
        <v>2006</v>
      </c>
      <c r="AC752" s="20" t="s">
        <v>2006</v>
      </c>
      <c r="AD752" s="132" t="s">
        <v>2006</v>
      </c>
    </row>
    <row r="753" spans="1:30" s="20" customFormat="1" x14ac:dyDescent="0.3">
      <c r="A753" s="143" t="s">
        <v>261</v>
      </c>
      <c r="B753" s="144" t="s">
        <v>1327</v>
      </c>
      <c r="C753" s="144">
        <v>156341</v>
      </c>
      <c r="D753" s="144">
        <v>6582550</v>
      </c>
      <c r="E753" s="158">
        <v>2019</v>
      </c>
      <c r="F753" s="3" t="s">
        <v>1291</v>
      </c>
      <c r="G753" s="131">
        <v>8.7999999999999995E-2</v>
      </c>
      <c r="H753" s="131">
        <v>0.32</v>
      </c>
      <c r="I753" s="131">
        <v>0.2</v>
      </c>
      <c r="J753" s="131">
        <v>1.5</v>
      </c>
      <c r="K753" s="131">
        <v>0.19</v>
      </c>
      <c r="L753" s="131">
        <v>8</v>
      </c>
      <c r="M753" s="131">
        <v>4.1000000000000002E-2</v>
      </c>
      <c r="N753" s="131">
        <v>7.5999999999999998E-2</v>
      </c>
      <c r="O753" s="131">
        <v>1.7</v>
      </c>
      <c r="P753" s="131">
        <v>1.4</v>
      </c>
      <c r="Q753" s="131" t="s">
        <v>585</v>
      </c>
      <c r="R753" s="131">
        <v>4.5</v>
      </c>
      <c r="S753" s="131">
        <v>7.7</v>
      </c>
      <c r="T753" s="131">
        <v>78</v>
      </c>
      <c r="U753" s="131">
        <v>680</v>
      </c>
      <c r="V753" s="131">
        <v>5.5</v>
      </c>
      <c r="W753" s="131">
        <v>5.2</v>
      </c>
      <c r="X753" s="131">
        <v>74</v>
      </c>
      <c r="Y753" s="131">
        <v>77</v>
      </c>
      <c r="Z753" s="2" t="s">
        <v>2006</v>
      </c>
      <c r="AA753" s="2" t="s">
        <v>2006</v>
      </c>
      <c r="AB753" s="2" t="s">
        <v>2006</v>
      </c>
      <c r="AC753" s="20" t="s">
        <v>2006</v>
      </c>
      <c r="AD753" s="132" t="s">
        <v>2006</v>
      </c>
    </row>
    <row r="754" spans="1:30" s="20" customFormat="1" x14ac:dyDescent="0.3">
      <c r="A754" s="143" t="s">
        <v>268</v>
      </c>
      <c r="B754" s="144" t="s">
        <v>1993</v>
      </c>
      <c r="C754" s="144">
        <v>146245</v>
      </c>
      <c r="D754" s="144">
        <v>6583660</v>
      </c>
      <c r="E754" s="158">
        <v>2019</v>
      </c>
      <c r="F754" s="3" t="s">
        <v>1291</v>
      </c>
      <c r="G754" s="131">
        <v>4.8000000000000001E-2</v>
      </c>
      <c r="H754" s="131">
        <v>1.3</v>
      </c>
      <c r="I754" s="131">
        <v>5.6</v>
      </c>
      <c r="J754" s="131">
        <v>4.2</v>
      </c>
      <c r="K754" s="131">
        <v>1.4</v>
      </c>
      <c r="L754" s="131">
        <v>26</v>
      </c>
      <c r="M754" s="131">
        <v>2.4E-2</v>
      </c>
      <c r="N754" s="131">
        <v>0.1</v>
      </c>
      <c r="O754" s="131">
        <v>3.2</v>
      </c>
      <c r="P754" s="131">
        <v>3.1</v>
      </c>
      <c r="Q754" s="131">
        <v>2.1999999999999999E-2</v>
      </c>
      <c r="R754" s="131">
        <v>8.6999999999999993</v>
      </c>
      <c r="S754" s="131">
        <v>8</v>
      </c>
      <c r="T754" s="131">
        <v>190</v>
      </c>
      <c r="U754" s="131">
        <v>86</v>
      </c>
      <c r="V754" s="131">
        <v>6.7</v>
      </c>
      <c r="W754" s="131">
        <v>5.7</v>
      </c>
      <c r="X754" s="131">
        <v>88</v>
      </c>
      <c r="Y754" s="131">
        <v>89</v>
      </c>
      <c r="Z754" s="2" t="s">
        <v>2006</v>
      </c>
      <c r="AA754" s="2" t="s">
        <v>2006</v>
      </c>
      <c r="AB754" s="2" t="s">
        <v>2006</v>
      </c>
      <c r="AC754" s="20" t="s">
        <v>2006</v>
      </c>
      <c r="AD754" s="132" t="s">
        <v>2006</v>
      </c>
    </row>
    <row r="755" spans="1:30" s="20" customFormat="1" x14ac:dyDescent="0.3">
      <c r="A755" s="143" t="s">
        <v>37</v>
      </c>
      <c r="B755" s="145" t="s">
        <v>37</v>
      </c>
      <c r="C755" s="158"/>
      <c r="D755" s="158"/>
      <c r="E755" s="158">
        <v>2019</v>
      </c>
      <c r="F755" s="3" t="s">
        <v>1291</v>
      </c>
      <c r="G755" s="131" t="s">
        <v>567</v>
      </c>
      <c r="H755" s="131" t="s">
        <v>566</v>
      </c>
      <c r="I755" s="131" t="s">
        <v>566</v>
      </c>
      <c r="J755" s="131" t="s">
        <v>566</v>
      </c>
      <c r="K755" s="131" t="s">
        <v>585</v>
      </c>
      <c r="L755" s="131" t="s">
        <v>587</v>
      </c>
      <c r="M755" s="131" t="s">
        <v>567</v>
      </c>
      <c r="N755" s="131" t="s">
        <v>566</v>
      </c>
      <c r="O755" s="131">
        <v>5.8000000000000003E-2</v>
      </c>
      <c r="P755" s="131" t="s">
        <v>566</v>
      </c>
      <c r="Q755" s="131" t="s">
        <v>585</v>
      </c>
      <c r="R755" s="131" t="s">
        <v>587</v>
      </c>
      <c r="S755" s="131" t="s">
        <v>2006</v>
      </c>
      <c r="T755" s="131" t="s">
        <v>2006</v>
      </c>
      <c r="U755" s="131" t="s">
        <v>2006</v>
      </c>
      <c r="V755" s="131" t="s">
        <v>2006</v>
      </c>
      <c r="W755" s="131" t="s">
        <v>2006</v>
      </c>
      <c r="X755" s="131" t="s">
        <v>1265</v>
      </c>
      <c r="Y755" s="131" t="s">
        <v>1265</v>
      </c>
      <c r="Z755" s="2" t="s">
        <v>2006</v>
      </c>
      <c r="AA755" s="2" t="s">
        <v>2006</v>
      </c>
      <c r="AB755" s="2" t="s">
        <v>2006</v>
      </c>
      <c r="AC755" s="20" t="s">
        <v>2006</v>
      </c>
      <c r="AD755" s="132" t="s">
        <v>2006</v>
      </c>
    </row>
    <row r="756" spans="1:30" s="20" customFormat="1" x14ac:dyDescent="0.3">
      <c r="A756" s="143" t="s">
        <v>38</v>
      </c>
      <c r="B756" s="145" t="s">
        <v>38</v>
      </c>
      <c r="C756" s="144">
        <v>145070</v>
      </c>
      <c r="D756" s="144">
        <v>6580210</v>
      </c>
      <c r="E756" s="158">
        <v>2019</v>
      </c>
      <c r="F756" s="3" t="s">
        <v>1291</v>
      </c>
      <c r="G756" s="131">
        <v>6.0000000000000001E-3</v>
      </c>
      <c r="H756" s="131">
        <v>5.3999999999999999E-2</v>
      </c>
      <c r="I756" s="131">
        <v>0.8899999999999999</v>
      </c>
      <c r="J756" s="131">
        <v>0.22</v>
      </c>
      <c r="K756" s="131">
        <v>0.12000000000000001</v>
      </c>
      <c r="L756" s="131">
        <v>2.5</v>
      </c>
      <c r="M756" s="131" t="s">
        <v>567</v>
      </c>
      <c r="N756" s="131" t="s">
        <v>566</v>
      </c>
      <c r="O756" s="131">
        <v>0.8</v>
      </c>
      <c r="P756" s="131">
        <v>0.18000000000000002</v>
      </c>
      <c r="Q756" s="131">
        <v>1.6E-2</v>
      </c>
      <c r="R756" s="131">
        <v>2.1</v>
      </c>
      <c r="S756" s="131">
        <v>7.4</v>
      </c>
      <c r="T756" s="131">
        <v>56</v>
      </c>
      <c r="U756" s="131">
        <v>17</v>
      </c>
      <c r="V756" s="131">
        <v>6.3</v>
      </c>
      <c r="W756" s="131">
        <v>5.9</v>
      </c>
      <c r="X756" s="131">
        <v>21</v>
      </c>
      <c r="Y756" s="131">
        <v>21</v>
      </c>
      <c r="Z756" s="2" t="s">
        <v>2006</v>
      </c>
      <c r="AA756" s="2" t="s">
        <v>2006</v>
      </c>
      <c r="AB756" s="2" t="s">
        <v>2006</v>
      </c>
      <c r="AC756" s="20" t="s">
        <v>2006</v>
      </c>
      <c r="AD756" s="132" t="s">
        <v>2006</v>
      </c>
    </row>
    <row r="757" spans="1:30" s="20" customFormat="1" x14ac:dyDescent="0.3">
      <c r="A757" s="143" t="s">
        <v>42</v>
      </c>
      <c r="B757" s="144" t="s">
        <v>42</v>
      </c>
      <c r="C757" s="144">
        <v>148156</v>
      </c>
      <c r="D757" s="144">
        <v>6572520</v>
      </c>
      <c r="E757" s="158">
        <v>2019</v>
      </c>
      <c r="F757" s="3" t="s">
        <v>1291</v>
      </c>
      <c r="G757" s="131">
        <v>7.0000000000000001E-3</v>
      </c>
      <c r="H757" s="131">
        <v>0.2</v>
      </c>
      <c r="I757" s="131">
        <v>1.4</v>
      </c>
      <c r="J757" s="131">
        <v>1</v>
      </c>
      <c r="K757" s="131">
        <v>0.22</v>
      </c>
      <c r="L757" s="131">
        <v>6</v>
      </c>
      <c r="M757" s="131" t="s">
        <v>567</v>
      </c>
      <c r="N757" s="131">
        <v>7.8E-2</v>
      </c>
      <c r="O757" s="131">
        <v>1.2</v>
      </c>
      <c r="P757" s="131">
        <v>0.99</v>
      </c>
      <c r="Q757" s="131">
        <v>1.5000000000000001E-2</v>
      </c>
      <c r="R757" s="131">
        <v>4.3</v>
      </c>
      <c r="S757" s="131">
        <v>7.2</v>
      </c>
      <c r="T757" s="131">
        <v>39</v>
      </c>
      <c r="U757" s="131">
        <v>19</v>
      </c>
      <c r="V757" s="131">
        <v>4.3</v>
      </c>
      <c r="W757" s="131">
        <v>3.8</v>
      </c>
      <c r="X757" s="131">
        <v>19</v>
      </c>
      <c r="Y757" s="131">
        <v>20</v>
      </c>
      <c r="Z757" s="2" t="s">
        <v>2006</v>
      </c>
      <c r="AA757" s="2" t="s">
        <v>2006</v>
      </c>
      <c r="AB757" s="2" t="s">
        <v>2006</v>
      </c>
      <c r="AC757" s="20" t="s">
        <v>2006</v>
      </c>
      <c r="AD757" s="132" t="s">
        <v>2006</v>
      </c>
    </row>
    <row r="758" spans="1:30" s="20" customFormat="1" x14ac:dyDescent="0.3">
      <c r="A758" s="143" t="s">
        <v>40</v>
      </c>
      <c r="B758" s="144" t="s">
        <v>40</v>
      </c>
      <c r="C758" s="144">
        <v>142857</v>
      </c>
      <c r="D758" s="144">
        <v>6581940</v>
      </c>
      <c r="E758" s="158">
        <v>2019</v>
      </c>
      <c r="F758" s="3" t="s">
        <v>1291</v>
      </c>
      <c r="G758" s="131">
        <v>2.9000000000000001E-2</v>
      </c>
      <c r="H758" s="131">
        <v>0.23</v>
      </c>
      <c r="I758" s="131">
        <v>1.5</v>
      </c>
      <c r="J758" s="131">
        <v>0.28999999999999998</v>
      </c>
      <c r="K758" s="131">
        <v>0.3</v>
      </c>
      <c r="L758" s="131">
        <v>4.4000000000000004</v>
      </c>
      <c r="M758" s="131">
        <v>7.0000000000000001E-3</v>
      </c>
      <c r="N758" s="131">
        <v>0.11</v>
      </c>
      <c r="O758" s="131">
        <v>1.3</v>
      </c>
      <c r="P758" s="131">
        <v>0.16</v>
      </c>
      <c r="Q758" s="131">
        <v>7.2999999999999995E-2</v>
      </c>
      <c r="R758" s="131">
        <v>2.6</v>
      </c>
      <c r="S758" s="131">
        <v>6.6</v>
      </c>
      <c r="T758" s="131">
        <v>5.6</v>
      </c>
      <c r="U758" s="131">
        <v>4.2</v>
      </c>
      <c r="V758" s="131">
        <v>3.1</v>
      </c>
      <c r="W758" s="131">
        <v>2.7</v>
      </c>
      <c r="X758" s="131">
        <v>3.1</v>
      </c>
      <c r="Y758" s="131">
        <v>3.2</v>
      </c>
      <c r="Z758" s="2" t="s">
        <v>2006</v>
      </c>
      <c r="AA758" s="2" t="s">
        <v>2006</v>
      </c>
      <c r="AB758" s="2" t="s">
        <v>2006</v>
      </c>
      <c r="AC758" s="20" t="s">
        <v>2006</v>
      </c>
      <c r="AD758" s="132" t="s">
        <v>2006</v>
      </c>
    </row>
    <row r="759" spans="1:30" s="20" customFormat="1" x14ac:dyDescent="0.3">
      <c r="A759" s="143" t="s">
        <v>41</v>
      </c>
      <c r="B759" s="144" t="s">
        <v>41</v>
      </c>
      <c r="C759" s="144">
        <v>155057</v>
      </c>
      <c r="D759" s="144">
        <v>6568460</v>
      </c>
      <c r="E759" s="158">
        <v>2019</v>
      </c>
      <c r="F759" s="3" t="s">
        <v>1291</v>
      </c>
      <c r="G759" s="131">
        <v>0.01</v>
      </c>
      <c r="H759" s="131">
        <v>0.34</v>
      </c>
      <c r="I759" s="131">
        <v>1.4</v>
      </c>
      <c r="J759" s="131">
        <v>2.8</v>
      </c>
      <c r="K759" s="131">
        <v>0.16</v>
      </c>
      <c r="L759" s="131">
        <v>5.1000000000000005</v>
      </c>
      <c r="M759" s="131">
        <v>6.0000000000000001E-3</v>
      </c>
      <c r="N759" s="131">
        <v>0.12999999999999998</v>
      </c>
      <c r="O759" s="131">
        <v>1.3</v>
      </c>
      <c r="P759" s="131">
        <v>2.6</v>
      </c>
      <c r="Q759" s="131">
        <v>1.2999999999999999E-2</v>
      </c>
      <c r="R759" s="131">
        <v>3.6</v>
      </c>
      <c r="S759" s="131">
        <v>7.2</v>
      </c>
      <c r="T759" s="131">
        <v>62</v>
      </c>
      <c r="U759" s="131">
        <v>32</v>
      </c>
      <c r="V759" s="131">
        <v>8.1999999999999993</v>
      </c>
      <c r="W759" s="131">
        <v>7.8</v>
      </c>
      <c r="X759" s="131">
        <v>30</v>
      </c>
      <c r="Y759" s="131">
        <v>32</v>
      </c>
      <c r="Z759" s="2" t="s">
        <v>2006</v>
      </c>
      <c r="AA759" s="2" t="s">
        <v>2006</v>
      </c>
      <c r="AB759" s="2" t="s">
        <v>2006</v>
      </c>
      <c r="AC759" s="20" t="s">
        <v>2006</v>
      </c>
      <c r="AD759" s="132" t="s">
        <v>2006</v>
      </c>
    </row>
    <row r="760" spans="1:30" s="20" customFormat="1" x14ac:dyDescent="0.3">
      <c r="A760" s="143" t="s">
        <v>263</v>
      </c>
      <c r="B760" s="144" t="s">
        <v>550</v>
      </c>
      <c r="C760" s="144">
        <v>156953</v>
      </c>
      <c r="D760" s="144">
        <v>6570050</v>
      </c>
      <c r="E760" s="158">
        <v>2019</v>
      </c>
      <c r="F760" s="3" t="s">
        <v>1291</v>
      </c>
      <c r="G760" s="131">
        <v>0.01</v>
      </c>
      <c r="H760" s="131">
        <v>0.17</v>
      </c>
      <c r="I760" s="131">
        <v>1.2</v>
      </c>
      <c r="J760" s="131">
        <v>2.2999999999999998</v>
      </c>
      <c r="K760" s="131">
        <v>7.5999999999999998E-2</v>
      </c>
      <c r="L760" s="131">
        <v>5.7</v>
      </c>
      <c r="M760" s="131" t="s">
        <v>567</v>
      </c>
      <c r="N760" s="131">
        <v>0.1</v>
      </c>
      <c r="O760" s="131">
        <v>1.2</v>
      </c>
      <c r="P760" s="131">
        <v>2.2000000000000002</v>
      </c>
      <c r="Q760" s="131" t="s">
        <v>585</v>
      </c>
      <c r="R760" s="131">
        <v>4.1000000000000005</v>
      </c>
      <c r="S760" s="131">
        <v>7.6</v>
      </c>
      <c r="T760" s="131">
        <v>73</v>
      </c>
      <c r="U760" s="131">
        <v>35</v>
      </c>
      <c r="V760" s="131">
        <v>8.1</v>
      </c>
      <c r="W760" s="131">
        <v>7.9</v>
      </c>
      <c r="X760" s="131">
        <v>33</v>
      </c>
      <c r="Y760" s="131">
        <v>35</v>
      </c>
      <c r="Z760" s="2" t="s">
        <v>2006</v>
      </c>
      <c r="AA760" s="2" t="s">
        <v>2006</v>
      </c>
      <c r="AB760" s="2" t="s">
        <v>2006</v>
      </c>
      <c r="AC760" s="20" t="s">
        <v>2006</v>
      </c>
      <c r="AD760" s="132" t="s">
        <v>2006</v>
      </c>
    </row>
    <row r="761" spans="1:30" s="20" customFormat="1" x14ac:dyDescent="0.3">
      <c r="A761" s="143" t="s">
        <v>39</v>
      </c>
      <c r="B761" s="144" t="s">
        <v>39</v>
      </c>
      <c r="C761" s="144">
        <v>145234</v>
      </c>
      <c r="D761" s="144">
        <v>6581590</v>
      </c>
      <c r="E761" s="158">
        <v>2019</v>
      </c>
      <c r="F761" s="3" t="s">
        <v>1291</v>
      </c>
      <c r="G761" s="131">
        <v>7.0000000000000001E-3</v>
      </c>
      <c r="H761" s="131">
        <v>0.11</v>
      </c>
      <c r="I761" s="131">
        <v>0.42000000000000004</v>
      </c>
      <c r="J761" s="131">
        <v>0.45</v>
      </c>
      <c r="K761" s="131">
        <v>3.4000000000000002E-2</v>
      </c>
      <c r="L761" s="131">
        <v>2.8</v>
      </c>
      <c r="M761" s="131" t="s">
        <v>567</v>
      </c>
      <c r="N761" s="131">
        <v>7.3999999999999996E-2</v>
      </c>
      <c r="O761" s="131">
        <v>0.3</v>
      </c>
      <c r="P761" s="131">
        <v>0.39</v>
      </c>
      <c r="Q761" s="131" t="s">
        <v>585</v>
      </c>
      <c r="R761" s="131">
        <v>1.8</v>
      </c>
      <c r="S761" s="131">
        <v>7.7</v>
      </c>
      <c r="T761" s="131">
        <v>250</v>
      </c>
      <c r="U761" s="131">
        <v>92</v>
      </c>
      <c r="V761" s="131">
        <v>22</v>
      </c>
      <c r="W761" s="131">
        <v>21</v>
      </c>
      <c r="X761" s="131">
        <v>110</v>
      </c>
      <c r="Y761" s="131">
        <v>120</v>
      </c>
      <c r="Z761" s="2" t="s">
        <v>2006</v>
      </c>
      <c r="AA761" s="2" t="s">
        <v>2006</v>
      </c>
      <c r="AB761" s="2" t="s">
        <v>2006</v>
      </c>
      <c r="AC761" s="20" t="s">
        <v>2006</v>
      </c>
      <c r="AD761" s="132" t="s">
        <v>2006</v>
      </c>
    </row>
    <row r="762" spans="1:30" s="20" customFormat="1" x14ac:dyDescent="0.3">
      <c r="A762" s="143" t="s">
        <v>36</v>
      </c>
      <c r="B762" s="144" t="s">
        <v>1279</v>
      </c>
      <c r="C762" s="144">
        <v>158727</v>
      </c>
      <c r="D762" s="144">
        <v>6578210</v>
      </c>
      <c r="E762" s="158">
        <v>2019</v>
      </c>
      <c r="F762" s="3" t="s">
        <v>1292</v>
      </c>
      <c r="G762" s="131">
        <v>0.02</v>
      </c>
      <c r="H762" s="131">
        <v>0.11</v>
      </c>
      <c r="I762" s="131">
        <v>1.8</v>
      </c>
      <c r="J762" s="131">
        <v>1.7</v>
      </c>
      <c r="K762" s="131">
        <v>9.0000000000000011E-2</v>
      </c>
      <c r="L762" s="131">
        <v>5.8999999999999995</v>
      </c>
      <c r="M762" s="131">
        <v>1.8000000000000002E-2</v>
      </c>
      <c r="N762" s="131">
        <v>7.8E-2</v>
      </c>
      <c r="O762" s="131">
        <v>1.7</v>
      </c>
      <c r="P762" s="131">
        <v>1.6</v>
      </c>
      <c r="Q762" s="131" t="s">
        <v>585</v>
      </c>
      <c r="R762" s="131">
        <v>4.8</v>
      </c>
      <c r="S762" s="131">
        <v>7.8</v>
      </c>
      <c r="T762" s="131">
        <v>68</v>
      </c>
      <c r="U762" s="131">
        <v>360</v>
      </c>
      <c r="V762" s="131">
        <v>6.7</v>
      </c>
      <c r="W762" s="131">
        <v>5.8</v>
      </c>
      <c r="X762" s="131">
        <v>45</v>
      </c>
      <c r="Y762" s="131">
        <v>45</v>
      </c>
      <c r="Z762" s="2" t="s">
        <v>2006</v>
      </c>
      <c r="AA762" s="2" t="s">
        <v>2006</v>
      </c>
      <c r="AB762" s="2" t="s">
        <v>2006</v>
      </c>
      <c r="AC762" s="20" t="s">
        <v>2006</v>
      </c>
      <c r="AD762" s="132" t="s">
        <v>2006</v>
      </c>
    </row>
    <row r="763" spans="1:30" s="20" customFormat="1" x14ac:dyDescent="0.3">
      <c r="A763" s="143" t="s">
        <v>1116</v>
      </c>
      <c r="B763" s="144" t="s">
        <v>1116</v>
      </c>
      <c r="C763" s="158"/>
      <c r="D763" s="158"/>
      <c r="E763" s="158">
        <v>2019</v>
      </c>
      <c r="F763" s="3" t="s">
        <v>1292</v>
      </c>
      <c r="G763" s="131">
        <v>0.01</v>
      </c>
      <c r="H763" s="131">
        <v>8.8999999999999996E-2</v>
      </c>
      <c r="I763" s="131">
        <v>1.1000000000000001</v>
      </c>
      <c r="J763" s="131">
        <v>0.43</v>
      </c>
      <c r="K763" s="131">
        <v>0.16</v>
      </c>
      <c r="L763" s="131">
        <v>4.2</v>
      </c>
      <c r="M763" s="131">
        <v>6.0000000000000001E-3</v>
      </c>
      <c r="N763" s="131" t="s">
        <v>566</v>
      </c>
      <c r="O763" s="131">
        <v>1</v>
      </c>
      <c r="P763" s="131">
        <v>0.37</v>
      </c>
      <c r="Q763" s="131" t="s">
        <v>585</v>
      </c>
      <c r="R763" s="131">
        <v>3.6</v>
      </c>
      <c r="S763" s="131">
        <v>7.5</v>
      </c>
      <c r="T763" s="131">
        <v>46</v>
      </c>
      <c r="U763" s="131">
        <v>25</v>
      </c>
      <c r="V763" s="131">
        <v>3.9</v>
      </c>
      <c r="W763" s="131">
        <v>3.4</v>
      </c>
      <c r="X763" s="131">
        <v>20</v>
      </c>
      <c r="Y763" s="131">
        <v>21</v>
      </c>
      <c r="Z763" s="2" t="s">
        <v>2006</v>
      </c>
      <c r="AA763" s="2" t="s">
        <v>2006</v>
      </c>
      <c r="AB763" s="2" t="s">
        <v>2006</v>
      </c>
      <c r="AC763" s="20" t="s">
        <v>2006</v>
      </c>
      <c r="AD763" s="132" t="s">
        <v>2006</v>
      </c>
    </row>
    <row r="764" spans="1:30" s="20" customFormat="1" x14ac:dyDescent="0.3">
      <c r="A764" s="143" t="s">
        <v>265</v>
      </c>
      <c r="B764" s="144" t="s">
        <v>546</v>
      </c>
      <c r="C764" s="144">
        <v>152125</v>
      </c>
      <c r="D764" s="144">
        <v>6576900</v>
      </c>
      <c r="E764" s="158">
        <v>2019</v>
      </c>
      <c r="F764" s="3" t="s">
        <v>1292</v>
      </c>
      <c r="G764" s="131">
        <v>6.0000000000000001E-3</v>
      </c>
      <c r="H764" s="131">
        <v>0.13999999999999999</v>
      </c>
      <c r="I764" s="131">
        <v>2</v>
      </c>
      <c r="J764" s="131">
        <v>2</v>
      </c>
      <c r="K764" s="131">
        <v>0.08</v>
      </c>
      <c r="L764" s="131">
        <v>1.8</v>
      </c>
      <c r="M764" s="131">
        <v>5.0000000000000001E-3</v>
      </c>
      <c r="N764" s="131">
        <v>8.5000000000000006E-2</v>
      </c>
      <c r="O764" s="131">
        <v>1.8</v>
      </c>
      <c r="P764" s="131">
        <v>1.8</v>
      </c>
      <c r="Q764" s="131" t="s">
        <v>585</v>
      </c>
      <c r="R764" s="131">
        <v>1.3</v>
      </c>
      <c r="S764" s="131">
        <v>7.8</v>
      </c>
      <c r="T764" s="131">
        <v>58</v>
      </c>
      <c r="U764" s="131">
        <v>22</v>
      </c>
      <c r="V764" s="131">
        <v>6.8</v>
      </c>
      <c r="W764" s="131">
        <v>7.2</v>
      </c>
      <c r="X764" s="131">
        <v>21</v>
      </c>
      <c r="Y764" s="131">
        <v>20</v>
      </c>
      <c r="Z764" s="2" t="s">
        <v>2006</v>
      </c>
      <c r="AA764" s="2" t="s">
        <v>2006</v>
      </c>
      <c r="AB764" s="2" t="s">
        <v>2006</v>
      </c>
      <c r="AC764" s="20" t="s">
        <v>2006</v>
      </c>
      <c r="AD764" s="132" t="s">
        <v>2006</v>
      </c>
    </row>
    <row r="765" spans="1:30" s="20" customFormat="1" x14ac:dyDescent="0.3">
      <c r="A765" s="143" t="s">
        <v>1109</v>
      </c>
      <c r="B765" s="144" t="s">
        <v>1109</v>
      </c>
      <c r="C765" s="158"/>
      <c r="D765" s="158"/>
      <c r="E765" s="158">
        <v>2019</v>
      </c>
      <c r="F765" s="3" t="s">
        <v>1292</v>
      </c>
      <c r="G765" s="131">
        <v>1.9E-2</v>
      </c>
      <c r="H765" s="131">
        <v>0.24000000000000002</v>
      </c>
      <c r="I765" s="131">
        <v>1.5</v>
      </c>
      <c r="J765" s="131">
        <v>0.85</v>
      </c>
      <c r="K765" s="131">
        <v>0.15</v>
      </c>
      <c r="L765" s="131">
        <v>17</v>
      </c>
      <c r="M765" s="131">
        <v>1.7000000000000001E-2</v>
      </c>
      <c r="N765" s="131">
        <v>0.17</v>
      </c>
      <c r="O765" s="131">
        <v>1.3</v>
      </c>
      <c r="P765" s="131">
        <v>0.68</v>
      </c>
      <c r="Q765" s="131">
        <v>1.0999999999999999E-2</v>
      </c>
      <c r="R765" s="131">
        <v>13</v>
      </c>
      <c r="S765" s="131">
        <v>7.4</v>
      </c>
      <c r="T765" s="131">
        <v>40</v>
      </c>
      <c r="U765" s="131">
        <v>23</v>
      </c>
      <c r="V765" s="131">
        <v>6.8</v>
      </c>
      <c r="W765" s="131">
        <v>6.2</v>
      </c>
      <c r="X765" s="131">
        <v>17</v>
      </c>
      <c r="Y765" s="131">
        <v>16</v>
      </c>
      <c r="Z765" s="2" t="s">
        <v>2006</v>
      </c>
      <c r="AA765" s="2" t="s">
        <v>2006</v>
      </c>
      <c r="AB765" s="2" t="s">
        <v>2006</v>
      </c>
      <c r="AC765" s="20" t="s">
        <v>2006</v>
      </c>
      <c r="AD765" s="132" t="s">
        <v>2006</v>
      </c>
    </row>
    <row r="766" spans="1:30" s="20" customFormat="1" x14ac:dyDescent="0.3">
      <c r="A766" s="143" t="s">
        <v>1123</v>
      </c>
      <c r="B766" s="144" t="s">
        <v>1123</v>
      </c>
      <c r="C766" s="158"/>
      <c r="D766" s="158"/>
      <c r="E766" s="158">
        <v>2019</v>
      </c>
      <c r="F766" s="3" t="s">
        <v>1292</v>
      </c>
      <c r="G766" s="131">
        <v>1.2999999999999999E-2</v>
      </c>
      <c r="H766" s="131">
        <v>0.2</v>
      </c>
      <c r="I766" s="131">
        <v>1.7</v>
      </c>
      <c r="J766" s="131">
        <v>0.91</v>
      </c>
      <c r="K766" s="131">
        <v>6.9999999999999993E-2</v>
      </c>
      <c r="L766" s="131">
        <v>8.1</v>
      </c>
      <c r="M766" s="131">
        <v>8.0000000000000002E-3</v>
      </c>
      <c r="N766" s="131">
        <v>0.15</v>
      </c>
      <c r="O766" s="131">
        <v>1.5</v>
      </c>
      <c r="P766" s="131">
        <v>0.83</v>
      </c>
      <c r="Q766" s="131" t="s">
        <v>585</v>
      </c>
      <c r="R766" s="131">
        <v>5.8999999999999995</v>
      </c>
      <c r="S766" s="131">
        <v>7.6</v>
      </c>
      <c r="T766" s="131">
        <v>59</v>
      </c>
      <c r="U766" s="131">
        <v>33</v>
      </c>
      <c r="V766" s="131">
        <v>8.1</v>
      </c>
      <c r="W766" s="131">
        <v>7.8</v>
      </c>
      <c r="X766" s="131">
        <v>25</v>
      </c>
      <c r="Y766" s="131">
        <v>27</v>
      </c>
      <c r="Z766" s="2" t="s">
        <v>2006</v>
      </c>
      <c r="AA766" s="2" t="s">
        <v>2006</v>
      </c>
      <c r="AB766" s="2" t="s">
        <v>2006</v>
      </c>
      <c r="AC766" s="20" t="s">
        <v>2006</v>
      </c>
      <c r="AD766" s="132" t="s">
        <v>2006</v>
      </c>
    </row>
    <row r="767" spans="1:30" s="20" customFormat="1" x14ac:dyDescent="0.3">
      <c r="A767" s="143" t="s">
        <v>43</v>
      </c>
      <c r="B767" s="144" t="s">
        <v>43</v>
      </c>
      <c r="C767" s="144">
        <v>153662</v>
      </c>
      <c r="D767" s="144">
        <v>6578630</v>
      </c>
      <c r="E767" s="158">
        <v>2019</v>
      </c>
      <c r="F767" s="3" t="s">
        <v>1293</v>
      </c>
      <c r="G767" s="131">
        <v>1.9E-2</v>
      </c>
      <c r="H767" s="131">
        <v>0.13999999999999999</v>
      </c>
      <c r="I767" s="131">
        <v>2</v>
      </c>
      <c r="J767" s="131">
        <v>1.9</v>
      </c>
      <c r="K767" s="131">
        <v>0.11</v>
      </c>
      <c r="L767" s="131">
        <v>1.7</v>
      </c>
      <c r="M767" s="131">
        <v>7.0000000000000001E-3</v>
      </c>
      <c r="N767" s="131">
        <v>0.11</v>
      </c>
      <c r="O767" s="131">
        <v>2.2000000000000002</v>
      </c>
      <c r="P767" s="131">
        <v>2.1</v>
      </c>
      <c r="Q767" s="131" t="s">
        <v>585</v>
      </c>
      <c r="R767" s="131">
        <v>1.6</v>
      </c>
      <c r="S767" s="131">
        <v>7.8</v>
      </c>
      <c r="T767" s="131">
        <v>58</v>
      </c>
      <c r="U767" s="131">
        <v>21</v>
      </c>
      <c r="V767" s="131">
        <v>7.1</v>
      </c>
      <c r="W767" s="131">
        <v>6.7</v>
      </c>
      <c r="X767" s="131">
        <v>20</v>
      </c>
      <c r="Y767" s="131">
        <v>21</v>
      </c>
      <c r="Z767" s="2" t="s">
        <v>2006</v>
      </c>
      <c r="AA767" s="2" t="s">
        <v>2006</v>
      </c>
      <c r="AB767" s="2" t="s">
        <v>2006</v>
      </c>
      <c r="AC767" s="20" t="s">
        <v>2006</v>
      </c>
      <c r="AD767" s="132" t="s">
        <v>2006</v>
      </c>
    </row>
    <row r="768" spans="1:30" s="20" customFormat="1" x14ac:dyDescent="0.3">
      <c r="A768" s="143" t="s">
        <v>975</v>
      </c>
      <c r="B768" s="144" t="s">
        <v>939</v>
      </c>
      <c r="C768" s="144">
        <v>158751</v>
      </c>
      <c r="D768" s="144">
        <v>6570553</v>
      </c>
      <c r="E768" s="158">
        <v>2019</v>
      </c>
      <c r="F768" s="3" t="s">
        <v>1294</v>
      </c>
      <c r="G768" s="131">
        <v>1.7000000000000001E-2</v>
      </c>
      <c r="H768" s="131">
        <v>8.8999999999999996E-2</v>
      </c>
      <c r="I768" s="131">
        <v>0.84000000000000008</v>
      </c>
      <c r="J768" s="131">
        <v>0.22</v>
      </c>
      <c r="K768" s="131">
        <v>0.31</v>
      </c>
      <c r="L768" s="131">
        <v>5.4</v>
      </c>
      <c r="M768" s="131">
        <v>1.7000000000000001E-2</v>
      </c>
      <c r="N768" s="131">
        <v>6.6000000000000003E-2</v>
      </c>
      <c r="O768" s="131">
        <v>0.94</v>
      </c>
      <c r="P768" s="131">
        <v>0.22</v>
      </c>
      <c r="Q768" s="131">
        <v>0.24000000000000002</v>
      </c>
      <c r="R768" s="131">
        <v>4.8</v>
      </c>
      <c r="S768" s="131">
        <v>6.6</v>
      </c>
      <c r="T768" s="131">
        <v>3.4</v>
      </c>
      <c r="U768" s="131">
        <v>2.7</v>
      </c>
      <c r="V768" s="131">
        <v>3.1</v>
      </c>
      <c r="W768" s="131">
        <v>2.7</v>
      </c>
      <c r="X768" s="131">
        <v>1.7</v>
      </c>
      <c r="Y768" s="131">
        <v>2</v>
      </c>
      <c r="Z768" s="2" t="s">
        <v>2006</v>
      </c>
      <c r="AA768" s="2" t="s">
        <v>2006</v>
      </c>
      <c r="AB768" s="2" t="s">
        <v>2006</v>
      </c>
      <c r="AC768" s="20" t="s">
        <v>2006</v>
      </c>
      <c r="AD768" s="132" t="s">
        <v>2006</v>
      </c>
    </row>
    <row r="769" spans="1:30" s="20" customFormat="1" x14ac:dyDescent="0.3">
      <c r="A769" s="143" t="s">
        <v>263</v>
      </c>
      <c r="B769" s="144" t="s">
        <v>550</v>
      </c>
      <c r="C769" s="144">
        <v>156953</v>
      </c>
      <c r="D769" s="144">
        <v>6570050</v>
      </c>
      <c r="E769" s="158">
        <v>2019</v>
      </c>
      <c r="F769" s="3" t="s">
        <v>1294</v>
      </c>
      <c r="G769" s="131">
        <v>0.01</v>
      </c>
      <c r="H769" s="131">
        <v>9.5000000000000001E-2</v>
      </c>
      <c r="I769" s="131">
        <v>1.8</v>
      </c>
      <c r="J769" s="131">
        <v>1.3</v>
      </c>
      <c r="K769" s="131">
        <v>7.9000000000000001E-2</v>
      </c>
      <c r="L769" s="131">
        <v>4.8999999999999995</v>
      </c>
      <c r="M769" s="131">
        <v>6.0000000000000001E-3</v>
      </c>
      <c r="N769" s="131">
        <v>5.8000000000000003E-2</v>
      </c>
      <c r="O769" s="131">
        <v>1.8</v>
      </c>
      <c r="P769" s="131">
        <v>1.2</v>
      </c>
      <c r="Q769" s="131" t="s">
        <v>585</v>
      </c>
      <c r="R769" s="131">
        <v>4</v>
      </c>
      <c r="S769" s="131">
        <v>7.6</v>
      </c>
      <c r="T769" s="131">
        <v>36</v>
      </c>
      <c r="U769" s="131">
        <v>18</v>
      </c>
      <c r="V769" s="131">
        <v>4.5999999999999996</v>
      </c>
      <c r="W769" s="131">
        <v>4.4000000000000004</v>
      </c>
      <c r="X769" s="131">
        <v>17</v>
      </c>
      <c r="Y769" s="131">
        <v>18</v>
      </c>
      <c r="Z769" s="2" t="s">
        <v>2006</v>
      </c>
      <c r="AA769" s="2" t="s">
        <v>2006</v>
      </c>
      <c r="AB769" s="2" t="s">
        <v>2006</v>
      </c>
      <c r="AC769" s="20" t="s">
        <v>2006</v>
      </c>
      <c r="AD769" s="132" t="s">
        <v>2006</v>
      </c>
    </row>
    <row r="770" spans="1:30" s="20" customFormat="1" x14ac:dyDescent="0.3">
      <c r="A770" s="143" t="s">
        <v>41</v>
      </c>
      <c r="B770" s="144" t="s">
        <v>41</v>
      </c>
      <c r="C770" s="144">
        <v>155057</v>
      </c>
      <c r="D770" s="144">
        <v>6568460</v>
      </c>
      <c r="E770" s="158">
        <v>2019</v>
      </c>
      <c r="F770" s="3" t="s">
        <v>1294</v>
      </c>
      <c r="G770" s="131">
        <v>6.0000000000000001E-3</v>
      </c>
      <c r="H770" s="131">
        <v>0.17</v>
      </c>
      <c r="I770" s="131">
        <v>1.4</v>
      </c>
      <c r="J770" s="131">
        <v>2.4</v>
      </c>
      <c r="K770" s="131">
        <v>4.5000000000000005E-2</v>
      </c>
      <c r="L770" s="131">
        <v>4</v>
      </c>
      <c r="M770" s="131" t="s">
        <v>567</v>
      </c>
      <c r="N770" s="131">
        <v>9.6000000000000002E-2</v>
      </c>
      <c r="O770" s="131">
        <v>1.3</v>
      </c>
      <c r="P770" s="131">
        <v>2.4</v>
      </c>
      <c r="Q770" s="131" t="s">
        <v>585</v>
      </c>
      <c r="R770" s="131">
        <v>3.2</v>
      </c>
      <c r="S770" s="131">
        <v>7.6</v>
      </c>
      <c r="T770" s="131">
        <v>69</v>
      </c>
      <c r="U770" s="131">
        <v>34</v>
      </c>
      <c r="V770" s="131">
        <v>8.1999999999999993</v>
      </c>
      <c r="W770" s="131">
        <v>7.7</v>
      </c>
      <c r="X770" s="131">
        <v>30</v>
      </c>
      <c r="Y770" s="131">
        <v>33</v>
      </c>
      <c r="Z770" s="2" t="s">
        <v>2006</v>
      </c>
      <c r="AA770" s="2" t="s">
        <v>2006</v>
      </c>
      <c r="AB770" s="2" t="s">
        <v>2006</v>
      </c>
      <c r="AC770" s="20" t="s">
        <v>2006</v>
      </c>
      <c r="AD770" s="132" t="s">
        <v>2006</v>
      </c>
    </row>
    <row r="771" spans="1:30" s="20" customFormat="1" x14ac:dyDescent="0.3">
      <c r="A771" s="143" t="s">
        <v>1109</v>
      </c>
      <c r="B771" s="144" t="s">
        <v>1109</v>
      </c>
      <c r="C771" s="159"/>
      <c r="D771" s="159"/>
      <c r="E771" s="158">
        <v>2019</v>
      </c>
      <c r="F771" s="3" t="s">
        <v>1294</v>
      </c>
      <c r="G771" s="131">
        <v>2.7E-2</v>
      </c>
      <c r="H771" s="131">
        <v>0.16</v>
      </c>
      <c r="I771" s="131">
        <v>1.8</v>
      </c>
      <c r="J771" s="131">
        <v>0.41</v>
      </c>
      <c r="K771" s="131">
        <v>0.38</v>
      </c>
      <c r="L771" s="131">
        <v>17</v>
      </c>
      <c r="M771" s="131">
        <v>0.11</v>
      </c>
      <c r="N771" s="131">
        <v>0.13999999999999999</v>
      </c>
      <c r="O771" s="131">
        <v>0.86</v>
      </c>
      <c r="P771" s="131">
        <v>0.34</v>
      </c>
      <c r="Q771" s="131">
        <v>0.15</v>
      </c>
      <c r="R771" s="131">
        <v>16</v>
      </c>
      <c r="S771" s="131">
        <v>6.7</v>
      </c>
      <c r="T771" s="131">
        <v>3.8</v>
      </c>
      <c r="U771" s="131">
        <v>3.4</v>
      </c>
      <c r="V771" s="131">
        <v>3.4</v>
      </c>
      <c r="W771" s="131">
        <v>2.9</v>
      </c>
      <c r="X771" s="131">
        <v>2.1</v>
      </c>
      <c r="Y771" s="131">
        <v>2.5</v>
      </c>
      <c r="Z771" s="2" t="s">
        <v>2006</v>
      </c>
      <c r="AA771" s="2" t="s">
        <v>2006</v>
      </c>
      <c r="AB771" s="2" t="s">
        <v>2006</v>
      </c>
      <c r="AC771" s="20" t="s">
        <v>2006</v>
      </c>
      <c r="AD771" s="132" t="s">
        <v>2006</v>
      </c>
    </row>
    <row r="772" spans="1:30" s="20" customFormat="1" x14ac:dyDescent="0.3">
      <c r="A772" s="143" t="s">
        <v>1116</v>
      </c>
      <c r="B772" s="144" t="s">
        <v>1116</v>
      </c>
      <c r="C772" s="159"/>
      <c r="D772" s="159"/>
      <c r="E772" s="158">
        <v>2019</v>
      </c>
      <c r="F772" s="3" t="s">
        <v>1294</v>
      </c>
      <c r="G772" s="131">
        <v>1.6E-2</v>
      </c>
      <c r="H772" s="131">
        <v>8.8999999999999996E-2</v>
      </c>
      <c r="I772" s="131">
        <v>1</v>
      </c>
      <c r="J772" s="131">
        <v>0.22</v>
      </c>
      <c r="K772" s="131">
        <v>0.25</v>
      </c>
      <c r="L772" s="131">
        <v>5.6</v>
      </c>
      <c r="M772" s="131">
        <v>1.4E-2</v>
      </c>
      <c r="N772" s="131">
        <v>5.3999999999999999E-2</v>
      </c>
      <c r="O772" s="131">
        <v>0.83</v>
      </c>
      <c r="P772" s="131">
        <v>0.22</v>
      </c>
      <c r="Q772" s="131">
        <v>0.12000000000000001</v>
      </c>
      <c r="R772" s="131">
        <v>5.5</v>
      </c>
      <c r="S772" s="131">
        <v>7.3</v>
      </c>
      <c r="T772" s="131">
        <v>16</v>
      </c>
      <c r="U772" s="131">
        <v>10</v>
      </c>
      <c r="V772" s="131">
        <v>2.2000000000000002</v>
      </c>
      <c r="W772" s="131" t="s">
        <v>1275</v>
      </c>
      <c r="X772" s="131">
        <v>7.5</v>
      </c>
      <c r="Y772" s="131">
        <v>8.8000000000000007</v>
      </c>
      <c r="Z772" s="2" t="s">
        <v>2006</v>
      </c>
      <c r="AA772" s="2" t="s">
        <v>2006</v>
      </c>
      <c r="AB772" s="2" t="s">
        <v>2006</v>
      </c>
      <c r="AC772" s="20" t="s">
        <v>2006</v>
      </c>
      <c r="AD772" s="132" t="s">
        <v>2006</v>
      </c>
    </row>
    <row r="773" spans="1:30" s="20" customFormat="1" x14ac:dyDescent="0.3">
      <c r="A773" s="143" t="s">
        <v>38</v>
      </c>
      <c r="B773" s="145" t="s">
        <v>38</v>
      </c>
      <c r="C773" s="144">
        <v>145070</v>
      </c>
      <c r="D773" s="144">
        <v>6580210</v>
      </c>
      <c r="E773" s="158">
        <v>2019</v>
      </c>
      <c r="F773" s="3" t="s">
        <v>1295</v>
      </c>
      <c r="G773" s="131">
        <v>5.0000000000000001E-3</v>
      </c>
      <c r="H773" s="131" t="s">
        <v>566</v>
      </c>
      <c r="I773" s="131">
        <v>1.9</v>
      </c>
      <c r="J773" s="131">
        <v>0.18000000000000002</v>
      </c>
      <c r="K773" s="131">
        <v>0.66</v>
      </c>
      <c r="L773" s="131">
        <v>3.2</v>
      </c>
      <c r="M773" s="131">
        <v>4.0000000000000001E-3</v>
      </c>
      <c r="N773" s="131" t="s">
        <v>566</v>
      </c>
      <c r="O773" s="131">
        <v>1.3</v>
      </c>
      <c r="P773" s="131">
        <v>0.18000000000000002</v>
      </c>
      <c r="Q773" s="131">
        <v>0.39</v>
      </c>
      <c r="R773" s="131">
        <v>2.9</v>
      </c>
      <c r="S773" s="131">
        <v>7.1</v>
      </c>
      <c r="T773" s="131">
        <v>29</v>
      </c>
      <c r="U773" s="131">
        <v>9.6999999999999993</v>
      </c>
      <c r="V773" s="131">
        <v>5</v>
      </c>
      <c r="W773" s="131">
        <v>4.4000000000000004</v>
      </c>
      <c r="X773" s="131">
        <v>11</v>
      </c>
      <c r="Y773" s="131">
        <v>11</v>
      </c>
      <c r="Z773" s="2" t="s">
        <v>2006</v>
      </c>
      <c r="AA773" s="2" t="s">
        <v>2006</v>
      </c>
      <c r="AB773" s="2" t="s">
        <v>2006</v>
      </c>
      <c r="AC773" s="20" t="s">
        <v>2006</v>
      </c>
      <c r="AD773" s="132" t="s">
        <v>2006</v>
      </c>
    </row>
    <row r="774" spans="1:30" s="20" customFormat="1" x14ac:dyDescent="0.3">
      <c r="A774" s="143" t="s">
        <v>39</v>
      </c>
      <c r="B774" s="144" t="s">
        <v>39</v>
      </c>
      <c r="C774" s="144">
        <v>145234</v>
      </c>
      <c r="D774" s="144">
        <v>6581590</v>
      </c>
      <c r="E774" s="158">
        <v>2019</v>
      </c>
      <c r="F774" s="3" t="s">
        <v>1295</v>
      </c>
      <c r="G774" s="131" t="s">
        <v>567</v>
      </c>
      <c r="H774" s="131">
        <v>0.16</v>
      </c>
      <c r="I774" s="131">
        <v>0.95</v>
      </c>
      <c r="J774" s="131">
        <v>0.32</v>
      </c>
      <c r="K774" s="131">
        <v>0.11</v>
      </c>
      <c r="L774" s="131">
        <v>3.5</v>
      </c>
      <c r="M774" s="131" t="s">
        <v>567</v>
      </c>
      <c r="N774" s="131">
        <v>6.3E-2</v>
      </c>
      <c r="O774" s="131">
        <v>0.62</v>
      </c>
      <c r="P774" s="131">
        <v>0.27999999999999997</v>
      </c>
      <c r="Q774" s="131" t="s">
        <v>585</v>
      </c>
      <c r="R774" s="131">
        <v>2.2999999999999998</v>
      </c>
      <c r="S774" s="131">
        <v>7.7</v>
      </c>
      <c r="T774" s="131">
        <v>150</v>
      </c>
      <c r="U774" s="131">
        <v>60</v>
      </c>
      <c r="V774" s="131">
        <v>13</v>
      </c>
      <c r="W774" s="131">
        <v>13</v>
      </c>
      <c r="X774" s="131">
        <v>66</v>
      </c>
      <c r="Y774" s="131">
        <v>78</v>
      </c>
      <c r="Z774" s="2" t="s">
        <v>2006</v>
      </c>
      <c r="AA774" s="2" t="s">
        <v>2006</v>
      </c>
      <c r="AB774" s="2" t="s">
        <v>2006</v>
      </c>
      <c r="AC774" s="20" t="s">
        <v>2006</v>
      </c>
      <c r="AD774" s="132" t="s">
        <v>2006</v>
      </c>
    </row>
    <row r="775" spans="1:30" s="20" customFormat="1" x14ac:dyDescent="0.3">
      <c r="A775" s="143" t="s">
        <v>40</v>
      </c>
      <c r="B775" s="144" t="s">
        <v>40</v>
      </c>
      <c r="C775" s="144">
        <v>142857</v>
      </c>
      <c r="D775" s="144">
        <v>6581940</v>
      </c>
      <c r="E775" s="158">
        <v>2019</v>
      </c>
      <c r="F775" s="3" t="s">
        <v>1295</v>
      </c>
      <c r="G775" s="131">
        <v>1.6E-2</v>
      </c>
      <c r="H775" s="131">
        <v>0.24000000000000002</v>
      </c>
      <c r="I775" s="131">
        <v>2.8</v>
      </c>
      <c r="J775" s="131">
        <v>0.43</v>
      </c>
      <c r="K775" s="131">
        <v>0.44</v>
      </c>
      <c r="L775" s="131">
        <v>5.2</v>
      </c>
      <c r="M775" s="131">
        <v>1.2E-2</v>
      </c>
      <c r="N775" s="131">
        <v>0.19</v>
      </c>
      <c r="O775" s="131">
        <v>2.7</v>
      </c>
      <c r="P775" s="131">
        <v>0.41</v>
      </c>
      <c r="Q775" s="131">
        <v>0.22</v>
      </c>
      <c r="R775" s="131">
        <v>5.5</v>
      </c>
      <c r="S775" s="131">
        <v>6.8</v>
      </c>
      <c r="T775" s="131">
        <v>12</v>
      </c>
      <c r="U775" s="131">
        <v>7.8</v>
      </c>
      <c r="V775" s="131">
        <v>6</v>
      </c>
      <c r="W775" s="131">
        <v>6</v>
      </c>
      <c r="X775" s="131">
        <v>5.3</v>
      </c>
      <c r="Y775" s="131">
        <v>5.4</v>
      </c>
      <c r="Z775" s="2" t="s">
        <v>2006</v>
      </c>
      <c r="AA775" s="2" t="s">
        <v>2006</v>
      </c>
      <c r="AB775" s="2" t="s">
        <v>2006</v>
      </c>
      <c r="AC775" s="20" t="s">
        <v>2006</v>
      </c>
      <c r="AD775" s="132" t="s">
        <v>2006</v>
      </c>
    </row>
    <row r="776" spans="1:30" s="20" customFormat="1" x14ac:dyDescent="0.3">
      <c r="A776" s="143" t="s">
        <v>43</v>
      </c>
      <c r="B776" s="144" t="s">
        <v>43</v>
      </c>
      <c r="C776" s="144">
        <v>153662</v>
      </c>
      <c r="D776" s="144">
        <v>6578630</v>
      </c>
      <c r="E776" s="158">
        <v>2019</v>
      </c>
      <c r="F776" s="3" t="s">
        <v>1295</v>
      </c>
      <c r="G776" s="131" t="s">
        <v>567</v>
      </c>
      <c r="H776" s="131">
        <v>0.13999999999999999</v>
      </c>
      <c r="I776" s="131">
        <v>1.9</v>
      </c>
      <c r="J776" s="131">
        <v>2</v>
      </c>
      <c r="K776" s="131">
        <v>8.1000000000000003E-2</v>
      </c>
      <c r="L776" s="131">
        <v>1.2</v>
      </c>
      <c r="M776" s="131" t="s">
        <v>567</v>
      </c>
      <c r="N776" s="131">
        <v>7.8E-2</v>
      </c>
      <c r="O776" s="131">
        <v>1.8</v>
      </c>
      <c r="P776" s="131">
        <v>1.9</v>
      </c>
      <c r="Q776" s="131" t="s">
        <v>585</v>
      </c>
      <c r="R776" s="131">
        <v>0.76</v>
      </c>
      <c r="S776" s="131">
        <v>7.8</v>
      </c>
      <c r="T776" s="131">
        <v>58</v>
      </c>
      <c r="U776" s="131">
        <v>21</v>
      </c>
      <c r="V776" s="131">
        <v>7.3</v>
      </c>
      <c r="W776" s="131">
        <v>6.8</v>
      </c>
      <c r="X776" s="131">
        <v>22</v>
      </c>
      <c r="Y776" s="131">
        <v>22</v>
      </c>
      <c r="Z776" s="2" t="s">
        <v>2006</v>
      </c>
      <c r="AA776" s="2" t="s">
        <v>2006</v>
      </c>
      <c r="AB776" s="2" t="s">
        <v>2006</v>
      </c>
      <c r="AC776" s="20" t="s">
        <v>2006</v>
      </c>
      <c r="AD776" s="132" t="s">
        <v>2006</v>
      </c>
    </row>
    <row r="777" spans="1:30" s="20" customFormat="1" x14ac:dyDescent="0.3">
      <c r="A777" s="143" t="s">
        <v>269</v>
      </c>
      <c r="B777" s="144" t="s">
        <v>44</v>
      </c>
      <c r="C777" s="144">
        <v>149668</v>
      </c>
      <c r="D777" s="144">
        <v>6580770</v>
      </c>
      <c r="E777" s="158">
        <v>2019</v>
      </c>
      <c r="F777" s="3" t="s">
        <v>1295</v>
      </c>
      <c r="G777" s="131">
        <v>9.0000000000000011E-3</v>
      </c>
      <c r="H777" s="131">
        <v>0.27</v>
      </c>
      <c r="I777" s="131">
        <v>2.7</v>
      </c>
      <c r="J777" s="131">
        <v>2.1</v>
      </c>
      <c r="K777" s="131">
        <v>0.12999999999999998</v>
      </c>
      <c r="L777" s="131">
        <v>3.5</v>
      </c>
      <c r="M777" s="131">
        <v>6.0000000000000001E-3</v>
      </c>
      <c r="N777" s="131">
        <v>0.12000000000000001</v>
      </c>
      <c r="O777" s="131">
        <v>2.2999999999999998</v>
      </c>
      <c r="P777" s="131">
        <v>1.9</v>
      </c>
      <c r="Q777" s="131" t="s">
        <v>585</v>
      </c>
      <c r="R777" s="131">
        <v>2.6</v>
      </c>
      <c r="S777" s="131">
        <v>7.9</v>
      </c>
      <c r="T777" s="131">
        <v>57</v>
      </c>
      <c r="U777" s="131">
        <v>22</v>
      </c>
      <c r="V777" s="131">
        <v>7.3</v>
      </c>
      <c r="W777" s="131">
        <v>6.6</v>
      </c>
      <c r="X777" s="131">
        <v>23</v>
      </c>
      <c r="Y777" s="131">
        <v>21</v>
      </c>
      <c r="Z777" s="2" t="s">
        <v>2006</v>
      </c>
      <c r="AA777" s="2" t="s">
        <v>2006</v>
      </c>
      <c r="AB777" s="2" t="s">
        <v>2006</v>
      </c>
      <c r="AC777" s="20" t="s">
        <v>2006</v>
      </c>
      <c r="AD777" s="132" t="s">
        <v>2006</v>
      </c>
    </row>
    <row r="778" spans="1:30" s="20" customFormat="1" x14ac:dyDescent="0.3">
      <c r="A778" s="143" t="s">
        <v>268</v>
      </c>
      <c r="B778" s="144" t="s">
        <v>1993</v>
      </c>
      <c r="C778" s="144">
        <v>146245</v>
      </c>
      <c r="D778" s="144">
        <v>6583660</v>
      </c>
      <c r="E778" s="158">
        <v>2019</v>
      </c>
      <c r="F778" s="3" t="s">
        <v>1295</v>
      </c>
      <c r="G778" s="131">
        <v>0.39</v>
      </c>
      <c r="H778" s="131">
        <v>8.6</v>
      </c>
      <c r="I778" s="131">
        <v>34</v>
      </c>
      <c r="J778" s="131">
        <v>8.4</v>
      </c>
      <c r="K778" s="131">
        <v>55</v>
      </c>
      <c r="L778" s="131">
        <v>130</v>
      </c>
      <c r="M778" s="131">
        <v>0.02</v>
      </c>
      <c r="N778" s="131">
        <v>0.16</v>
      </c>
      <c r="O778" s="131">
        <v>4.7</v>
      </c>
      <c r="P778" s="131">
        <v>1.8</v>
      </c>
      <c r="Q778" s="131">
        <v>0.12999999999999998</v>
      </c>
      <c r="R778" s="131">
        <v>2.6</v>
      </c>
      <c r="S778" s="131">
        <v>7.9</v>
      </c>
      <c r="T778" s="131">
        <v>150</v>
      </c>
      <c r="U778" s="131">
        <v>61</v>
      </c>
      <c r="V778" s="131">
        <v>19</v>
      </c>
      <c r="W778" s="131">
        <v>5.5</v>
      </c>
      <c r="X778" s="131">
        <v>66</v>
      </c>
      <c r="Y778" s="131">
        <v>58</v>
      </c>
      <c r="Z778" s="2" t="s">
        <v>2006</v>
      </c>
      <c r="AA778" s="2" t="s">
        <v>2006</v>
      </c>
      <c r="AB778" s="2" t="s">
        <v>2006</v>
      </c>
      <c r="AC778" s="20" t="s">
        <v>2006</v>
      </c>
      <c r="AD778" s="132" t="s">
        <v>2006</v>
      </c>
    </row>
    <row r="779" spans="1:30" s="20" customFormat="1" x14ac:dyDescent="0.3">
      <c r="A779" s="143" t="s">
        <v>37</v>
      </c>
      <c r="B779" s="145" t="s">
        <v>37</v>
      </c>
      <c r="C779" s="154"/>
      <c r="D779" s="154"/>
      <c r="E779" s="158">
        <v>2019</v>
      </c>
      <c r="F779" s="3" t="s">
        <v>1295</v>
      </c>
      <c r="G779" s="131" t="s">
        <v>567</v>
      </c>
      <c r="H779" s="131" t="s">
        <v>566</v>
      </c>
      <c r="I779" s="131" t="s">
        <v>566</v>
      </c>
      <c r="J779" s="131" t="s">
        <v>566</v>
      </c>
      <c r="K779" s="131" t="s">
        <v>585</v>
      </c>
      <c r="L779" s="131" t="s">
        <v>587</v>
      </c>
      <c r="M779" s="131" t="s">
        <v>567</v>
      </c>
      <c r="N779" s="131" t="s">
        <v>566</v>
      </c>
      <c r="O779" s="131" t="s">
        <v>566</v>
      </c>
      <c r="P779" s="131" t="s">
        <v>566</v>
      </c>
      <c r="Q779" s="131" t="s">
        <v>585</v>
      </c>
      <c r="R779" s="131" t="s">
        <v>587</v>
      </c>
      <c r="S779" s="131" t="s">
        <v>2006</v>
      </c>
      <c r="T779" s="131" t="s">
        <v>2006</v>
      </c>
      <c r="U779" s="131" t="s">
        <v>2006</v>
      </c>
      <c r="V779" s="131" t="s">
        <v>2006</v>
      </c>
      <c r="W779" s="131" t="s">
        <v>2006</v>
      </c>
      <c r="X779" s="131" t="s">
        <v>1265</v>
      </c>
      <c r="Y779" s="131" t="s">
        <v>1265</v>
      </c>
      <c r="Z779" s="2" t="s">
        <v>2006</v>
      </c>
      <c r="AA779" s="2" t="s">
        <v>2006</v>
      </c>
      <c r="AB779" s="2" t="s">
        <v>2006</v>
      </c>
      <c r="AC779" s="20" t="s">
        <v>2006</v>
      </c>
      <c r="AD779" s="132" t="s">
        <v>2006</v>
      </c>
    </row>
    <row r="780" spans="1:30" s="20" customFormat="1" x14ac:dyDescent="0.3">
      <c r="A780" s="143" t="s">
        <v>265</v>
      </c>
      <c r="B780" s="144" t="s">
        <v>546</v>
      </c>
      <c r="C780" s="144">
        <v>152125</v>
      </c>
      <c r="D780" s="144">
        <v>6576900</v>
      </c>
      <c r="E780" s="158">
        <v>2019</v>
      </c>
      <c r="F780" s="3" t="s">
        <v>1296</v>
      </c>
      <c r="G780" s="131">
        <v>5.0000000000000001E-3</v>
      </c>
      <c r="H780" s="131">
        <v>0.12000000000000001</v>
      </c>
      <c r="I780" s="131">
        <v>2</v>
      </c>
      <c r="J780" s="131">
        <v>2.1</v>
      </c>
      <c r="K780" s="131">
        <v>7.9000000000000001E-2</v>
      </c>
      <c r="L780" s="131">
        <v>1.2</v>
      </c>
      <c r="M780" s="131" t="s">
        <v>567</v>
      </c>
      <c r="N780" s="131">
        <v>8.3000000000000004E-2</v>
      </c>
      <c r="O780" s="131">
        <v>1.8</v>
      </c>
      <c r="P780" s="131">
        <v>1.9</v>
      </c>
      <c r="Q780" s="131" t="s">
        <v>585</v>
      </c>
      <c r="R780" s="131">
        <v>0.91</v>
      </c>
      <c r="S780" s="131">
        <v>7.7</v>
      </c>
      <c r="T780" s="131">
        <v>58</v>
      </c>
      <c r="U780" s="131">
        <v>21</v>
      </c>
      <c r="V780" s="131">
        <v>7.4</v>
      </c>
      <c r="W780" s="131">
        <v>7</v>
      </c>
      <c r="X780" s="131">
        <v>23</v>
      </c>
      <c r="Y780" s="131">
        <v>21</v>
      </c>
      <c r="Z780" s="2" t="s">
        <v>2006</v>
      </c>
      <c r="AA780" s="2" t="s">
        <v>2006</v>
      </c>
      <c r="AB780" s="2" t="s">
        <v>2006</v>
      </c>
      <c r="AC780" s="20" t="s">
        <v>2006</v>
      </c>
      <c r="AD780" s="132" t="s">
        <v>2006</v>
      </c>
    </row>
    <row r="781" spans="1:30" s="20" customFormat="1" x14ac:dyDescent="0.3">
      <c r="A781" s="143" t="s">
        <v>267</v>
      </c>
      <c r="B781" s="144" t="s">
        <v>552</v>
      </c>
      <c r="C781" s="144">
        <v>152713</v>
      </c>
      <c r="D781" s="144">
        <v>6582780</v>
      </c>
      <c r="E781" s="158">
        <v>2019</v>
      </c>
      <c r="F781" s="3" t="s">
        <v>1296</v>
      </c>
      <c r="G781" s="131">
        <v>2.3E-2</v>
      </c>
      <c r="H781" s="131">
        <v>0.18000000000000002</v>
      </c>
      <c r="I781" s="131">
        <v>3.5</v>
      </c>
      <c r="J781" s="131">
        <v>0.85</v>
      </c>
      <c r="K781" s="131">
        <v>0.27</v>
      </c>
      <c r="L781" s="131">
        <v>8.9</v>
      </c>
      <c r="M781" s="131">
        <v>1.2999999999999999E-2</v>
      </c>
      <c r="N781" s="131">
        <v>9.8000000000000004E-2</v>
      </c>
      <c r="O781" s="131">
        <v>3.1</v>
      </c>
      <c r="P781" s="131">
        <v>0.86</v>
      </c>
      <c r="Q781" s="131">
        <v>7.8E-2</v>
      </c>
      <c r="R781" s="131">
        <v>9.1</v>
      </c>
      <c r="S781" s="131">
        <v>7.5</v>
      </c>
      <c r="T781" s="131">
        <v>33</v>
      </c>
      <c r="U781" s="131">
        <v>120</v>
      </c>
      <c r="V781" s="131">
        <v>3.7</v>
      </c>
      <c r="W781" s="131">
        <v>3.1</v>
      </c>
      <c r="X781" s="131">
        <v>17</v>
      </c>
      <c r="Y781" s="131">
        <v>18</v>
      </c>
      <c r="Z781" s="2" t="s">
        <v>2006</v>
      </c>
      <c r="AA781" s="2" t="s">
        <v>2006</v>
      </c>
      <c r="AB781" s="2" t="s">
        <v>2006</v>
      </c>
      <c r="AC781" s="20" t="s">
        <v>2006</v>
      </c>
      <c r="AD781" s="132" t="s">
        <v>2006</v>
      </c>
    </row>
    <row r="782" spans="1:30" s="20" customFormat="1" x14ac:dyDescent="0.3">
      <c r="A782" s="143" t="s">
        <v>46</v>
      </c>
      <c r="B782" s="144" t="s">
        <v>46</v>
      </c>
      <c r="C782" s="147" t="s">
        <v>1283</v>
      </c>
      <c r="D782" s="147" t="s">
        <v>1282</v>
      </c>
      <c r="E782" s="158">
        <v>2019</v>
      </c>
      <c r="F782" s="3" t="s">
        <v>1296</v>
      </c>
      <c r="G782" s="131">
        <v>1.5000000000000001E-2</v>
      </c>
      <c r="H782" s="131">
        <v>5.0999999999999997E-2</v>
      </c>
      <c r="I782" s="131">
        <v>1.2</v>
      </c>
      <c r="J782" s="131">
        <v>0.18000000000000002</v>
      </c>
      <c r="K782" s="131">
        <v>8.1000000000000003E-2</v>
      </c>
      <c r="L782" s="131">
        <v>7</v>
      </c>
      <c r="M782" s="131">
        <v>1.2999999999999999E-2</v>
      </c>
      <c r="N782" s="131" t="s">
        <v>566</v>
      </c>
      <c r="O782" s="131">
        <v>0.99</v>
      </c>
      <c r="P782" s="131">
        <v>0.17</v>
      </c>
      <c r="Q782" s="131">
        <v>4.5999999999999999E-2</v>
      </c>
      <c r="R782" s="131">
        <v>6.1000000000000005</v>
      </c>
      <c r="S782" s="131">
        <v>7</v>
      </c>
      <c r="T782" s="131">
        <v>10</v>
      </c>
      <c r="U782" s="131">
        <v>5.6</v>
      </c>
      <c r="V782" s="131">
        <v>2.2999999999999998</v>
      </c>
      <c r="W782" s="131" t="s">
        <v>1275</v>
      </c>
      <c r="X782" s="131">
        <v>4.4000000000000004</v>
      </c>
      <c r="Y782" s="131">
        <v>4.0999999999999996</v>
      </c>
      <c r="Z782" s="2" t="s">
        <v>2006</v>
      </c>
      <c r="AA782" s="2" t="s">
        <v>2006</v>
      </c>
      <c r="AB782" s="2" t="s">
        <v>2006</v>
      </c>
      <c r="AC782" s="20" t="s">
        <v>2006</v>
      </c>
      <c r="AD782" s="132" t="s">
        <v>2006</v>
      </c>
    </row>
    <row r="783" spans="1:30" s="20" customFormat="1" x14ac:dyDescent="0.3">
      <c r="A783" s="143" t="s">
        <v>42</v>
      </c>
      <c r="B783" s="144" t="s">
        <v>42</v>
      </c>
      <c r="C783" s="144">
        <v>148156</v>
      </c>
      <c r="D783" s="144">
        <v>6572520</v>
      </c>
      <c r="E783" s="158">
        <v>2019</v>
      </c>
      <c r="F783" s="3" t="s">
        <v>1296</v>
      </c>
      <c r="G783" s="131">
        <v>5.0000000000000001E-3</v>
      </c>
      <c r="H783" s="131">
        <v>0.15</v>
      </c>
      <c r="I783" s="131">
        <v>1.4</v>
      </c>
      <c r="J783" s="131">
        <v>1.2</v>
      </c>
      <c r="K783" s="131">
        <v>0.12000000000000001</v>
      </c>
      <c r="L783" s="131">
        <v>4.5999999999999996</v>
      </c>
      <c r="M783" s="131" t="s">
        <v>567</v>
      </c>
      <c r="N783" s="131">
        <v>9.2999999999999999E-2</v>
      </c>
      <c r="O783" s="131">
        <v>1.3</v>
      </c>
      <c r="P783" s="131">
        <v>1.1000000000000001</v>
      </c>
      <c r="Q783" s="131" t="s">
        <v>585</v>
      </c>
      <c r="R783" s="131">
        <v>3.4</v>
      </c>
      <c r="S783" s="131">
        <v>7.6</v>
      </c>
      <c r="T783" s="131">
        <v>56</v>
      </c>
      <c r="U783" s="131">
        <v>29</v>
      </c>
      <c r="V783" s="131">
        <v>5.3</v>
      </c>
      <c r="W783" s="131">
        <v>4.7</v>
      </c>
      <c r="X783" s="131">
        <v>26</v>
      </c>
      <c r="Y783" s="131">
        <v>25</v>
      </c>
      <c r="Z783" s="2" t="s">
        <v>2006</v>
      </c>
      <c r="AA783" s="2" t="s">
        <v>2006</v>
      </c>
      <c r="AB783" s="2" t="s">
        <v>2006</v>
      </c>
      <c r="AC783" s="20" t="s">
        <v>2006</v>
      </c>
      <c r="AD783" s="132" t="s">
        <v>2006</v>
      </c>
    </row>
    <row r="784" spans="1:30" s="20" customFormat="1" x14ac:dyDescent="0.3">
      <c r="A784" s="143" t="s">
        <v>36</v>
      </c>
      <c r="B784" s="144" t="s">
        <v>1279</v>
      </c>
      <c r="C784" s="144">
        <v>158727</v>
      </c>
      <c r="D784" s="144">
        <v>6578210</v>
      </c>
      <c r="E784" s="158">
        <v>2019</v>
      </c>
      <c r="F784" s="3" t="s">
        <v>1297</v>
      </c>
      <c r="G784" s="131">
        <v>8.8999999999999999E-3</v>
      </c>
      <c r="H784" s="131">
        <v>0.12999999999999998</v>
      </c>
      <c r="I784" s="131">
        <v>1.7</v>
      </c>
      <c r="J784" s="131">
        <v>1.7</v>
      </c>
      <c r="K784" s="131">
        <v>1.1000000000000001</v>
      </c>
      <c r="L784" s="131">
        <v>2.4</v>
      </c>
      <c r="M784" s="131">
        <v>1.2999999999999999E-2</v>
      </c>
      <c r="N784" s="131">
        <v>7.2000000000000008E-2</v>
      </c>
      <c r="O784" s="131">
        <v>1.4</v>
      </c>
      <c r="P784" s="131">
        <v>1.7</v>
      </c>
      <c r="Q784" s="131" t="s">
        <v>585</v>
      </c>
      <c r="R784" s="131">
        <v>2.1</v>
      </c>
      <c r="S784" s="131">
        <v>7.8</v>
      </c>
      <c r="T784" s="131">
        <v>65</v>
      </c>
      <c r="U784" s="131">
        <v>230</v>
      </c>
      <c r="V784" s="131">
        <v>6.7</v>
      </c>
      <c r="W784" s="131">
        <v>6.3</v>
      </c>
      <c r="X784" s="131">
        <v>34</v>
      </c>
      <c r="Y784" s="131">
        <v>40</v>
      </c>
      <c r="Z784" s="2" t="s">
        <v>2006</v>
      </c>
      <c r="AA784" s="2" t="s">
        <v>2006</v>
      </c>
      <c r="AB784" s="2" t="s">
        <v>2006</v>
      </c>
      <c r="AC784" s="20" t="s">
        <v>2006</v>
      </c>
      <c r="AD784" s="132" t="s">
        <v>2006</v>
      </c>
    </row>
    <row r="785" spans="1:30" s="20" customFormat="1" x14ac:dyDescent="0.3">
      <c r="A785" s="143" t="s">
        <v>261</v>
      </c>
      <c r="B785" s="144" t="s">
        <v>1327</v>
      </c>
      <c r="C785" s="144">
        <v>156341</v>
      </c>
      <c r="D785" s="144">
        <v>6582550</v>
      </c>
      <c r="E785" s="158">
        <v>2019</v>
      </c>
      <c r="F785" s="3" t="s">
        <v>1297</v>
      </c>
      <c r="G785" s="131">
        <v>6.8999999999999999E-3</v>
      </c>
      <c r="H785" s="131">
        <v>9.8999999999999991E-2</v>
      </c>
      <c r="I785" s="131">
        <v>1.2</v>
      </c>
      <c r="J785" s="131">
        <v>1.5</v>
      </c>
      <c r="K785" s="131">
        <v>9.6000000000000002E-2</v>
      </c>
      <c r="L785" s="131">
        <v>2.9</v>
      </c>
      <c r="M785" s="131">
        <v>6.8999999999999999E-3</v>
      </c>
      <c r="N785" s="131">
        <v>7.8E-2</v>
      </c>
      <c r="O785" s="131">
        <v>1.2</v>
      </c>
      <c r="P785" s="131">
        <v>1.5</v>
      </c>
      <c r="Q785" s="131" t="s">
        <v>585</v>
      </c>
      <c r="R785" s="131">
        <v>2.5</v>
      </c>
      <c r="S785" s="131">
        <v>7.8</v>
      </c>
      <c r="T785" s="131">
        <v>69</v>
      </c>
      <c r="U785" s="131">
        <v>360</v>
      </c>
      <c r="V785" s="131">
        <v>6.3</v>
      </c>
      <c r="W785" s="131">
        <v>5.9</v>
      </c>
      <c r="X785" s="131">
        <v>44</v>
      </c>
      <c r="Y785" s="131">
        <v>51</v>
      </c>
      <c r="Z785" s="2" t="s">
        <v>2006</v>
      </c>
      <c r="AA785" s="2" t="s">
        <v>2006</v>
      </c>
      <c r="AB785" s="2" t="s">
        <v>2006</v>
      </c>
      <c r="AC785" s="20" t="s">
        <v>2006</v>
      </c>
      <c r="AD785" s="132" t="s">
        <v>2006</v>
      </c>
    </row>
    <row r="786" spans="1:30" s="20" customFormat="1" x14ac:dyDescent="0.3">
      <c r="A786" s="143" t="s">
        <v>1109</v>
      </c>
      <c r="B786" s="144" t="s">
        <v>1109</v>
      </c>
      <c r="C786" s="154"/>
      <c r="D786" s="154"/>
      <c r="E786" s="158">
        <v>2019</v>
      </c>
      <c r="F786" s="3" t="s">
        <v>1298</v>
      </c>
      <c r="G786" s="131">
        <v>1.2E-2</v>
      </c>
      <c r="H786" s="131">
        <v>0.15</v>
      </c>
      <c r="I786" s="131">
        <v>1.5</v>
      </c>
      <c r="J786" s="131">
        <v>0.68</v>
      </c>
      <c r="K786" s="131">
        <v>6.6000000000000003E-2</v>
      </c>
      <c r="L786" s="131">
        <v>3.3</v>
      </c>
      <c r="M786" s="131">
        <v>9.0000000000000011E-3</v>
      </c>
      <c r="N786" s="131">
        <v>0.16</v>
      </c>
      <c r="O786" s="131">
        <v>1.7</v>
      </c>
      <c r="P786" s="131">
        <v>0.83</v>
      </c>
      <c r="Q786" s="131" t="s">
        <v>585</v>
      </c>
      <c r="R786" s="131">
        <v>2.2000000000000002</v>
      </c>
      <c r="S786" s="131">
        <v>8.1</v>
      </c>
      <c r="T786" s="131">
        <v>73</v>
      </c>
      <c r="U786" s="131">
        <v>38</v>
      </c>
      <c r="V786" s="131">
        <v>8.8000000000000007</v>
      </c>
      <c r="W786" s="131">
        <v>8.1</v>
      </c>
      <c r="X786" s="131">
        <v>28</v>
      </c>
      <c r="Y786" s="131">
        <v>33</v>
      </c>
      <c r="Z786" s="2" t="s">
        <v>2006</v>
      </c>
      <c r="AA786" s="2" t="s">
        <v>2006</v>
      </c>
      <c r="AB786" s="2" t="s">
        <v>2006</v>
      </c>
      <c r="AC786" s="20" t="s">
        <v>2006</v>
      </c>
      <c r="AD786" s="132" t="s">
        <v>2006</v>
      </c>
    </row>
    <row r="787" spans="1:30" s="20" customFormat="1" x14ac:dyDescent="0.3">
      <c r="A787" s="143" t="s">
        <v>42</v>
      </c>
      <c r="B787" s="144" t="s">
        <v>42</v>
      </c>
      <c r="C787" s="144">
        <v>148156</v>
      </c>
      <c r="D787" s="144">
        <v>6572520</v>
      </c>
      <c r="E787" s="158">
        <v>2019</v>
      </c>
      <c r="F787" s="3" t="s">
        <v>1298</v>
      </c>
      <c r="G787" s="131" t="s">
        <v>567</v>
      </c>
      <c r="H787" s="131">
        <v>5.1999999999999998E-2</v>
      </c>
      <c r="I787" s="131">
        <v>1.5</v>
      </c>
      <c r="J787" s="131">
        <v>1.1000000000000001</v>
      </c>
      <c r="K787" s="131">
        <v>0.1</v>
      </c>
      <c r="L787" s="131">
        <v>3.8</v>
      </c>
      <c r="M787" s="131" t="s">
        <v>567</v>
      </c>
      <c r="N787" s="131" t="s">
        <v>566</v>
      </c>
      <c r="O787" s="131">
        <v>1.4</v>
      </c>
      <c r="P787" s="131">
        <v>1.2</v>
      </c>
      <c r="Q787" s="131">
        <v>2.4E-2</v>
      </c>
      <c r="R787" s="131">
        <v>3.3</v>
      </c>
      <c r="S787" s="131">
        <v>7.9</v>
      </c>
      <c r="T787" s="131">
        <v>59</v>
      </c>
      <c r="U787" s="131">
        <v>31</v>
      </c>
      <c r="V787" s="131">
        <v>5.8</v>
      </c>
      <c r="W787" s="131">
        <v>5</v>
      </c>
      <c r="X787" s="131">
        <v>27</v>
      </c>
      <c r="Y787" s="131">
        <v>29</v>
      </c>
      <c r="Z787" s="2" t="s">
        <v>2006</v>
      </c>
      <c r="AA787" s="2" t="s">
        <v>2006</v>
      </c>
      <c r="AB787" s="2" t="s">
        <v>2006</v>
      </c>
      <c r="AC787" s="20" t="s">
        <v>2006</v>
      </c>
      <c r="AD787" s="132" t="s">
        <v>2006</v>
      </c>
    </row>
    <row r="788" spans="1:30" s="20" customFormat="1" x14ac:dyDescent="0.3">
      <c r="A788" s="143" t="s">
        <v>269</v>
      </c>
      <c r="B788" s="144" t="s">
        <v>44</v>
      </c>
      <c r="C788" s="144">
        <v>149668</v>
      </c>
      <c r="D788" s="144">
        <v>6580770</v>
      </c>
      <c r="E788" s="158">
        <v>2019</v>
      </c>
      <c r="F788" s="3" t="s">
        <v>1298</v>
      </c>
      <c r="G788" s="131">
        <v>6.8999999999999999E-3</v>
      </c>
      <c r="H788" s="131">
        <v>0.1</v>
      </c>
      <c r="I788" s="131">
        <v>1.9</v>
      </c>
      <c r="J788" s="131">
        <v>1.8</v>
      </c>
      <c r="K788" s="131">
        <v>0.1</v>
      </c>
      <c r="L788" s="131">
        <v>1.2</v>
      </c>
      <c r="M788" s="131" t="s">
        <v>567</v>
      </c>
      <c r="N788" s="131">
        <v>8.5000000000000006E-2</v>
      </c>
      <c r="O788" s="131">
        <v>1.8</v>
      </c>
      <c r="P788" s="131">
        <v>1.8</v>
      </c>
      <c r="Q788" s="131" t="s">
        <v>585</v>
      </c>
      <c r="R788" s="131">
        <v>0.74</v>
      </c>
      <c r="S788" s="131">
        <v>8.1999999999999993</v>
      </c>
      <c r="T788" s="131">
        <v>61</v>
      </c>
      <c r="U788" s="131">
        <v>22</v>
      </c>
      <c r="V788" s="131">
        <v>8.3000000000000007</v>
      </c>
      <c r="W788" s="131">
        <v>7.9</v>
      </c>
      <c r="X788" s="131">
        <v>20</v>
      </c>
      <c r="Y788" s="131">
        <v>23</v>
      </c>
      <c r="Z788" s="2" t="s">
        <v>2006</v>
      </c>
      <c r="AA788" s="2" t="s">
        <v>2006</v>
      </c>
      <c r="AB788" s="2" t="s">
        <v>2006</v>
      </c>
      <c r="AC788" s="20" t="s">
        <v>2006</v>
      </c>
      <c r="AD788" s="132" t="s">
        <v>2006</v>
      </c>
    </row>
    <row r="789" spans="1:30" s="20" customFormat="1" x14ac:dyDescent="0.3">
      <c r="A789" s="143" t="s">
        <v>37</v>
      </c>
      <c r="B789" s="145" t="s">
        <v>37</v>
      </c>
      <c r="C789" s="154"/>
      <c r="D789" s="154"/>
      <c r="E789" s="158">
        <v>2019</v>
      </c>
      <c r="F789" s="3" t="s">
        <v>1298</v>
      </c>
      <c r="G789" s="131" t="s">
        <v>567</v>
      </c>
      <c r="H789" s="131" t="s">
        <v>566</v>
      </c>
      <c r="I789" s="131" t="s">
        <v>566</v>
      </c>
      <c r="J789" s="131">
        <v>7.1000000000000008E-2</v>
      </c>
      <c r="K789" s="131">
        <v>1.4E-2</v>
      </c>
      <c r="L789" s="131" t="s">
        <v>587</v>
      </c>
      <c r="M789" s="131" t="s">
        <v>567</v>
      </c>
      <c r="N789" s="131" t="s">
        <v>566</v>
      </c>
      <c r="O789" s="131" t="s">
        <v>566</v>
      </c>
      <c r="P789" s="131" t="s">
        <v>566</v>
      </c>
      <c r="Q789" s="131" t="s">
        <v>585</v>
      </c>
      <c r="R789" s="131" t="s">
        <v>587</v>
      </c>
      <c r="S789" s="131" t="s">
        <v>2006</v>
      </c>
      <c r="T789" s="131" t="s">
        <v>2006</v>
      </c>
      <c r="U789" s="131" t="s">
        <v>2006</v>
      </c>
      <c r="V789" s="131" t="s">
        <v>2006</v>
      </c>
      <c r="W789" s="131" t="s">
        <v>2006</v>
      </c>
      <c r="X789" s="131" t="s">
        <v>1265</v>
      </c>
      <c r="Y789" s="131" t="s">
        <v>1265</v>
      </c>
      <c r="Z789" s="2" t="s">
        <v>2006</v>
      </c>
      <c r="AA789" s="2" t="s">
        <v>2006</v>
      </c>
      <c r="AB789" s="2" t="s">
        <v>2006</v>
      </c>
      <c r="AC789" s="20" t="s">
        <v>2006</v>
      </c>
      <c r="AD789" s="132" t="s">
        <v>2006</v>
      </c>
    </row>
    <row r="790" spans="1:30" s="20" customFormat="1" x14ac:dyDescent="0.3">
      <c r="A790" s="143" t="s">
        <v>263</v>
      </c>
      <c r="B790" s="144" t="s">
        <v>550</v>
      </c>
      <c r="C790" s="144">
        <v>156953</v>
      </c>
      <c r="D790" s="144">
        <v>6570050</v>
      </c>
      <c r="E790" s="158">
        <v>2019</v>
      </c>
      <c r="F790" s="3" t="s">
        <v>1298</v>
      </c>
      <c r="G790" s="131">
        <v>5.0999999999999997E-2</v>
      </c>
      <c r="H790" s="131">
        <v>0.1</v>
      </c>
      <c r="I790" s="131">
        <v>3.1</v>
      </c>
      <c r="J790" s="131">
        <v>2.2999999999999998</v>
      </c>
      <c r="K790" s="131">
        <v>0.12999999999999998</v>
      </c>
      <c r="L790" s="131">
        <v>3.8</v>
      </c>
      <c r="M790" s="131">
        <v>1.2E-2</v>
      </c>
      <c r="N790" s="131">
        <v>0.1</v>
      </c>
      <c r="O790" s="131">
        <v>1.4</v>
      </c>
      <c r="P790" s="131">
        <v>2.4</v>
      </c>
      <c r="Q790" s="131" t="s">
        <v>585</v>
      </c>
      <c r="R790" s="131">
        <v>1.5</v>
      </c>
      <c r="S790" s="131">
        <v>8</v>
      </c>
      <c r="T790" s="131">
        <v>73</v>
      </c>
      <c r="U790" s="131">
        <v>37</v>
      </c>
      <c r="V790" s="131">
        <v>8</v>
      </c>
      <c r="W790" s="131">
        <v>7.9</v>
      </c>
      <c r="X790" s="131">
        <v>32</v>
      </c>
      <c r="Y790" s="131">
        <v>35</v>
      </c>
      <c r="Z790" s="2" t="s">
        <v>2006</v>
      </c>
      <c r="AA790" s="2" t="s">
        <v>2006</v>
      </c>
      <c r="AB790" s="2" t="s">
        <v>2006</v>
      </c>
      <c r="AC790" s="20" t="s">
        <v>2006</v>
      </c>
      <c r="AD790" s="132" t="s">
        <v>2006</v>
      </c>
    </row>
    <row r="791" spans="1:30" s="20" customFormat="1" x14ac:dyDescent="0.3">
      <c r="A791" s="143" t="s">
        <v>1116</v>
      </c>
      <c r="B791" s="144" t="s">
        <v>1116</v>
      </c>
      <c r="C791" s="154"/>
      <c r="D791" s="154"/>
      <c r="E791" s="158">
        <v>2019</v>
      </c>
      <c r="F791" s="3" t="s">
        <v>1298</v>
      </c>
      <c r="G791" s="131">
        <v>7.2999999999999995E-2</v>
      </c>
      <c r="H791" s="131">
        <v>5.8000000000000003E-2</v>
      </c>
      <c r="I791" s="131">
        <v>0.7</v>
      </c>
      <c r="J791" s="131">
        <v>0.36000000000000004</v>
      </c>
      <c r="K791" s="131">
        <v>8.2000000000000003E-2</v>
      </c>
      <c r="L791" s="131">
        <v>2</v>
      </c>
      <c r="M791" s="131">
        <v>2.0999999999999998E-2</v>
      </c>
      <c r="N791" s="131" t="s">
        <v>566</v>
      </c>
      <c r="O791" s="131">
        <v>0.66</v>
      </c>
      <c r="P791" s="131">
        <v>0.51</v>
      </c>
      <c r="Q791" s="131" t="s">
        <v>585</v>
      </c>
      <c r="R791" s="131">
        <v>1.1000000000000001</v>
      </c>
      <c r="S791" s="131">
        <v>8</v>
      </c>
      <c r="T791" s="131">
        <v>95</v>
      </c>
      <c r="U791" s="131">
        <v>51</v>
      </c>
      <c r="V791" s="131">
        <v>6.9</v>
      </c>
      <c r="W791" s="131">
        <v>6.9</v>
      </c>
      <c r="X791" s="131">
        <v>41</v>
      </c>
      <c r="Y791" s="131">
        <v>43</v>
      </c>
      <c r="Z791" s="2" t="s">
        <v>2006</v>
      </c>
      <c r="AA791" s="2" t="s">
        <v>2006</v>
      </c>
      <c r="AB791" s="2" t="s">
        <v>2006</v>
      </c>
      <c r="AC791" s="20" t="s">
        <v>2006</v>
      </c>
      <c r="AD791" s="132" t="s">
        <v>2006</v>
      </c>
    </row>
    <row r="792" spans="1:30" s="20" customFormat="1" x14ac:dyDescent="0.3">
      <c r="A792" s="143" t="s">
        <v>41</v>
      </c>
      <c r="B792" s="144" t="s">
        <v>41</v>
      </c>
      <c r="C792" s="144">
        <v>155057</v>
      </c>
      <c r="D792" s="144">
        <v>6568460</v>
      </c>
      <c r="E792" s="158">
        <v>2019</v>
      </c>
      <c r="F792" s="3" t="s">
        <v>1298</v>
      </c>
      <c r="G792" s="131">
        <v>1.0999999999999999E-2</v>
      </c>
      <c r="H792" s="131">
        <v>0.13999999999999999</v>
      </c>
      <c r="I792" s="131">
        <v>1.4</v>
      </c>
      <c r="J792" s="131">
        <v>2</v>
      </c>
      <c r="K792" s="131">
        <v>0.12000000000000001</v>
      </c>
      <c r="L792" s="131">
        <v>4.1000000000000005</v>
      </c>
      <c r="M792" s="131" t="s">
        <v>567</v>
      </c>
      <c r="N792" s="131">
        <v>0.11</v>
      </c>
      <c r="O792" s="131">
        <v>1.4</v>
      </c>
      <c r="P792" s="131">
        <v>2.1</v>
      </c>
      <c r="Q792" s="131" t="s">
        <v>585</v>
      </c>
      <c r="R792" s="131">
        <v>2.6</v>
      </c>
      <c r="S792" s="131">
        <v>7.9</v>
      </c>
      <c r="T792" s="131">
        <v>66</v>
      </c>
      <c r="U792" s="131">
        <v>33</v>
      </c>
      <c r="V792" s="131">
        <v>7.9</v>
      </c>
      <c r="W792" s="131">
        <v>8.6999999999999993</v>
      </c>
      <c r="X792" s="131">
        <v>27</v>
      </c>
      <c r="Y792" s="131">
        <v>31</v>
      </c>
      <c r="Z792" s="2" t="s">
        <v>2006</v>
      </c>
      <c r="AA792" s="2" t="s">
        <v>2006</v>
      </c>
      <c r="AB792" s="2" t="s">
        <v>2006</v>
      </c>
      <c r="AC792" s="20" t="s">
        <v>2006</v>
      </c>
      <c r="AD792" s="132" t="s">
        <v>2006</v>
      </c>
    </row>
    <row r="793" spans="1:30" s="20" customFormat="1" x14ac:dyDescent="0.3">
      <c r="A793" s="143" t="s">
        <v>46</v>
      </c>
      <c r="B793" s="144" t="s">
        <v>46</v>
      </c>
      <c r="C793" s="147" t="s">
        <v>1283</v>
      </c>
      <c r="D793" s="147" t="s">
        <v>1282</v>
      </c>
      <c r="E793" s="158">
        <v>2019</v>
      </c>
      <c r="F793" s="3" t="s">
        <v>1298</v>
      </c>
      <c r="G793" s="131">
        <v>4.5999999999999999E-2</v>
      </c>
      <c r="H793" s="131">
        <v>0.08</v>
      </c>
      <c r="I793" s="131">
        <v>1.5</v>
      </c>
      <c r="J793" s="131">
        <v>0.64</v>
      </c>
      <c r="K793" s="131">
        <v>0.12000000000000001</v>
      </c>
      <c r="L793" s="131">
        <v>3.4</v>
      </c>
      <c r="M793" s="131">
        <v>1.8000000000000002E-2</v>
      </c>
      <c r="N793" s="131" t="s">
        <v>566</v>
      </c>
      <c r="O793" s="131">
        <v>1.6</v>
      </c>
      <c r="P793" s="131">
        <v>0.85</v>
      </c>
      <c r="Q793" s="131">
        <v>1.9E-2</v>
      </c>
      <c r="R793" s="131">
        <v>3</v>
      </c>
      <c r="S793" s="131">
        <v>8</v>
      </c>
      <c r="T793" s="131">
        <v>99</v>
      </c>
      <c r="U793" s="131">
        <v>45</v>
      </c>
      <c r="V793" s="131">
        <v>5.6</v>
      </c>
      <c r="W793" s="131">
        <v>4.9000000000000004</v>
      </c>
      <c r="X793" s="131">
        <v>36</v>
      </c>
      <c r="Y793" s="131">
        <v>39</v>
      </c>
      <c r="Z793" s="2" t="s">
        <v>2006</v>
      </c>
      <c r="AA793" s="2" t="s">
        <v>2006</v>
      </c>
      <c r="AB793" s="2" t="s">
        <v>2006</v>
      </c>
      <c r="AC793" s="20" t="s">
        <v>2006</v>
      </c>
      <c r="AD793" s="132" t="s">
        <v>2006</v>
      </c>
    </row>
    <row r="794" spans="1:30" s="20" customFormat="1" x14ac:dyDescent="0.3">
      <c r="A794" s="143" t="s">
        <v>267</v>
      </c>
      <c r="B794" s="144" t="s">
        <v>552</v>
      </c>
      <c r="C794" s="144">
        <v>152713</v>
      </c>
      <c r="D794" s="144">
        <v>6582780</v>
      </c>
      <c r="E794" s="158">
        <v>2019</v>
      </c>
      <c r="F794" s="3" t="s">
        <v>1298</v>
      </c>
      <c r="G794" s="131">
        <v>1.9E-2</v>
      </c>
      <c r="H794" s="131">
        <v>8.8999999999999996E-2</v>
      </c>
      <c r="I794" s="131">
        <v>1.2</v>
      </c>
      <c r="J794" s="131">
        <v>1.7</v>
      </c>
      <c r="K794" s="131">
        <v>0.32</v>
      </c>
      <c r="L794" s="131">
        <v>5.8</v>
      </c>
      <c r="M794" s="131">
        <v>1.0999999999999999E-2</v>
      </c>
      <c r="N794" s="131">
        <v>8.1000000000000003E-2</v>
      </c>
      <c r="O794" s="131">
        <v>0.69</v>
      </c>
      <c r="P794" s="131">
        <v>1.5</v>
      </c>
      <c r="Q794" s="131">
        <v>8.2000000000000003E-2</v>
      </c>
      <c r="R794" s="131">
        <v>4.3</v>
      </c>
      <c r="S794" s="131">
        <v>8.5</v>
      </c>
      <c r="T794" s="131">
        <v>92</v>
      </c>
      <c r="U794" s="131">
        <v>610</v>
      </c>
      <c r="V794" s="131">
        <v>6.3</v>
      </c>
      <c r="W794" s="131">
        <v>5.8</v>
      </c>
      <c r="X794" s="131">
        <v>69</v>
      </c>
      <c r="Y794" s="131">
        <v>80</v>
      </c>
      <c r="Z794" s="2" t="s">
        <v>2006</v>
      </c>
      <c r="AA794" s="2" t="s">
        <v>2006</v>
      </c>
      <c r="AB794" s="2" t="s">
        <v>2006</v>
      </c>
      <c r="AC794" s="20" t="s">
        <v>2006</v>
      </c>
      <c r="AD794" s="132" t="s">
        <v>2006</v>
      </c>
    </row>
    <row r="795" spans="1:30" s="20" customFormat="1" x14ac:dyDescent="0.3">
      <c r="A795" s="143" t="s">
        <v>265</v>
      </c>
      <c r="B795" s="144" t="s">
        <v>546</v>
      </c>
      <c r="C795" s="144">
        <v>152125</v>
      </c>
      <c r="D795" s="144">
        <v>6576900</v>
      </c>
      <c r="E795" s="158">
        <v>2019</v>
      </c>
      <c r="F795" s="3" t="s">
        <v>1298</v>
      </c>
      <c r="G795" s="131">
        <v>1.8000000000000002E-2</v>
      </c>
      <c r="H795" s="131">
        <v>9.0999999999999998E-2</v>
      </c>
      <c r="I795" s="131">
        <v>1.6</v>
      </c>
      <c r="J795" s="131">
        <v>1.6</v>
      </c>
      <c r="K795" s="131">
        <v>8.6000000000000007E-2</v>
      </c>
      <c r="L795" s="131">
        <v>0.76999999999999991</v>
      </c>
      <c r="M795" s="131">
        <v>4.1999999999999996E-2</v>
      </c>
      <c r="N795" s="131">
        <v>8.6000000000000007E-2</v>
      </c>
      <c r="O795" s="131">
        <v>1.9</v>
      </c>
      <c r="P795" s="131">
        <v>1.8</v>
      </c>
      <c r="Q795" s="131" t="s">
        <v>585</v>
      </c>
      <c r="R795" s="131">
        <v>1.1000000000000001</v>
      </c>
      <c r="S795" s="131">
        <v>8.1</v>
      </c>
      <c r="T795" s="131">
        <v>59</v>
      </c>
      <c r="U795" s="131">
        <v>20</v>
      </c>
      <c r="V795" s="131">
        <v>7.2</v>
      </c>
      <c r="W795" s="131">
        <v>7.7</v>
      </c>
      <c r="X795" s="131">
        <v>19</v>
      </c>
      <c r="Y795" s="131">
        <v>22</v>
      </c>
      <c r="Z795" s="2" t="s">
        <v>2006</v>
      </c>
      <c r="AA795" s="2" t="s">
        <v>2006</v>
      </c>
      <c r="AB795" s="2" t="s">
        <v>2006</v>
      </c>
      <c r="AC795" s="20" t="s">
        <v>2006</v>
      </c>
      <c r="AD795" s="132" t="s">
        <v>2006</v>
      </c>
    </row>
    <row r="796" spans="1:30" s="20" customFormat="1" x14ac:dyDescent="0.3">
      <c r="A796" s="143" t="s">
        <v>975</v>
      </c>
      <c r="B796" s="144" t="s">
        <v>939</v>
      </c>
      <c r="C796" s="144">
        <v>158751</v>
      </c>
      <c r="D796" s="144">
        <v>6570553</v>
      </c>
      <c r="E796" s="158">
        <v>2019</v>
      </c>
      <c r="F796" s="3" t="s">
        <v>1298</v>
      </c>
      <c r="G796" s="131">
        <v>7.9000000000000008E-3</v>
      </c>
      <c r="H796" s="131">
        <v>6.3E-2</v>
      </c>
      <c r="I796" s="131">
        <v>0.86</v>
      </c>
      <c r="J796" s="131">
        <v>0.71</v>
      </c>
      <c r="K796" s="131">
        <v>5.2999999999999999E-2</v>
      </c>
      <c r="L796" s="131">
        <v>3.8</v>
      </c>
      <c r="M796" s="131" t="s">
        <v>567</v>
      </c>
      <c r="N796" s="131">
        <v>6.3E-2</v>
      </c>
      <c r="O796" s="131">
        <v>0.86</v>
      </c>
      <c r="P796" s="131">
        <v>0.79</v>
      </c>
      <c r="Q796" s="131" t="s">
        <v>585</v>
      </c>
      <c r="R796" s="131">
        <v>3</v>
      </c>
      <c r="S796" s="131">
        <v>8.1</v>
      </c>
      <c r="T796" s="131">
        <v>94</v>
      </c>
      <c r="U796" s="131">
        <v>40</v>
      </c>
      <c r="V796" s="131">
        <v>6.2</v>
      </c>
      <c r="W796" s="131">
        <v>5.7</v>
      </c>
      <c r="X796" s="131">
        <v>36</v>
      </c>
      <c r="Y796" s="131">
        <v>41</v>
      </c>
      <c r="Z796" s="2" t="s">
        <v>2006</v>
      </c>
      <c r="AA796" s="2" t="s">
        <v>2006</v>
      </c>
      <c r="AB796" s="2" t="s">
        <v>2006</v>
      </c>
      <c r="AC796" s="20" t="s">
        <v>2006</v>
      </c>
      <c r="AD796" s="132" t="s">
        <v>2006</v>
      </c>
    </row>
    <row r="797" spans="1:30" s="20" customFormat="1" x14ac:dyDescent="0.3">
      <c r="A797" s="143" t="s">
        <v>40</v>
      </c>
      <c r="B797" s="144" t="s">
        <v>40</v>
      </c>
      <c r="C797" s="144">
        <v>142857</v>
      </c>
      <c r="D797" s="144">
        <v>6581940</v>
      </c>
      <c r="E797" s="158">
        <v>2019</v>
      </c>
      <c r="F797" s="3" t="s">
        <v>1299</v>
      </c>
      <c r="G797" s="131">
        <v>8.8999999999999999E-3</v>
      </c>
      <c r="H797" s="131">
        <v>0.18000000000000002</v>
      </c>
      <c r="I797" s="131">
        <v>2.4</v>
      </c>
      <c r="J797" s="131">
        <v>1.3</v>
      </c>
      <c r="K797" s="131">
        <v>0.12000000000000001</v>
      </c>
      <c r="L797" s="131">
        <v>6.8999999999999995</v>
      </c>
      <c r="M797" s="131">
        <v>8.0999999999999996E-3</v>
      </c>
      <c r="N797" s="131">
        <v>0.12000000000000001</v>
      </c>
      <c r="O797" s="131">
        <v>2.2999999999999998</v>
      </c>
      <c r="P797" s="131">
        <v>1.3</v>
      </c>
      <c r="Q797" s="131">
        <v>1.2E-2</v>
      </c>
      <c r="R797" s="131">
        <v>6.7</v>
      </c>
      <c r="S797" s="131">
        <v>7.9</v>
      </c>
      <c r="T797" s="131">
        <v>140</v>
      </c>
      <c r="U797" s="131">
        <v>68</v>
      </c>
      <c r="V797" s="131">
        <v>6.2</v>
      </c>
      <c r="W797" s="131">
        <v>5.5</v>
      </c>
      <c r="X797" s="131">
        <v>56</v>
      </c>
      <c r="Y797" s="131">
        <v>55</v>
      </c>
      <c r="Z797" s="2" t="s">
        <v>2006</v>
      </c>
      <c r="AA797" s="2" t="s">
        <v>2006</v>
      </c>
      <c r="AB797" s="2" t="s">
        <v>2006</v>
      </c>
      <c r="AC797" s="20" t="s">
        <v>2006</v>
      </c>
      <c r="AD797" s="132" t="s">
        <v>2006</v>
      </c>
    </row>
    <row r="798" spans="1:30" s="20" customFormat="1" x14ac:dyDescent="0.3">
      <c r="A798" s="143" t="s">
        <v>36</v>
      </c>
      <c r="B798" s="144" t="s">
        <v>1279</v>
      </c>
      <c r="C798" s="144">
        <v>158727</v>
      </c>
      <c r="D798" s="144">
        <v>6578210</v>
      </c>
      <c r="E798" s="158">
        <v>2019</v>
      </c>
      <c r="F798" s="3" t="s">
        <v>1299</v>
      </c>
      <c r="G798" s="131">
        <v>1.4E-2</v>
      </c>
      <c r="H798" s="131">
        <v>0.15</v>
      </c>
      <c r="I798" s="131">
        <v>2</v>
      </c>
      <c r="J798" s="131">
        <v>1.9</v>
      </c>
      <c r="K798" s="131">
        <v>0.42000000000000004</v>
      </c>
      <c r="L798" s="131">
        <v>2.6</v>
      </c>
      <c r="M798" s="131">
        <v>8.199999999999999E-3</v>
      </c>
      <c r="N798" s="131">
        <v>9.8999999999999991E-2</v>
      </c>
      <c r="O798" s="131">
        <v>2.2000000000000002</v>
      </c>
      <c r="P798" s="131">
        <v>1.9</v>
      </c>
      <c r="Q798" s="131">
        <v>1.0999999999999999E-2</v>
      </c>
      <c r="R798" s="131">
        <v>1.5</v>
      </c>
      <c r="S798" s="131">
        <v>8.1</v>
      </c>
      <c r="T798" s="131">
        <v>63</v>
      </c>
      <c r="U798" s="131">
        <v>140</v>
      </c>
      <c r="V798" s="131">
        <v>7.3</v>
      </c>
      <c r="W798" s="131">
        <v>6.6</v>
      </c>
      <c r="X798" s="131">
        <v>30</v>
      </c>
      <c r="Y798" s="131">
        <v>31</v>
      </c>
      <c r="Z798" s="2" t="s">
        <v>2006</v>
      </c>
      <c r="AA798" s="2" t="s">
        <v>2006</v>
      </c>
      <c r="AB798" s="2" t="s">
        <v>2006</v>
      </c>
      <c r="AC798" s="20" t="s">
        <v>2006</v>
      </c>
      <c r="AD798" s="132" t="s">
        <v>2006</v>
      </c>
    </row>
    <row r="799" spans="1:30" s="20" customFormat="1" x14ac:dyDescent="0.3">
      <c r="A799" s="143" t="s">
        <v>268</v>
      </c>
      <c r="B799" s="144" t="s">
        <v>1993</v>
      </c>
      <c r="C799" s="144">
        <v>146245</v>
      </c>
      <c r="D799" s="144">
        <v>6583660</v>
      </c>
      <c r="E799" s="158">
        <v>2019</v>
      </c>
      <c r="F799" s="3" t="s">
        <v>1299</v>
      </c>
      <c r="G799" s="131">
        <v>4.3000000000000003E-2</v>
      </c>
      <c r="H799" s="131">
        <v>0.55000000000000004</v>
      </c>
      <c r="I799" s="131">
        <v>3.9</v>
      </c>
      <c r="J799" s="131">
        <v>3.6</v>
      </c>
      <c r="K799" s="131">
        <v>0.9</v>
      </c>
      <c r="L799" s="131">
        <v>15</v>
      </c>
      <c r="M799" s="131">
        <v>1.2E-2</v>
      </c>
      <c r="N799" s="131">
        <v>0.12000000000000001</v>
      </c>
      <c r="O799" s="131">
        <v>3</v>
      </c>
      <c r="P799" s="131">
        <v>3.1</v>
      </c>
      <c r="Q799" s="131">
        <v>5.3999999999999999E-2</v>
      </c>
      <c r="R799" s="131">
        <v>6.7</v>
      </c>
      <c r="S799" s="131">
        <v>8.1</v>
      </c>
      <c r="T799" s="131">
        <v>200</v>
      </c>
      <c r="U799" s="131">
        <v>80</v>
      </c>
      <c r="V799" s="131">
        <v>6.9</v>
      </c>
      <c r="W799" s="131">
        <v>6.1</v>
      </c>
      <c r="X799" s="131">
        <v>84</v>
      </c>
      <c r="Y799" s="131">
        <v>83</v>
      </c>
      <c r="Z799" s="2" t="s">
        <v>2006</v>
      </c>
      <c r="AA799" s="2" t="s">
        <v>2006</v>
      </c>
      <c r="AB799" s="2" t="s">
        <v>2006</v>
      </c>
      <c r="AC799" s="20" t="s">
        <v>2006</v>
      </c>
      <c r="AD799" s="132" t="s">
        <v>2006</v>
      </c>
    </row>
    <row r="800" spans="1:30" s="20" customFormat="1" x14ac:dyDescent="0.3">
      <c r="A800" s="143" t="s">
        <v>43</v>
      </c>
      <c r="B800" s="144" t="s">
        <v>43</v>
      </c>
      <c r="C800" s="144">
        <v>153662</v>
      </c>
      <c r="D800" s="144">
        <v>6578630</v>
      </c>
      <c r="E800" s="158">
        <v>2019</v>
      </c>
      <c r="F800" s="3" t="s">
        <v>1299</v>
      </c>
      <c r="G800" s="131">
        <v>4.4000000000000003E-3</v>
      </c>
      <c r="H800" s="131">
        <v>0.11</v>
      </c>
      <c r="I800" s="131">
        <v>1.9</v>
      </c>
      <c r="J800" s="131">
        <v>2</v>
      </c>
      <c r="K800" s="131">
        <v>8.2000000000000003E-2</v>
      </c>
      <c r="L800" s="131">
        <v>1.7</v>
      </c>
      <c r="M800" s="131" t="s">
        <v>567</v>
      </c>
      <c r="N800" s="131">
        <v>9.8999999999999991E-2</v>
      </c>
      <c r="O800" s="131">
        <v>2</v>
      </c>
      <c r="P800" s="131">
        <v>2.1</v>
      </c>
      <c r="Q800" s="131" t="s">
        <v>585</v>
      </c>
      <c r="R800" s="131">
        <v>0.94</v>
      </c>
      <c r="S800" s="131">
        <v>8.1999999999999993</v>
      </c>
      <c r="T800" s="131">
        <v>61</v>
      </c>
      <c r="U800" s="131">
        <v>21</v>
      </c>
      <c r="V800" s="131">
        <v>7.3</v>
      </c>
      <c r="W800" s="131">
        <v>7</v>
      </c>
      <c r="X800" s="131">
        <v>21</v>
      </c>
      <c r="Y800" s="131">
        <v>22</v>
      </c>
      <c r="Z800" s="2" t="s">
        <v>2006</v>
      </c>
      <c r="AA800" s="2" t="s">
        <v>2006</v>
      </c>
      <c r="AB800" s="2" t="s">
        <v>2006</v>
      </c>
      <c r="AC800" s="20" t="s">
        <v>2006</v>
      </c>
      <c r="AD800" s="132" t="s">
        <v>2006</v>
      </c>
    </row>
    <row r="801" spans="1:30" s="20" customFormat="1" x14ac:dyDescent="0.3">
      <c r="A801" s="143" t="s">
        <v>39</v>
      </c>
      <c r="B801" s="144" t="s">
        <v>39</v>
      </c>
      <c r="C801" s="144">
        <v>145234</v>
      </c>
      <c r="D801" s="144">
        <v>6581590</v>
      </c>
      <c r="E801" s="158">
        <v>2019</v>
      </c>
      <c r="F801" s="3" t="s">
        <v>1299</v>
      </c>
      <c r="G801" s="131" t="s">
        <v>567</v>
      </c>
      <c r="H801" s="131">
        <v>9.8000000000000004E-2</v>
      </c>
      <c r="I801" s="131">
        <v>0.37</v>
      </c>
      <c r="J801" s="131">
        <v>0.53</v>
      </c>
      <c r="K801" s="131">
        <v>2.9000000000000001E-2</v>
      </c>
      <c r="L801" s="131">
        <v>1.4</v>
      </c>
      <c r="M801" s="131" t="s">
        <v>567</v>
      </c>
      <c r="N801" s="131">
        <v>0.12999999999999998</v>
      </c>
      <c r="O801" s="131">
        <v>0.46</v>
      </c>
      <c r="P801" s="131">
        <v>0.54</v>
      </c>
      <c r="Q801" s="131" t="s">
        <v>585</v>
      </c>
      <c r="R801" s="131">
        <v>0.97000000000000008</v>
      </c>
      <c r="S801" s="131">
        <v>8.1</v>
      </c>
      <c r="T801" s="131">
        <v>180</v>
      </c>
      <c r="U801" s="131">
        <v>88</v>
      </c>
      <c r="V801" s="131">
        <v>20</v>
      </c>
      <c r="W801" s="131">
        <v>19</v>
      </c>
      <c r="X801" s="131">
        <v>110</v>
      </c>
      <c r="Y801" s="131">
        <v>110</v>
      </c>
      <c r="Z801" s="2" t="s">
        <v>2006</v>
      </c>
      <c r="AA801" s="2" t="s">
        <v>2006</v>
      </c>
      <c r="AB801" s="2" t="s">
        <v>2006</v>
      </c>
      <c r="AC801" s="20" t="s">
        <v>2006</v>
      </c>
      <c r="AD801" s="132" t="s">
        <v>2006</v>
      </c>
    </row>
    <row r="802" spans="1:30" s="20" customFormat="1" x14ac:dyDescent="0.3">
      <c r="A802" s="143" t="s">
        <v>38</v>
      </c>
      <c r="B802" s="145" t="s">
        <v>38</v>
      </c>
      <c r="C802" s="144">
        <v>145070</v>
      </c>
      <c r="D802" s="144">
        <v>6580210</v>
      </c>
      <c r="E802" s="158">
        <v>2019</v>
      </c>
      <c r="F802" s="3" t="s">
        <v>1299</v>
      </c>
      <c r="G802" s="131">
        <v>9.4000000000000004E-3</v>
      </c>
      <c r="H802" s="131">
        <v>9.6000000000000002E-2</v>
      </c>
      <c r="I802" s="131">
        <v>5.8</v>
      </c>
      <c r="J802" s="131">
        <v>0.44</v>
      </c>
      <c r="K802" s="131">
        <v>2.9</v>
      </c>
      <c r="L802" s="131">
        <v>3.3</v>
      </c>
      <c r="M802" s="131">
        <v>9.1999999999999998E-3</v>
      </c>
      <c r="N802" s="131">
        <v>6.8000000000000005E-2</v>
      </c>
      <c r="O802" s="131">
        <v>2.6</v>
      </c>
      <c r="P802" s="131">
        <v>0.45</v>
      </c>
      <c r="Q802" s="131">
        <v>0.18000000000000002</v>
      </c>
      <c r="R802" s="131">
        <v>2.2000000000000002</v>
      </c>
      <c r="S802" s="131">
        <v>7.9</v>
      </c>
      <c r="T802" s="131">
        <v>140</v>
      </c>
      <c r="U802" s="131">
        <v>34</v>
      </c>
      <c r="V802" s="131">
        <v>9.1</v>
      </c>
      <c r="W802" s="131">
        <v>8.4</v>
      </c>
      <c r="X802" s="131">
        <v>44</v>
      </c>
      <c r="Y802" s="131">
        <v>48</v>
      </c>
      <c r="Z802" s="2" t="s">
        <v>2006</v>
      </c>
      <c r="AA802" s="2" t="s">
        <v>2006</v>
      </c>
      <c r="AB802" s="2" t="s">
        <v>2006</v>
      </c>
      <c r="AC802" s="20" t="s">
        <v>2006</v>
      </c>
      <c r="AD802" s="132" t="s">
        <v>2006</v>
      </c>
    </row>
    <row r="803" spans="1:30" s="20" customFormat="1" x14ac:dyDescent="0.3">
      <c r="A803" s="143" t="s">
        <v>261</v>
      </c>
      <c r="B803" s="144" t="s">
        <v>1327</v>
      </c>
      <c r="C803" s="144">
        <v>156341</v>
      </c>
      <c r="D803" s="144">
        <v>6582550</v>
      </c>
      <c r="E803" s="158">
        <v>2019</v>
      </c>
      <c r="F803" s="3" t="s">
        <v>1299</v>
      </c>
      <c r="G803" s="131">
        <v>7.7999999999999996E-3</v>
      </c>
      <c r="H803" s="131">
        <v>8.6000000000000007E-2</v>
      </c>
      <c r="I803" s="131">
        <v>1.7</v>
      </c>
      <c r="J803" s="131">
        <v>1.8</v>
      </c>
      <c r="K803" s="131">
        <v>0.11</v>
      </c>
      <c r="L803" s="131">
        <v>2.2000000000000002</v>
      </c>
      <c r="M803" s="131">
        <v>7.4000000000000003E-3</v>
      </c>
      <c r="N803" s="131">
        <v>6.4999999999999988E-2</v>
      </c>
      <c r="O803" s="131">
        <v>1.3</v>
      </c>
      <c r="P803" s="131">
        <v>1.8</v>
      </c>
      <c r="Q803" s="131" t="s">
        <v>585</v>
      </c>
      <c r="R803" s="131">
        <v>1.6</v>
      </c>
      <c r="S803" s="131">
        <v>8</v>
      </c>
      <c r="T803" s="131">
        <v>67</v>
      </c>
      <c r="U803" s="131">
        <v>200</v>
      </c>
      <c r="V803" s="131">
        <v>6.9</v>
      </c>
      <c r="W803" s="131">
        <v>6.3</v>
      </c>
      <c r="X803" s="131">
        <v>34</v>
      </c>
      <c r="Y803" s="131">
        <v>36</v>
      </c>
      <c r="Z803" s="2" t="s">
        <v>2006</v>
      </c>
      <c r="AA803" s="2" t="s">
        <v>2006</v>
      </c>
      <c r="AB803" s="2" t="s">
        <v>2006</v>
      </c>
      <c r="AC803" s="20" t="s">
        <v>2006</v>
      </c>
      <c r="AD803" s="132" t="s">
        <v>2006</v>
      </c>
    </row>
    <row r="804" spans="1:30" s="20" customFormat="1" x14ac:dyDescent="0.3">
      <c r="A804" s="143" t="s">
        <v>42</v>
      </c>
      <c r="B804" s="144" t="s">
        <v>42</v>
      </c>
      <c r="C804" s="144">
        <v>148156</v>
      </c>
      <c r="D804" s="144">
        <v>6572520</v>
      </c>
      <c r="E804" s="158">
        <v>2019</v>
      </c>
      <c r="F804" s="3" t="s">
        <v>1300</v>
      </c>
      <c r="G804" s="131">
        <v>5.4000000000000003E-3</v>
      </c>
      <c r="H804" s="131" t="s">
        <v>566</v>
      </c>
      <c r="I804" s="131">
        <v>1.9</v>
      </c>
      <c r="J804" s="131">
        <v>1.2</v>
      </c>
      <c r="K804" s="131">
        <v>0.18000000000000002</v>
      </c>
      <c r="L804" s="131">
        <v>3.7</v>
      </c>
      <c r="M804" s="131" t="s">
        <v>567</v>
      </c>
      <c r="N804" s="131" t="s">
        <v>566</v>
      </c>
      <c r="O804" s="131">
        <v>1.3</v>
      </c>
      <c r="P804" s="131">
        <v>1.1000000000000001</v>
      </c>
      <c r="Q804" s="131" t="s">
        <v>585</v>
      </c>
      <c r="R804" s="131">
        <v>2.1</v>
      </c>
      <c r="S804" s="131">
        <v>7.8</v>
      </c>
      <c r="T804" s="131">
        <v>58</v>
      </c>
      <c r="U804" s="131">
        <v>31</v>
      </c>
      <c r="V804" s="131">
        <v>5.3</v>
      </c>
      <c r="W804" s="131">
        <v>5.0999999999999996</v>
      </c>
      <c r="X804" s="131">
        <v>29</v>
      </c>
      <c r="Y804" s="131">
        <v>27</v>
      </c>
      <c r="Z804" s="2" t="s">
        <v>2006</v>
      </c>
      <c r="AA804" s="2" t="s">
        <v>2006</v>
      </c>
      <c r="AB804" s="2" t="s">
        <v>2006</v>
      </c>
      <c r="AC804" s="20" t="s">
        <v>2006</v>
      </c>
      <c r="AD804" s="132" t="s">
        <v>2006</v>
      </c>
    </row>
    <row r="805" spans="1:30" s="20" customFormat="1" x14ac:dyDescent="0.3">
      <c r="A805" s="143" t="s">
        <v>1109</v>
      </c>
      <c r="B805" s="144" t="s">
        <v>1109</v>
      </c>
      <c r="C805" s="154"/>
      <c r="D805" s="154"/>
      <c r="E805" s="158">
        <v>2019</v>
      </c>
      <c r="F805" s="3" t="s">
        <v>1300</v>
      </c>
      <c r="G805" s="131" t="s">
        <v>567</v>
      </c>
      <c r="H805" s="131" t="s">
        <v>566</v>
      </c>
      <c r="I805" s="131">
        <v>1.8</v>
      </c>
      <c r="J805" s="131">
        <v>0.97000000000000008</v>
      </c>
      <c r="K805" s="131">
        <v>0.18000000000000002</v>
      </c>
      <c r="L805" s="131">
        <v>2.2000000000000002</v>
      </c>
      <c r="M805" s="131" t="s">
        <v>567</v>
      </c>
      <c r="N805" s="131">
        <v>0.1</v>
      </c>
      <c r="O805" s="131">
        <v>1.4</v>
      </c>
      <c r="P805" s="131">
        <v>0.84000000000000008</v>
      </c>
      <c r="Q805" s="131">
        <v>1.6E-2</v>
      </c>
      <c r="R805" s="131">
        <v>1.4</v>
      </c>
      <c r="S805" s="131">
        <v>7.9</v>
      </c>
      <c r="T805" s="131">
        <v>76</v>
      </c>
      <c r="U805" s="131">
        <v>39</v>
      </c>
      <c r="V805" s="131">
        <v>10</v>
      </c>
      <c r="W805" s="131">
        <v>8.6</v>
      </c>
      <c r="X805" s="131">
        <v>30</v>
      </c>
      <c r="Y805" s="131">
        <v>29</v>
      </c>
      <c r="Z805" s="2" t="s">
        <v>2006</v>
      </c>
      <c r="AA805" s="2" t="s">
        <v>2006</v>
      </c>
      <c r="AB805" s="2" t="s">
        <v>2006</v>
      </c>
      <c r="AC805" s="20" t="s">
        <v>2006</v>
      </c>
      <c r="AD805" s="132" t="s">
        <v>2006</v>
      </c>
    </row>
    <row r="806" spans="1:30" s="20" customFormat="1" x14ac:dyDescent="0.3">
      <c r="A806" s="143" t="s">
        <v>265</v>
      </c>
      <c r="B806" s="144" t="s">
        <v>546</v>
      </c>
      <c r="C806" s="144">
        <v>152125</v>
      </c>
      <c r="D806" s="144">
        <v>6576900</v>
      </c>
      <c r="E806" s="158">
        <v>2019</v>
      </c>
      <c r="F806" s="3" t="s">
        <v>1300</v>
      </c>
      <c r="G806" s="131">
        <v>6.0000000000000001E-3</v>
      </c>
      <c r="H806" s="131" t="s">
        <v>566</v>
      </c>
      <c r="I806" s="131">
        <v>2.5</v>
      </c>
      <c r="J806" s="131">
        <v>2.1</v>
      </c>
      <c r="K806" s="131">
        <v>0.2</v>
      </c>
      <c r="L806" s="131">
        <v>1.8</v>
      </c>
      <c r="M806" s="131" t="s">
        <v>567</v>
      </c>
      <c r="N806" s="131">
        <v>6.0999999999999999E-2</v>
      </c>
      <c r="O806" s="131">
        <v>1.9</v>
      </c>
      <c r="P806" s="131">
        <v>1.8</v>
      </c>
      <c r="Q806" s="131">
        <v>0.04</v>
      </c>
      <c r="R806" s="131">
        <v>0.91</v>
      </c>
      <c r="S806" s="131">
        <v>8.1999999999999993</v>
      </c>
      <c r="T806" s="131">
        <v>60</v>
      </c>
      <c r="U806" s="131">
        <v>21</v>
      </c>
      <c r="V806" s="131">
        <v>7</v>
      </c>
      <c r="W806" s="131">
        <v>6.4</v>
      </c>
      <c r="X806" s="131">
        <v>22</v>
      </c>
      <c r="Y806" s="131">
        <v>20</v>
      </c>
      <c r="Z806" s="2" t="s">
        <v>2006</v>
      </c>
      <c r="AA806" s="2" t="s">
        <v>2006</v>
      </c>
      <c r="AB806" s="2" t="s">
        <v>2006</v>
      </c>
      <c r="AC806" s="20" t="s">
        <v>2006</v>
      </c>
      <c r="AD806" s="132" t="s">
        <v>2006</v>
      </c>
    </row>
    <row r="807" spans="1:30" s="20" customFormat="1" x14ac:dyDescent="0.3">
      <c r="A807" s="143" t="s">
        <v>41</v>
      </c>
      <c r="B807" s="144" t="s">
        <v>41</v>
      </c>
      <c r="C807" s="144">
        <v>155057</v>
      </c>
      <c r="D807" s="144">
        <v>6568460</v>
      </c>
      <c r="E807" s="158">
        <v>2019</v>
      </c>
      <c r="F807" s="3" t="s">
        <v>1300</v>
      </c>
      <c r="G807" s="131">
        <v>4.0999999999999995E-3</v>
      </c>
      <c r="H807" s="131" t="s">
        <v>566</v>
      </c>
      <c r="I807" s="131">
        <v>1.6</v>
      </c>
      <c r="J807" s="131">
        <v>2.2000000000000002</v>
      </c>
      <c r="K807" s="131">
        <v>0.12999999999999998</v>
      </c>
      <c r="L807" s="131">
        <v>3</v>
      </c>
      <c r="M807" s="131" t="s">
        <v>567</v>
      </c>
      <c r="N807" s="131">
        <v>9.2999999999999999E-2</v>
      </c>
      <c r="O807" s="131">
        <v>1.1000000000000001</v>
      </c>
      <c r="P807" s="131">
        <v>1.9</v>
      </c>
      <c r="Q807" s="131" t="s">
        <v>585</v>
      </c>
      <c r="R807" s="131">
        <v>2.6</v>
      </c>
      <c r="S807" s="131">
        <v>8</v>
      </c>
      <c r="T807" s="131">
        <v>70</v>
      </c>
      <c r="U807" s="131">
        <v>34</v>
      </c>
      <c r="V807" s="131">
        <v>9.4</v>
      </c>
      <c r="W807" s="131">
        <v>9</v>
      </c>
      <c r="X807" s="131">
        <v>31</v>
      </c>
      <c r="Y807" s="131">
        <v>31</v>
      </c>
      <c r="Z807" s="2" t="s">
        <v>2006</v>
      </c>
      <c r="AA807" s="2" t="s">
        <v>2006</v>
      </c>
      <c r="AB807" s="2" t="s">
        <v>2006</v>
      </c>
      <c r="AC807" s="20" t="s">
        <v>2006</v>
      </c>
      <c r="AD807" s="132" t="s">
        <v>2006</v>
      </c>
    </row>
    <row r="808" spans="1:30" s="20" customFormat="1" x14ac:dyDescent="0.3">
      <c r="A808" s="143" t="s">
        <v>46</v>
      </c>
      <c r="B808" s="144" t="s">
        <v>46</v>
      </c>
      <c r="C808" s="147" t="s">
        <v>1283</v>
      </c>
      <c r="D808" s="147" t="s">
        <v>1282</v>
      </c>
      <c r="E808" s="158">
        <v>2019</v>
      </c>
      <c r="F808" s="3" t="s">
        <v>1300</v>
      </c>
      <c r="G808" s="131" t="s">
        <v>567</v>
      </c>
      <c r="H808" s="131" t="s">
        <v>566</v>
      </c>
      <c r="I808" s="131">
        <v>1.9</v>
      </c>
      <c r="J808" s="131">
        <v>0.87</v>
      </c>
      <c r="K808" s="131">
        <v>0.12000000000000001</v>
      </c>
      <c r="L808" s="131">
        <v>2.6</v>
      </c>
      <c r="M808" s="131" t="s">
        <v>567</v>
      </c>
      <c r="N808" s="131" t="s">
        <v>566</v>
      </c>
      <c r="O808" s="131">
        <v>1.5</v>
      </c>
      <c r="P808" s="131">
        <v>0.78</v>
      </c>
      <c r="Q808" s="131">
        <v>1.5000000000000001E-2</v>
      </c>
      <c r="R808" s="131">
        <v>1.7</v>
      </c>
      <c r="S808" s="131">
        <v>8.1999999999999993</v>
      </c>
      <c r="T808" s="131">
        <v>100</v>
      </c>
      <c r="U808" s="131">
        <v>45</v>
      </c>
      <c r="V808" s="131">
        <v>5.5</v>
      </c>
      <c r="W808" s="131">
        <v>5.0999999999999996</v>
      </c>
      <c r="X808" s="131">
        <v>40</v>
      </c>
      <c r="Y808" s="131">
        <v>37</v>
      </c>
      <c r="Z808" s="2" t="s">
        <v>2006</v>
      </c>
      <c r="AA808" s="2" t="s">
        <v>2006</v>
      </c>
      <c r="AB808" s="2" t="s">
        <v>2006</v>
      </c>
      <c r="AC808" s="20" t="s">
        <v>2006</v>
      </c>
      <c r="AD808" s="132" t="s">
        <v>2006</v>
      </c>
    </row>
    <row r="809" spans="1:30" s="20" customFormat="1" x14ac:dyDescent="0.3">
      <c r="A809" s="143" t="s">
        <v>263</v>
      </c>
      <c r="B809" s="144" t="s">
        <v>550</v>
      </c>
      <c r="C809" s="144">
        <v>156953</v>
      </c>
      <c r="D809" s="144">
        <v>6570050</v>
      </c>
      <c r="E809" s="158">
        <v>2019</v>
      </c>
      <c r="F809" s="3" t="s">
        <v>1300</v>
      </c>
      <c r="G809" s="131">
        <v>7.7000000000000011E-3</v>
      </c>
      <c r="H809" s="131" t="s">
        <v>566</v>
      </c>
      <c r="I809" s="131">
        <v>1.5</v>
      </c>
      <c r="J809" s="131">
        <v>2.8</v>
      </c>
      <c r="K809" s="131">
        <v>0.12000000000000001</v>
      </c>
      <c r="L809" s="131">
        <v>3</v>
      </c>
      <c r="M809" s="131" t="s">
        <v>567</v>
      </c>
      <c r="N809" s="131" t="s">
        <v>566</v>
      </c>
      <c r="O809" s="131">
        <v>1</v>
      </c>
      <c r="P809" s="131">
        <v>2.2999999999999998</v>
      </c>
      <c r="Q809" s="131" t="s">
        <v>585</v>
      </c>
      <c r="R809" s="131">
        <v>0.9</v>
      </c>
      <c r="S809" s="131">
        <v>8</v>
      </c>
      <c r="T809" s="131">
        <v>74</v>
      </c>
      <c r="U809" s="131">
        <v>37</v>
      </c>
      <c r="V809" s="131">
        <v>8.6999999999999993</v>
      </c>
      <c r="W809" s="131">
        <v>6.8</v>
      </c>
      <c r="X809" s="131">
        <v>34</v>
      </c>
      <c r="Y809" s="131">
        <v>31</v>
      </c>
      <c r="Z809" s="2" t="s">
        <v>2006</v>
      </c>
      <c r="AA809" s="2" t="s">
        <v>2006</v>
      </c>
      <c r="AB809" s="2" t="s">
        <v>2006</v>
      </c>
      <c r="AC809" s="20" t="s">
        <v>2006</v>
      </c>
      <c r="AD809" s="132" t="s">
        <v>2006</v>
      </c>
    </row>
    <row r="810" spans="1:30" s="20" customFormat="1" x14ac:dyDescent="0.3">
      <c r="A810" s="143" t="s">
        <v>1116</v>
      </c>
      <c r="B810" s="144" t="s">
        <v>1116</v>
      </c>
      <c r="C810" s="154"/>
      <c r="D810" s="154"/>
      <c r="E810" s="158">
        <v>2019</v>
      </c>
      <c r="F810" s="3" t="s">
        <v>1300</v>
      </c>
      <c r="G810" s="131" t="s">
        <v>567</v>
      </c>
      <c r="H810" s="131" t="s">
        <v>566</v>
      </c>
      <c r="I810" s="131">
        <v>0.55999999999999994</v>
      </c>
      <c r="J810" s="131">
        <v>0.62</v>
      </c>
      <c r="K810" s="131">
        <v>0.19</v>
      </c>
      <c r="L810" s="131">
        <v>1.1000000000000001</v>
      </c>
      <c r="M810" s="131" t="s">
        <v>567</v>
      </c>
      <c r="N810" s="131" t="s">
        <v>566</v>
      </c>
      <c r="O810" s="131">
        <v>0.41</v>
      </c>
      <c r="P810" s="131">
        <v>0.49</v>
      </c>
      <c r="Q810" s="131" t="s">
        <v>585</v>
      </c>
      <c r="R810" s="131">
        <v>0.33</v>
      </c>
      <c r="S810" s="131">
        <v>8.1999999999999993</v>
      </c>
      <c r="T810" s="131">
        <v>96</v>
      </c>
      <c r="U810" s="131">
        <v>52</v>
      </c>
      <c r="V810" s="131">
        <v>6.4</v>
      </c>
      <c r="W810" s="131">
        <v>6.5</v>
      </c>
      <c r="X810" s="131">
        <v>42</v>
      </c>
      <c r="Y810" s="131">
        <v>39</v>
      </c>
      <c r="Z810" s="2" t="s">
        <v>2006</v>
      </c>
      <c r="AA810" s="2" t="s">
        <v>2006</v>
      </c>
      <c r="AB810" s="2" t="s">
        <v>2006</v>
      </c>
      <c r="AC810" s="20" t="s">
        <v>2006</v>
      </c>
      <c r="AD810" s="132" t="s">
        <v>2006</v>
      </c>
    </row>
    <row r="811" spans="1:30" s="20" customFormat="1" x14ac:dyDescent="0.3">
      <c r="A811" s="143" t="s">
        <v>1123</v>
      </c>
      <c r="B811" s="144" t="s">
        <v>1123</v>
      </c>
      <c r="C811" s="154"/>
      <c r="D811" s="154"/>
      <c r="E811" s="158">
        <v>2019</v>
      </c>
      <c r="F811" s="3" t="s">
        <v>1300</v>
      </c>
      <c r="G811" s="131">
        <v>6.8000000000000005E-3</v>
      </c>
      <c r="H811" s="131" t="s">
        <v>566</v>
      </c>
      <c r="I811" s="131">
        <v>2.1</v>
      </c>
      <c r="J811" s="131">
        <v>0.92</v>
      </c>
      <c r="K811" s="131">
        <v>6.7000000000000004E-2</v>
      </c>
      <c r="L811" s="131">
        <v>3.1</v>
      </c>
      <c r="M811" s="131" t="s">
        <v>567</v>
      </c>
      <c r="N811" s="131">
        <v>9.1999999999999998E-2</v>
      </c>
      <c r="O811" s="131">
        <v>1.6</v>
      </c>
      <c r="P811" s="131">
        <v>0.82</v>
      </c>
      <c r="Q811" s="131" t="s">
        <v>585</v>
      </c>
      <c r="R811" s="131">
        <v>2.1</v>
      </c>
      <c r="S811" s="131">
        <v>8.1999999999999993</v>
      </c>
      <c r="T811" s="131">
        <v>68</v>
      </c>
      <c r="U811" s="131">
        <v>38</v>
      </c>
      <c r="V811" s="131">
        <v>10</v>
      </c>
      <c r="W811" s="131">
        <v>7.9</v>
      </c>
      <c r="X811" s="131">
        <v>29</v>
      </c>
      <c r="Y811" s="131">
        <v>28</v>
      </c>
      <c r="Z811" s="2" t="s">
        <v>2006</v>
      </c>
      <c r="AA811" s="2" t="s">
        <v>2006</v>
      </c>
      <c r="AB811" s="2" t="s">
        <v>2006</v>
      </c>
      <c r="AC811" s="20" t="s">
        <v>2006</v>
      </c>
      <c r="AD811" s="132" t="s">
        <v>2006</v>
      </c>
    </row>
    <row r="812" spans="1:30" s="20" customFormat="1" x14ac:dyDescent="0.3">
      <c r="A812" s="143" t="s">
        <v>975</v>
      </c>
      <c r="B812" s="144" t="s">
        <v>939</v>
      </c>
      <c r="C812" s="144">
        <v>158751</v>
      </c>
      <c r="D812" s="144">
        <v>6570553</v>
      </c>
      <c r="E812" s="158">
        <v>2019</v>
      </c>
      <c r="F812" s="3" t="s">
        <v>1300</v>
      </c>
      <c r="G812" s="131" t="s">
        <v>567</v>
      </c>
      <c r="H812" s="131" t="s">
        <v>566</v>
      </c>
      <c r="I812" s="131">
        <v>1</v>
      </c>
      <c r="J812" s="131">
        <v>0.96000000000000008</v>
      </c>
      <c r="K812" s="131">
        <v>3.0000000000000002E-2</v>
      </c>
      <c r="L812" s="131">
        <v>2.4</v>
      </c>
      <c r="M812" s="131" t="s">
        <v>567</v>
      </c>
      <c r="N812" s="131">
        <v>5.0999999999999997E-2</v>
      </c>
      <c r="O812" s="131">
        <v>0.82</v>
      </c>
      <c r="P812" s="131">
        <v>0.82</v>
      </c>
      <c r="Q812" s="131" t="s">
        <v>585</v>
      </c>
      <c r="R812" s="131">
        <v>1.8</v>
      </c>
      <c r="S812" s="131">
        <v>8.4</v>
      </c>
      <c r="T812" s="131">
        <v>94</v>
      </c>
      <c r="U812" s="131">
        <v>40</v>
      </c>
      <c r="V812" s="131">
        <v>6.3</v>
      </c>
      <c r="W812" s="131">
        <v>5.8</v>
      </c>
      <c r="X812" s="131">
        <v>41</v>
      </c>
      <c r="Y812" s="131">
        <v>37</v>
      </c>
      <c r="Z812" s="2" t="s">
        <v>2006</v>
      </c>
      <c r="AA812" s="2" t="s">
        <v>2006</v>
      </c>
      <c r="AB812" s="2" t="s">
        <v>2006</v>
      </c>
      <c r="AC812" s="20" t="s">
        <v>2006</v>
      </c>
      <c r="AD812" s="132" t="s">
        <v>2006</v>
      </c>
    </row>
    <row r="813" spans="1:30" s="20" customFormat="1" x14ac:dyDescent="0.3">
      <c r="A813" s="143" t="s">
        <v>268</v>
      </c>
      <c r="B813" s="144" t="s">
        <v>1993</v>
      </c>
      <c r="C813" s="144">
        <v>146245</v>
      </c>
      <c r="D813" s="144">
        <v>6583660</v>
      </c>
      <c r="E813" s="158">
        <v>2019</v>
      </c>
      <c r="F813" s="3" t="s">
        <v>1301</v>
      </c>
      <c r="G813" s="131">
        <v>2.5999999999999999E-2</v>
      </c>
      <c r="H813" s="131">
        <v>0.62</v>
      </c>
      <c r="I813" s="131">
        <v>4.3</v>
      </c>
      <c r="J813" s="131">
        <v>3.1</v>
      </c>
      <c r="K813" s="131">
        <v>0.79</v>
      </c>
      <c r="L813" s="131">
        <v>18</v>
      </c>
      <c r="M813" s="131">
        <v>9.4999999999999998E-3</v>
      </c>
      <c r="N813" s="131">
        <v>9.5000000000000001E-2</v>
      </c>
      <c r="O813" s="131">
        <v>2.9</v>
      </c>
      <c r="P813" s="131">
        <v>2.5</v>
      </c>
      <c r="Q813" s="131">
        <v>4.1999999999999996E-2</v>
      </c>
      <c r="R813" s="131">
        <v>7.4</v>
      </c>
      <c r="S813" s="131">
        <v>8.1</v>
      </c>
      <c r="T813" s="131">
        <v>190</v>
      </c>
      <c r="U813" s="131">
        <v>69</v>
      </c>
      <c r="V813" s="131">
        <v>7.7</v>
      </c>
      <c r="W813" s="131">
        <v>6.8</v>
      </c>
      <c r="X813" s="131">
        <v>69</v>
      </c>
      <c r="Y813" s="131">
        <v>72</v>
      </c>
      <c r="Z813" s="2" t="s">
        <v>2006</v>
      </c>
      <c r="AA813" s="2" t="s">
        <v>2006</v>
      </c>
      <c r="AB813" s="2" t="s">
        <v>2006</v>
      </c>
      <c r="AC813" s="20" t="s">
        <v>2006</v>
      </c>
      <c r="AD813" s="132" t="s">
        <v>2006</v>
      </c>
    </row>
    <row r="814" spans="1:30" s="20" customFormat="1" x14ac:dyDescent="0.3">
      <c r="A814" s="143" t="s">
        <v>39</v>
      </c>
      <c r="B814" s="144" t="s">
        <v>39</v>
      </c>
      <c r="C814" s="144">
        <v>145234</v>
      </c>
      <c r="D814" s="144">
        <v>6581590</v>
      </c>
      <c r="E814" s="158">
        <v>2019</v>
      </c>
      <c r="F814" s="3" t="s">
        <v>1301</v>
      </c>
      <c r="G814" s="131" t="s">
        <v>567</v>
      </c>
      <c r="H814" s="131">
        <v>0.33</v>
      </c>
      <c r="I814" s="131">
        <v>0.37</v>
      </c>
      <c r="J814" s="131">
        <v>0.5</v>
      </c>
      <c r="K814" s="131">
        <v>4.1000000000000002E-2</v>
      </c>
      <c r="L814" s="131">
        <v>0.78</v>
      </c>
      <c r="M814" s="131" t="s">
        <v>567</v>
      </c>
      <c r="N814" s="131">
        <v>0.15</v>
      </c>
      <c r="O814" s="131">
        <v>0.34</v>
      </c>
      <c r="P814" s="131">
        <v>0.49</v>
      </c>
      <c r="Q814" s="131" t="s">
        <v>585</v>
      </c>
      <c r="R814" s="131">
        <v>0.72000000000000008</v>
      </c>
      <c r="S814" s="131">
        <v>8.1999999999999993</v>
      </c>
      <c r="T814" s="131">
        <v>160</v>
      </c>
      <c r="U814" s="131">
        <v>89</v>
      </c>
      <c r="V814" s="131">
        <v>21</v>
      </c>
      <c r="W814" s="131">
        <v>20</v>
      </c>
      <c r="X814" s="131">
        <v>110</v>
      </c>
      <c r="Y814" s="131">
        <v>93</v>
      </c>
      <c r="Z814" s="2" t="s">
        <v>2006</v>
      </c>
      <c r="AA814" s="2" t="s">
        <v>2006</v>
      </c>
      <c r="AB814" s="2" t="s">
        <v>2006</v>
      </c>
      <c r="AC814" s="20" t="s">
        <v>2006</v>
      </c>
      <c r="AD814" s="132" t="s">
        <v>2006</v>
      </c>
    </row>
    <row r="815" spans="1:30" s="20" customFormat="1" x14ac:dyDescent="0.3">
      <c r="A815" s="143" t="s">
        <v>37</v>
      </c>
      <c r="B815" s="145" t="s">
        <v>37</v>
      </c>
      <c r="C815" s="154"/>
      <c r="D815" s="154"/>
      <c r="E815" s="158">
        <v>2019</v>
      </c>
      <c r="F815" s="3" t="s">
        <v>1301</v>
      </c>
      <c r="G815" s="131" t="s">
        <v>567</v>
      </c>
      <c r="H815" s="131" t="s">
        <v>566</v>
      </c>
      <c r="I815" s="131" t="s">
        <v>566</v>
      </c>
      <c r="J815" s="131" t="s">
        <v>566</v>
      </c>
      <c r="K815" s="131" t="s">
        <v>585</v>
      </c>
      <c r="L815" s="131" t="s">
        <v>587</v>
      </c>
      <c r="M815" s="131" t="s">
        <v>567</v>
      </c>
      <c r="N815" s="131" t="s">
        <v>566</v>
      </c>
      <c r="O815" s="131" t="s">
        <v>566</v>
      </c>
      <c r="P815" s="131" t="s">
        <v>566</v>
      </c>
      <c r="Q815" s="131" t="s">
        <v>585</v>
      </c>
      <c r="R815" s="131" t="s">
        <v>587</v>
      </c>
      <c r="S815" s="131" t="s">
        <v>2006</v>
      </c>
      <c r="T815" s="131" t="s">
        <v>2006</v>
      </c>
      <c r="U815" s="131" t="s">
        <v>2006</v>
      </c>
      <c r="V815" s="131" t="s">
        <v>2006</v>
      </c>
      <c r="W815" s="131" t="s">
        <v>2006</v>
      </c>
      <c r="X815" s="131" t="s">
        <v>1265</v>
      </c>
      <c r="Y815" s="131" t="s">
        <v>1265</v>
      </c>
      <c r="Z815" s="2" t="s">
        <v>2006</v>
      </c>
      <c r="AA815" s="2" t="s">
        <v>2006</v>
      </c>
      <c r="AB815" s="2" t="s">
        <v>2006</v>
      </c>
      <c r="AC815" s="20" t="s">
        <v>2006</v>
      </c>
      <c r="AD815" s="132" t="s">
        <v>2006</v>
      </c>
    </row>
    <row r="816" spans="1:30" s="20" customFormat="1" x14ac:dyDescent="0.3">
      <c r="A816" s="143" t="s">
        <v>38</v>
      </c>
      <c r="B816" s="145" t="s">
        <v>38</v>
      </c>
      <c r="C816" s="144">
        <v>145070</v>
      </c>
      <c r="D816" s="144">
        <v>6580210</v>
      </c>
      <c r="E816" s="158">
        <v>2019</v>
      </c>
      <c r="F816" s="3" t="s">
        <v>1301</v>
      </c>
      <c r="G816" s="131">
        <v>4.4000000000000003E-3</v>
      </c>
      <c r="H816" s="131">
        <v>9.6000000000000002E-2</v>
      </c>
      <c r="I816" s="131">
        <v>0.76</v>
      </c>
      <c r="J816" s="131">
        <v>0.5</v>
      </c>
      <c r="K816" s="131">
        <v>0.13999999999999999</v>
      </c>
      <c r="L816" s="131">
        <v>2.8</v>
      </c>
      <c r="M816" s="131" t="s">
        <v>567</v>
      </c>
      <c r="N816" s="131" t="s">
        <v>566</v>
      </c>
      <c r="O816" s="131">
        <v>0.49</v>
      </c>
      <c r="P816" s="131">
        <v>0.38</v>
      </c>
      <c r="Q816" s="131" t="s">
        <v>585</v>
      </c>
      <c r="R816" s="131">
        <v>0.85</v>
      </c>
      <c r="S816" s="131">
        <v>8.1999999999999993</v>
      </c>
      <c r="T816" s="131">
        <v>140</v>
      </c>
      <c r="U816" s="131">
        <v>35</v>
      </c>
      <c r="V816" s="131">
        <v>9.8000000000000007</v>
      </c>
      <c r="W816" s="131">
        <v>8.6999999999999993</v>
      </c>
      <c r="X816" s="131">
        <v>46</v>
      </c>
      <c r="Y816" s="131">
        <v>43</v>
      </c>
      <c r="Z816" s="2" t="s">
        <v>2006</v>
      </c>
      <c r="AA816" s="2" t="s">
        <v>2006</v>
      </c>
      <c r="AB816" s="2" t="s">
        <v>2006</v>
      </c>
      <c r="AC816" s="20" t="s">
        <v>2006</v>
      </c>
      <c r="AD816" s="132" t="s">
        <v>2006</v>
      </c>
    </row>
    <row r="817" spans="1:30" s="20" customFormat="1" x14ac:dyDescent="0.3">
      <c r="A817" s="143" t="s">
        <v>267</v>
      </c>
      <c r="B817" s="144" t="s">
        <v>552</v>
      </c>
      <c r="C817" s="144">
        <v>152713</v>
      </c>
      <c r="D817" s="144">
        <v>6582780</v>
      </c>
      <c r="E817" s="158">
        <v>2019</v>
      </c>
      <c r="F817" s="3" t="s">
        <v>1301</v>
      </c>
      <c r="G817" s="131">
        <v>1.6E-2</v>
      </c>
      <c r="H817" s="131">
        <v>0.13999999999999999</v>
      </c>
      <c r="I817" s="131">
        <v>0.8899999999999999</v>
      </c>
      <c r="J817" s="131">
        <v>1.6</v>
      </c>
      <c r="K817" s="131">
        <v>0.46</v>
      </c>
      <c r="L817" s="131">
        <v>4.3</v>
      </c>
      <c r="M817" s="131">
        <v>7.1999999999999998E-3</v>
      </c>
      <c r="N817" s="131">
        <v>5.5E-2</v>
      </c>
      <c r="O817" s="131">
        <v>1.2</v>
      </c>
      <c r="P817" s="131">
        <v>1.4</v>
      </c>
      <c r="Q817" s="131">
        <v>3.0000000000000002E-2</v>
      </c>
      <c r="R817" s="131">
        <v>1</v>
      </c>
      <c r="S817" s="131">
        <v>8.6999999999999993</v>
      </c>
      <c r="T817" s="131">
        <v>89</v>
      </c>
      <c r="U817" s="131">
        <v>530</v>
      </c>
      <c r="V817" s="131">
        <v>6.2</v>
      </c>
      <c r="W817" s="131">
        <v>5.8</v>
      </c>
      <c r="X817" s="131">
        <v>69</v>
      </c>
      <c r="Y817" s="131">
        <v>69</v>
      </c>
      <c r="Z817" s="2" t="s">
        <v>2006</v>
      </c>
      <c r="AA817" s="2" t="s">
        <v>2006</v>
      </c>
      <c r="AB817" s="2" t="s">
        <v>2006</v>
      </c>
      <c r="AC817" s="20" t="s">
        <v>2006</v>
      </c>
      <c r="AD817" s="132" t="s">
        <v>2006</v>
      </c>
    </row>
    <row r="818" spans="1:30" s="20" customFormat="1" x14ac:dyDescent="0.3">
      <c r="A818" s="143" t="s">
        <v>269</v>
      </c>
      <c r="B818" s="144" t="s">
        <v>44</v>
      </c>
      <c r="C818" s="144">
        <v>149668</v>
      </c>
      <c r="D818" s="144">
        <v>6580770</v>
      </c>
      <c r="E818" s="158">
        <v>2019</v>
      </c>
      <c r="F818" s="3" t="s">
        <v>1301</v>
      </c>
      <c r="G818" s="131">
        <v>1.8000000000000002E-2</v>
      </c>
      <c r="H818" s="131">
        <v>0.19</v>
      </c>
      <c r="I818" s="131">
        <v>3.4</v>
      </c>
      <c r="J818" s="131">
        <v>2.2000000000000002</v>
      </c>
      <c r="K818" s="131">
        <v>0.3</v>
      </c>
      <c r="L818" s="131">
        <v>8.1</v>
      </c>
      <c r="M818" s="131">
        <v>4.8999999999999998E-3</v>
      </c>
      <c r="N818" s="131">
        <v>8.8999999999999996E-2</v>
      </c>
      <c r="O818" s="131">
        <v>2.5</v>
      </c>
      <c r="P818" s="131">
        <v>2</v>
      </c>
      <c r="Q818" s="131">
        <v>2.5000000000000001E-2</v>
      </c>
      <c r="R818" s="131">
        <v>1.7</v>
      </c>
      <c r="S818" s="131">
        <v>8.1999999999999993</v>
      </c>
      <c r="T818" s="131">
        <v>65</v>
      </c>
      <c r="U818" s="131">
        <v>22</v>
      </c>
      <c r="V818" s="131">
        <v>7.1</v>
      </c>
      <c r="W818" s="131">
        <v>6.5</v>
      </c>
      <c r="X818" s="131">
        <v>25</v>
      </c>
      <c r="Y818" s="131">
        <v>21</v>
      </c>
      <c r="Z818" s="2" t="s">
        <v>2006</v>
      </c>
      <c r="AA818" s="2" t="s">
        <v>2006</v>
      </c>
      <c r="AB818" s="2" t="s">
        <v>2006</v>
      </c>
      <c r="AC818" s="20" t="s">
        <v>2006</v>
      </c>
      <c r="AD818" s="132" t="s">
        <v>2006</v>
      </c>
    </row>
    <row r="819" spans="1:30" s="20" customFormat="1" x14ac:dyDescent="0.3">
      <c r="A819" s="143" t="s">
        <v>36</v>
      </c>
      <c r="B819" s="144" t="s">
        <v>1279</v>
      </c>
      <c r="C819" s="144">
        <v>158727</v>
      </c>
      <c r="D819" s="144">
        <v>6578210</v>
      </c>
      <c r="E819" s="158">
        <v>2019</v>
      </c>
      <c r="F819" s="3" t="s">
        <v>1301</v>
      </c>
      <c r="G819" s="131">
        <v>1.2E-2</v>
      </c>
      <c r="H819" s="131">
        <v>0.16</v>
      </c>
      <c r="I819" s="131">
        <v>1.8</v>
      </c>
      <c r="J819" s="131">
        <v>1.5</v>
      </c>
      <c r="K819" s="131">
        <v>0.25</v>
      </c>
      <c r="L819" s="131">
        <v>3.7</v>
      </c>
      <c r="M819" s="131">
        <v>8.3000000000000001E-3</v>
      </c>
      <c r="N819" s="131" t="s">
        <v>566</v>
      </c>
      <c r="O819" s="131">
        <v>1.4</v>
      </c>
      <c r="P819" s="131">
        <v>1.4</v>
      </c>
      <c r="Q819" s="131" t="s">
        <v>585</v>
      </c>
      <c r="R819" s="131">
        <v>2.2000000000000002</v>
      </c>
      <c r="S819" s="131">
        <v>8</v>
      </c>
      <c r="T819" s="131">
        <v>75</v>
      </c>
      <c r="U819" s="131">
        <v>520</v>
      </c>
      <c r="V819" s="131">
        <v>6</v>
      </c>
      <c r="W819" s="131">
        <v>6</v>
      </c>
      <c r="X819" s="131">
        <v>62</v>
      </c>
      <c r="Y819" s="131">
        <v>62</v>
      </c>
      <c r="Z819" s="2" t="s">
        <v>2006</v>
      </c>
      <c r="AA819" s="2" t="s">
        <v>2006</v>
      </c>
      <c r="AB819" s="2" t="s">
        <v>2006</v>
      </c>
      <c r="AC819" s="20" t="s">
        <v>2006</v>
      </c>
      <c r="AD819" s="132" t="s">
        <v>2006</v>
      </c>
    </row>
    <row r="820" spans="1:30" s="20" customFormat="1" x14ac:dyDescent="0.3">
      <c r="A820" s="143" t="s">
        <v>43</v>
      </c>
      <c r="B820" s="144" t="s">
        <v>43</v>
      </c>
      <c r="C820" s="144">
        <v>153662</v>
      </c>
      <c r="D820" s="144">
        <v>6578630</v>
      </c>
      <c r="E820" s="158">
        <v>2019</v>
      </c>
      <c r="F820" s="3" t="s">
        <v>1301</v>
      </c>
      <c r="G820" s="131">
        <v>4.8999999999999998E-3</v>
      </c>
      <c r="H820" s="131">
        <v>0.12000000000000001</v>
      </c>
      <c r="I820" s="131">
        <v>2.4</v>
      </c>
      <c r="J820" s="131">
        <v>2</v>
      </c>
      <c r="K820" s="131">
        <v>0.21000000000000002</v>
      </c>
      <c r="L820" s="131">
        <v>2.1</v>
      </c>
      <c r="M820" s="131" t="s">
        <v>567</v>
      </c>
      <c r="N820" s="131">
        <v>6.9999999999999993E-2</v>
      </c>
      <c r="O820" s="131">
        <v>2.1</v>
      </c>
      <c r="P820" s="131">
        <v>1.9</v>
      </c>
      <c r="Q820" s="131">
        <v>2.0999999999999998E-2</v>
      </c>
      <c r="R820" s="131">
        <v>1.6</v>
      </c>
      <c r="S820" s="131">
        <v>8.1</v>
      </c>
      <c r="T820" s="131">
        <v>59</v>
      </c>
      <c r="U820" s="131">
        <v>21</v>
      </c>
      <c r="V820" s="131">
        <v>7.4</v>
      </c>
      <c r="W820" s="131">
        <v>6.4</v>
      </c>
      <c r="X820" s="131">
        <v>21</v>
      </c>
      <c r="Y820" s="131">
        <v>21</v>
      </c>
      <c r="Z820" s="2" t="s">
        <v>2006</v>
      </c>
      <c r="AA820" s="2" t="s">
        <v>2006</v>
      </c>
      <c r="AB820" s="2" t="s">
        <v>2006</v>
      </c>
      <c r="AC820" s="20" t="s">
        <v>2006</v>
      </c>
      <c r="AD820" s="132" t="s">
        <v>2006</v>
      </c>
    </row>
    <row r="821" spans="1:30" s="20" customFormat="1" x14ac:dyDescent="0.3">
      <c r="A821" s="143" t="s">
        <v>261</v>
      </c>
      <c r="B821" s="144" t="s">
        <v>1327</v>
      </c>
      <c r="C821" s="144">
        <v>156341</v>
      </c>
      <c r="D821" s="144">
        <v>6582550</v>
      </c>
      <c r="E821" s="158">
        <v>2019</v>
      </c>
      <c r="F821" s="3" t="s">
        <v>1301</v>
      </c>
      <c r="G821" s="131">
        <v>1.0999999999999999E-2</v>
      </c>
      <c r="H821" s="131">
        <v>0.54</v>
      </c>
      <c r="I821" s="131">
        <v>0.91</v>
      </c>
      <c r="J821" s="131">
        <v>2</v>
      </c>
      <c r="K821" s="131">
        <v>0.13999999999999999</v>
      </c>
      <c r="L821" s="131">
        <v>3.2</v>
      </c>
      <c r="M821" s="131">
        <v>6.6E-3</v>
      </c>
      <c r="N821" s="131">
        <v>7.4999999999999997E-2</v>
      </c>
      <c r="O821" s="131">
        <v>1.3</v>
      </c>
      <c r="P821" s="131">
        <v>1.4</v>
      </c>
      <c r="Q821" s="131" t="s">
        <v>585</v>
      </c>
      <c r="R821" s="131">
        <v>1.7</v>
      </c>
      <c r="S821" s="131">
        <v>8.1999999999999993</v>
      </c>
      <c r="T821" s="131">
        <v>77</v>
      </c>
      <c r="U821" s="131">
        <v>450</v>
      </c>
      <c r="V821" s="131">
        <v>6.4</v>
      </c>
      <c r="W821" s="131">
        <v>6.1</v>
      </c>
      <c r="X821" s="131">
        <v>56</v>
      </c>
      <c r="Y821" s="131">
        <v>56</v>
      </c>
      <c r="Z821" s="2" t="s">
        <v>2006</v>
      </c>
      <c r="AA821" s="2" t="s">
        <v>2006</v>
      </c>
      <c r="AB821" s="2" t="s">
        <v>2006</v>
      </c>
      <c r="AC821" s="20" t="s">
        <v>2006</v>
      </c>
      <c r="AD821" s="132" t="s">
        <v>2006</v>
      </c>
    </row>
    <row r="822" spans="1:30" s="20" customFormat="1" x14ac:dyDescent="0.3">
      <c r="A822" s="143" t="s">
        <v>40</v>
      </c>
      <c r="B822" s="144" t="s">
        <v>40</v>
      </c>
      <c r="C822" s="144">
        <v>142857</v>
      </c>
      <c r="D822" s="144">
        <v>6581940</v>
      </c>
      <c r="E822" s="158">
        <v>2019</v>
      </c>
      <c r="F822" s="3" t="s">
        <v>1301</v>
      </c>
      <c r="G822" s="131">
        <v>4.0000000000000001E-3</v>
      </c>
      <c r="H822" s="131">
        <v>0.12999999999999998</v>
      </c>
      <c r="I822" s="131">
        <v>1.8</v>
      </c>
      <c r="J822" s="131">
        <v>1.3</v>
      </c>
      <c r="K822" s="131">
        <v>0.25</v>
      </c>
      <c r="L822" s="131">
        <v>4.1000000000000005</v>
      </c>
      <c r="M822" s="131" t="s">
        <v>567</v>
      </c>
      <c r="N822" s="131">
        <v>7.6999999999999999E-2</v>
      </c>
      <c r="O822" s="131">
        <v>1.5</v>
      </c>
      <c r="P822" s="131">
        <v>1.2</v>
      </c>
      <c r="Q822" s="131">
        <v>2.5000000000000001E-2</v>
      </c>
      <c r="R822" s="131">
        <v>2.2999999999999998</v>
      </c>
      <c r="S822" s="131">
        <v>7.9</v>
      </c>
      <c r="T822" s="131">
        <v>130</v>
      </c>
      <c r="U822" s="131">
        <v>59</v>
      </c>
      <c r="V822" s="131">
        <v>6.1</v>
      </c>
      <c r="W822" s="131">
        <v>6</v>
      </c>
      <c r="X822" s="131">
        <v>56</v>
      </c>
      <c r="Y822" s="131">
        <v>49</v>
      </c>
      <c r="Z822" s="2" t="s">
        <v>2006</v>
      </c>
      <c r="AA822" s="2" t="s">
        <v>2006</v>
      </c>
      <c r="AB822" s="2" t="s">
        <v>2006</v>
      </c>
      <c r="AC822" s="20" t="s">
        <v>2006</v>
      </c>
      <c r="AD822" s="132" t="s">
        <v>2006</v>
      </c>
    </row>
    <row r="823" spans="1:30" s="20" customFormat="1" x14ac:dyDescent="0.3">
      <c r="A823" s="143" t="s">
        <v>975</v>
      </c>
      <c r="B823" s="144" t="s">
        <v>939</v>
      </c>
      <c r="C823" s="144">
        <v>158751</v>
      </c>
      <c r="D823" s="144">
        <v>6570553</v>
      </c>
      <c r="E823" s="158">
        <v>2019</v>
      </c>
      <c r="F823" s="3" t="s">
        <v>1302</v>
      </c>
      <c r="G823" s="131" t="s">
        <v>567</v>
      </c>
      <c r="H823" s="131">
        <v>8.7999999999999995E-2</v>
      </c>
      <c r="I823" s="131">
        <v>1.1000000000000001</v>
      </c>
      <c r="J823" s="131">
        <v>1.5</v>
      </c>
      <c r="K823" s="131">
        <v>1.1000000000000001</v>
      </c>
      <c r="L823" s="131">
        <v>4.5</v>
      </c>
      <c r="M823" s="131">
        <v>4.0000000000000001E-3</v>
      </c>
      <c r="N823" s="131">
        <v>6.6000000000000003E-2</v>
      </c>
      <c r="O823" s="131">
        <v>1.1000000000000001</v>
      </c>
      <c r="P823" s="131">
        <v>0.85</v>
      </c>
      <c r="Q823" s="131" t="s">
        <v>585</v>
      </c>
      <c r="R823" s="131">
        <v>1.3</v>
      </c>
      <c r="S823" s="131">
        <v>8.3000000000000007</v>
      </c>
      <c r="T823" s="131">
        <v>97</v>
      </c>
      <c r="U823" s="131">
        <v>41</v>
      </c>
      <c r="V823" s="131">
        <v>6.2</v>
      </c>
      <c r="W823" s="131">
        <v>5.8</v>
      </c>
      <c r="X823" s="131">
        <v>38</v>
      </c>
      <c r="Y823" s="131">
        <v>41</v>
      </c>
      <c r="Z823" s="2" t="s">
        <v>2006</v>
      </c>
      <c r="AA823" s="2" t="s">
        <v>2006</v>
      </c>
      <c r="AB823" s="2" t="s">
        <v>2006</v>
      </c>
      <c r="AC823" s="20" t="s">
        <v>2006</v>
      </c>
      <c r="AD823" s="132" t="s">
        <v>2006</v>
      </c>
    </row>
    <row r="824" spans="1:30" s="20" customFormat="1" x14ac:dyDescent="0.3">
      <c r="A824" s="143" t="s">
        <v>42</v>
      </c>
      <c r="B824" s="144" t="s">
        <v>42</v>
      </c>
      <c r="C824" s="144">
        <v>148156</v>
      </c>
      <c r="D824" s="144">
        <v>6572520</v>
      </c>
      <c r="E824" s="158">
        <v>2019</v>
      </c>
      <c r="F824" s="3" t="s">
        <v>1302</v>
      </c>
      <c r="G824" s="131" t="s">
        <v>567</v>
      </c>
      <c r="H824" s="131">
        <v>0.11</v>
      </c>
      <c r="I824" s="131">
        <v>2.6</v>
      </c>
      <c r="J824" s="131">
        <v>1.4</v>
      </c>
      <c r="K824" s="131">
        <v>0.46</v>
      </c>
      <c r="L824" s="131">
        <v>4.7</v>
      </c>
      <c r="M824" s="131">
        <v>5.5999999999999999E-3</v>
      </c>
      <c r="N824" s="131" t="s">
        <v>566</v>
      </c>
      <c r="O824" s="131">
        <v>1.5</v>
      </c>
      <c r="P824" s="131">
        <v>1.1000000000000001</v>
      </c>
      <c r="Q824" s="131">
        <v>4.5000000000000005E-2</v>
      </c>
      <c r="R824" s="131">
        <v>1.9</v>
      </c>
      <c r="S824" s="131">
        <v>7.9</v>
      </c>
      <c r="T824" s="131">
        <v>62</v>
      </c>
      <c r="U824" s="131">
        <v>31</v>
      </c>
      <c r="V824" s="131">
        <v>6.3</v>
      </c>
      <c r="W824" s="131">
        <v>5.6</v>
      </c>
      <c r="X824" s="131">
        <v>28</v>
      </c>
      <c r="Y824" s="131">
        <v>28</v>
      </c>
      <c r="Z824" s="2" t="s">
        <v>2006</v>
      </c>
      <c r="AA824" s="2" t="s">
        <v>2006</v>
      </c>
      <c r="AB824" s="2" t="s">
        <v>2006</v>
      </c>
      <c r="AC824" s="20" t="s">
        <v>2006</v>
      </c>
      <c r="AD824" s="132" t="s">
        <v>2006</v>
      </c>
    </row>
    <row r="825" spans="1:30" s="20" customFormat="1" x14ac:dyDescent="0.3">
      <c r="A825" s="143" t="s">
        <v>41</v>
      </c>
      <c r="B825" s="144" t="s">
        <v>41</v>
      </c>
      <c r="C825" s="144">
        <v>155057</v>
      </c>
      <c r="D825" s="144">
        <v>6568460</v>
      </c>
      <c r="E825" s="158">
        <v>2019</v>
      </c>
      <c r="F825" s="3" t="s">
        <v>1302</v>
      </c>
      <c r="G825" s="131" t="s">
        <v>567</v>
      </c>
      <c r="H825" s="131">
        <v>0.17</v>
      </c>
      <c r="I825" s="131">
        <v>1.7</v>
      </c>
      <c r="J825" s="131">
        <v>2.2999999999999998</v>
      </c>
      <c r="K825" s="131">
        <v>0.2</v>
      </c>
      <c r="L825" s="131">
        <v>1.9</v>
      </c>
      <c r="M825" s="131" t="s">
        <v>567</v>
      </c>
      <c r="N825" s="131">
        <v>9.1999999999999998E-2</v>
      </c>
      <c r="O825" s="131">
        <v>1.4</v>
      </c>
      <c r="P825" s="131">
        <v>2</v>
      </c>
      <c r="Q825" s="131">
        <v>2.5999999999999999E-2</v>
      </c>
      <c r="R825" s="131">
        <v>1.3</v>
      </c>
      <c r="S825" s="131">
        <v>8</v>
      </c>
      <c r="T825" s="131">
        <v>74</v>
      </c>
      <c r="U825" s="131">
        <v>35</v>
      </c>
      <c r="V825" s="131">
        <v>8.9</v>
      </c>
      <c r="W825" s="131">
        <v>7.8</v>
      </c>
      <c r="X825" s="131">
        <v>31</v>
      </c>
      <c r="Y825" s="131">
        <v>31</v>
      </c>
      <c r="Z825" s="2" t="s">
        <v>2006</v>
      </c>
      <c r="AA825" s="2" t="s">
        <v>2006</v>
      </c>
      <c r="AB825" s="2" t="s">
        <v>2006</v>
      </c>
      <c r="AC825" s="20" t="s">
        <v>2006</v>
      </c>
      <c r="AD825" s="132" t="s">
        <v>2006</v>
      </c>
    </row>
    <row r="826" spans="1:30" s="20" customFormat="1" x14ac:dyDescent="0.3">
      <c r="A826" s="143" t="s">
        <v>263</v>
      </c>
      <c r="B826" s="144" t="s">
        <v>550</v>
      </c>
      <c r="C826" s="144">
        <v>156953</v>
      </c>
      <c r="D826" s="144">
        <v>6570050</v>
      </c>
      <c r="E826" s="158">
        <v>2019</v>
      </c>
      <c r="F826" s="3" t="s">
        <v>1302</v>
      </c>
      <c r="G826" s="131" t="s">
        <v>567</v>
      </c>
      <c r="H826" s="131">
        <v>0.19</v>
      </c>
      <c r="I826" s="131">
        <v>2</v>
      </c>
      <c r="J826" s="131">
        <v>3</v>
      </c>
      <c r="K826" s="131">
        <v>0.35</v>
      </c>
      <c r="L826" s="131">
        <v>3.3</v>
      </c>
      <c r="M826" s="131">
        <v>5.4999999999999997E-3</v>
      </c>
      <c r="N826" s="131">
        <v>6.8000000000000005E-2</v>
      </c>
      <c r="O826" s="131">
        <v>1.3</v>
      </c>
      <c r="P826" s="131">
        <v>2.6</v>
      </c>
      <c r="Q826" s="131">
        <v>5.7000000000000002E-2</v>
      </c>
      <c r="R826" s="131">
        <v>2.4</v>
      </c>
      <c r="S826" s="131">
        <v>8.1999999999999993</v>
      </c>
      <c r="T826" s="131">
        <v>74</v>
      </c>
      <c r="U826" s="131">
        <v>38</v>
      </c>
      <c r="V826" s="131">
        <v>7.3</v>
      </c>
      <c r="W826" s="131">
        <v>7.2</v>
      </c>
      <c r="X826" s="131">
        <v>32</v>
      </c>
      <c r="Y826" s="131">
        <v>35</v>
      </c>
      <c r="Z826" s="2" t="s">
        <v>2006</v>
      </c>
      <c r="AA826" s="2" t="s">
        <v>2006</v>
      </c>
      <c r="AB826" s="2" t="s">
        <v>2006</v>
      </c>
      <c r="AC826" s="20" t="s">
        <v>2006</v>
      </c>
      <c r="AD826" s="132" t="s">
        <v>2006</v>
      </c>
    </row>
    <row r="827" spans="1:30" s="20" customFormat="1" x14ac:dyDescent="0.3">
      <c r="A827" s="143" t="s">
        <v>1116</v>
      </c>
      <c r="B827" s="144" t="s">
        <v>1116</v>
      </c>
      <c r="C827" s="154"/>
      <c r="D827" s="154"/>
      <c r="E827" s="158">
        <v>2019</v>
      </c>
      <c r="F827" s="3" t="s">
        <v>1302</v>
      </c>
      <c r="G827" s="131" t="s">
        <v>567</v>
      </c>
      <c r="H827" s="131">
        <v>0.13999999999999999</v>
      </c>
      <c r="I827" s="131">
        <v>0.82</v>
      </c>
      <c r="J827" s="131">
        <v>0.79</v>
      </c>
      <c r="K827" s="131">
        <v>0.4</v>
      </c>
      <c r="L827" s="131">
        <v>1.8</v>
      </c>
      <c r="M827" s="131" t="s">
        <v>567</v>
      </c>
      <c r="N827" s="131" t="s">
        <v>566</v>
      </c>
      <c r="O827" s="131">
        <v>0.55000000000000004</v>
      </c>
      <c r="P827" s="131">
        <v>0.55999999999999994</v>
      </c>
      <c r="Q827" s="131">
        <v>2.8000000000000001E-2</v>
      </c>
      <c r="R827" s="131">
        <v>0.51</v>
      </c>
      <c r="S827" s="131">
        <v>8.1</v>
      </c>
      <c r="T827" s="131">
        <v>100</v>
      </c>
      <c r="U827" s="131">
        <v>53</v>
      </c>
      <c r="V827" s="131">
        <v>8</v>
      </c>
      <c r="W827" s="131">
        <v>6.7</v>
      </c>
      <c r="X827" s="131">
        <v>41</v>
      </c>
      <c r="Y827" s="131">
        <v>44</v>
      </c>
      <c r="Z827" s="2" t="s">
        <v>2006</v>
      </c>
      <c r="AA827" s="2" t="s">
        <v>2006</v>
      </c>
      <c r="AB827" s="2" t="s">
        <v>2006</v>
      </c>
      <c r="AC827" s="20" t="s">
        <v>2006</v>
      </c>
      <c r="AD827" s="132" t="s">
        <v>2006</v>
      </c>
    </row>
    <row r="828" spans="1:30" s="20" customFormat="1" x14ac:dyDescent="0.3">
      <c r="A828" s="143" t="s">
        <v>1109</v>
      </c>
      <c r="B828" s="144" t="s">
        <v>1109</v>
      </c>
      <c r="C828" s="154"/>
      <c r="D828" s="154"/>
      <c r="E828" s="158">
        <v>2019</v>
      </c>
      <c r="F828" s="3" t="s">
        <v>1302</v>
      </c>
      <c r="G828" s="131" t="s">
        <v>567</v>
      </c>
      <c r="H828" s="131">
        <v>0.11</v>
      </c>
      <c r="I828" s="131">
        <v>1.8</v>
      </c>
      <c r="J828" s="131">
        <v>1</v>
      </c>
      <c r="K828" s="131">
        <v>0.37</v>
      </c>
      <c r="L828" s="131">
        <v>2</v>
      </c>
      <c r="M828" s="131" t="s">
        <v>567</v>
      </c>
      <c r="N828" s="131">
        <v>9.8999999999999991E-2</v>
      </c>
      <c r="O828" s="131">
        <v>1.4</v>
      </c>
      <c r="P828" s="131">
        <v>0.87</v>
      </c>
      <c r="Q828" s="131">
        <v>3.0000000000000002E-2</v>
      </c>
      <c r="R828" s="131">
        <v>1.2</v>
      </c>
      <c r="S828" s="131">
        <v>8</v>
      </c>
      <c r="T828" s="131">
        <v>78</v>
      </c>
      <c r="U828" s="131">
        <v>40</v>
      </c>
      <c r="V828" s="131">
        <v>9.3000000000000007</v>
      </c>
      <c r="W828" s="131">
        <v>8.5</v>
      </c>
      <c r="X828" s="131">
        <v>29</v>
      </c>
      <c r="Y828" s="131">
        <v>29</v>
      </c>
      <c r="Z828" s="2" t="s">
        <v>2006</v>
      </c>
      <c r="AA828" s="2" t="s">
        <v>2006</v>
      </c>
      <c r="AB828" s="2" t="s">
        <v>2006</v>
      </c>
      <c r="AC828" s="20" t="s">
        <v>2006</v>
      </c>
      <c r="AD828" s="132" t="s">
        <v>2006</v>
      </c>
    </row>
    <row r="829" spans="1:30" s="20" customFormat="1" x14ac:dyDescent="0.3">
      <c r="A829" s="143" t="s">
        <v>269</v>
      </c>
      <c r="B829" s="144" t="s">
        <v>44</v>
      </c>
      <c r="C829" s="144">
        <v>149668</v>
      </c>
      <c r="D829" s="144">
        <v>6580770</v>
      </c>
      <c r="E829" s="158">
        <v>2019</v>
      </c>
      <c r="F829" s="3" t="s">
        <v>1303</v>
      </c>
      <c r="G829" s="131" t="s">
        <v>567</v>
      </c>
      <c r="H829" s="131">
        <v>0.12000000000000001</v>
      </c>
      <c r="I829" s="131">
        <v>2.8</v>
      </c>
      <c r="J829" s="131">
        <v>2.1</v>
      </c>
      <c r="K829" s="131">
        <v>0.25</v>
      </c>
      <c r="L829" s="131">
        <v>2.2000000000000002</v>
      </c>
      <c r="M829" s="131">
        <v>4.8999999999999998E-3</v>
      </c>
      <c r="N829" s="131">
        <v>0.1</v>
      </c>
      <c r="O829" s="131">
        <v>2.5</v>
      </c>
      <c r="P829" s="131">
        <v>2.1</v>
      </c>
      <c r="Q829" s="131">
        <v>4.1000000000000002E-2</v>
      </c>
      <c r="R829" s="131">
        <v>1.9</v>
      </c>
      <c r="S829" s="131">
        <v>8</v>
      </c>
      <c r="T829" s="131">
        <v>65</v>
      </c>
      <c r="U829" s="131">
        <v>23</v>
      </c>
      <c r="V829" s="131">
        <v>7.7</v>
      </c>
      <c r="W829" s="131">
        <v>7.6</v>
      </c>
      <c r="X829" s="131">
        <v>19</v>
      </c>
      <c r="Y829" s="131">
        <v>24</v>
      </c>
      <c r="Z829" s="2" t="s">
        <v>2006</v>
      </c>
      <c r="AA829" s="2" t="s">
        <v>2006</v>
      </c>
      <c r="AB829" s="2" t="s">
        <v>2006</v>
      </c>
      <c r="AC829" s="20" t="s">
        <v>2006</v>
      </c>
      <c r="AD829" s="132" t="s">
        <v>2006</v>
      </c>
    </row>
    <row r="830" spans="1:30" s="20" customFormat="1" x14ac:dyDescent="0.3">
      <c r="A830" s="143" t="s">
        <v>46</v>
      </c>
      <c r="B830" s="144" t="s">
        <v>46</v>
      </c>
      <c r="C830" s="147" t="s">
        <v>1283</v>
      </c>
      <c r="D830" s="147" t="s">
        <v>1282</v>
      </c>
      <c r="E830" s="158">
        <v>2019</v>
      </c>
      <c r="F830" s="3" t="s">
        <v>1303</v>
      </c>
      <c r="G830" s="131" t="s">
        <v>567</v>
      </c>
      <c r="H830" s="131" t="s">
        <v>566</v>
      </c>
      <c r="I830" s="131">
        <v>1.7</v>
      </c>
      <c r="J830" s="131">
        <v>0.75</v>
      </c>
      <c r="K830" s="131">
        <v>9.1999999999999998E-2</v>
      </c>
      <c r="L830" s="131">
        <v>1.8</v>
      </c>
      <c r="M830" s="131" t="s">
        <v>567</v>
      </c>
      <c r="N830" s="131">
        <v>5.7000000000000002E-2</v>
      </c>
      <c r="O830" s="131">
        <v>1.5</v>
      </c>
      <c r="P830" s="131">
        <v>0.80999999999999994</v>
      </c>
      <c r="Q830" s="131">
        <v>3.0000000000000002E-2</v>
      </c>
      <c r="R830" s="131">
        <v>1.7</v>
      </c>
      <c r="S830" s="131">
        <v>8.4</v>
      </c>
      <c r="T830" s="131">
        <v>100</v>
      </c>
      <c r="U830" s="131">
        <v>45</v>
      </c>
      <c r="V830" s="131">
        <v>5.7</v>
      </c>
      <c r="W830" s="131">
        <v>5.2</v>
      </c>
      <c r="X830" s="131">
        <v>32</v>
      </c>
      <c r="Y830" s="131">
        <v>42</v>
      </c>
      <c r="Z830" s="2" t="s">
        <v>2006</v>
      </c>
      <c r="AA830" s="2" t="s">
        <v>2006</v>
      </c>
      <c r="AB830" s="2" t="s">
        <v>2006</v>
      </c>
      <c r="AC830" s="20" t="s">
        <v>2006</v>
      </c>
      <c r="AD830" s="132" t="s">
        <v>2006</v>
      </c>
    </row>
    <row r="831" spans="1:30" s="20" customFormat="1" x14ac:dyDescent="0.3">
      <c r="A831" s="143" t="s">
        <v>268</v>
      </c>
      <c r="B831" s="144" t="s">
        <v>1993</v>
      </c>
      <c r="C831" s="144">
        <v>146245</v>
      </c>
      <c r="D831" s="144">
        <v>6583660</v>
      </c>
      <c r="E831" s="158">
        <v>2019</v>
      </c>
      <c r="F831" s="3" t="s">
        <v>1303</v>
      </c>
      <c r="G831" s="131" t="s">
        <v>567</v>
      </c>
      <c r="H831" s="131">
        <v>1.7</v>
      </c>
      <c r="I831" s="131">
        <v>4.4000000000000004</v>
      </c>
      <c r="J831" s="131">
        <v>3.1</v>
      </c>
      <c r="K831" s="131">
        <v>2.2000000000000002</v>
      </c>
      <c r="L831" s="131">
        <v>20</v>
      </c>
      <c r="M831" s="131" t="s">
        <v>567</v>
      </c>
      <c r="N831" s="131">
        <v>0.15</v>
      </c>
      <c r="O831" s="131">
        <v>2.6</v>
      </c>
      <c r="P831" s="131">
        <v>2.4</v>
      </c>
      <c r="Q831" s="131">
        <v>0.12999999999999998</v>
      </c>
      <c r="R831" s="131">
        <v>3.4</v>
      </c>
      <c r="S831" s="131">
        <v>7.7</v>
      </c>
      <c r="T831" s="131">
        <v>160</v>
      </c>
      <c r="U831" s="131">
        <v>79</v>
      </c>
      <c r="V831" s="131">
        <v>9.6999999999999993</v>
      </c>
      <c r="W831" s="131">
        <v>8.6</v>
      </c>
      <c r="X831" s="131">
        <v>58</v>
      </c>
      <c r="Y831" s="131">
        <v>70</v>
      </c>
      <c r="Z831" s="2" t="s">
        <v>2006</v>
      </c>
      <c r="AA831" s="2" t="s">
        <v>2006</v>
      </c>
      <c r="AB831" s="2" t="s">
        <v>2006</v>
      </c>
      <c r="AC831" s="20" t="s">
        <v>2006</v>
      </c>
      <c r="AD831" s="132" t="s">
        <v>2006</v>
      </c>
    </row>
    <row r="832" spans="1:30" s="20" customFormat="1" x14ac:dyDescent="0.3">
      <c r="A832" s="143" t="s">
        <v>265</v>
      </c>
      <c r="B832" s="144" t="s">
        <v>546</v>
      </c>
      <c r="C832" s="144">
        <v>152125</v>
      </c>
      <c r="D832" s="144">
        <v>6576900</v>
      </c>
      <c r="E832" s="158">
        <v>2019</v>
      </c>
      <c r="F832" s="3" t="s">
        <v>1303</v>
      </c>
      <c r="G832" s="131" t="s">
        <v>567</v>
      </c>
      <c r="H832" s="131">
        <v>7.5999999999999998E-2</v>
      </c>
      <c r="I832" s="131">
        <v>2.2000000000000002</v>
      </c>
      <c r="J832" s="131">
        <v>2</v>
      </c>
      <c r="K832" s="131">
        <v>0.21000000000000002</v>
      </c>
      <c r="L832" s="131">
        <v>1.5</v>
      </c>
      <c r="M832" s="131" t="s">
        <v>567</v>
      </c>
      <c r="N832" s="131">
        <v>6.8000000000000005E-2</v>
      </c>
      <c r="O832" s="131">
        <v>2.1</v>
      </c>
      <c r="P832" s="131">
        <v>2.1</v>
      </c>
      <c r="Q832" s="131">
        <v>2.0999999999999998E-2</v>
      </c>
      <c r="R832" s="131">
        <v>1.3</v>
      </c>
      <c r="S832" s="131">
        <v>8</v>
      </c>
      <c r="T832" s="131">
        <v>62</v>
      </c>
      <c r="U832" s="131">
        <v>22</v>
      </c>
      <c r="V832" s="131">
        <v>8.1</v>
      </c>
      <c r="W832" s="131">
        <v>7.5</v>
      </c>
      <c r="X832" s="131">
        <v>19</v>
      </c>
      <c r="Y832" s="131">
        <v>23</v>
      </c>
      <c r="Z832" s="2" t="s">
        <v>2006</v>
      </c>
      <c r="AA832" s="2" t="s">
        <v>2006</v>
      </c>
      <c r="AB832" s="2" t="s">
        <v>2006</v>
      </c>
      <c r="AC832" s="20" t="s">
        <v>2006</v>
      </c>
      <c r="AD832" s="132" t="s">
        <v>2006</v>
      </c>
    </row>
    <row r="833" spans="1:30" s="20" customFormat="1" x14ac:dyDescent="0.3">
      <c r="A833" s="143" t="s">
        <v>40</v>
      </c>
      <c r="B833" s="144" t="s">
        <v>40</v>
      </c>
      <c r="C833" s="144">
        <v>142857</v>
      </c>
      <c r="D833" s="144">
        <v>6581940</v>
      </c>
      <c r="E833" s="158">
        <v>2019</v>
      </c>
      <c r="F833" s="3" t="s">
        <v>1304</v>
      </c>
      <c r="G833" s="131" t="s">
        <v>567</v>
      </c>
      <c r="H833" s="131">
        <v>0.13999999999999999</v>
      </c>
      <c r="I833" s="131">
        <v>1.7</v>
      </c>
      <c r="J833" s="131">
        <v>1.2</v>
      </c>
      <c r="K833" s="131">
        <v>0.2</v>
      </c>
      <c r="L833" s="131">
        <v>3</v>
      </c>
      <c r="M833" s="131" t="s">
        <v>567</v>
      </c>
      <c r="N833" s="131">
        <v>0.05</v>
      </c>
      <c r="O833" s="131">
        <v>1.3</v>
      </c>
      <c r="P833" s="131">
        <v>1.1000000000000001</v>
      </c>
      <c r="Q833" s="131">
        <v>0.02</v>
      </c>
      <c r="R833" s="131">
        <v>1.9</v>
      </c>
      <c r="S833" s="131">
        <v>7.9</v>
      </c>
      <c r="T833" s="131">
        <v>130</v>
      </c>
      <c r="U833" s="131">
        <v>50</v>
      </c>
      <c r="V833" s="131">
        <v>9.1</v>
      </c>
      <c r="W833" s="131">
        <v>7.7</v>
      </c>
      <c r="X833" s="131">
        <v>47</v>
      </c>
      <c r="Y833" s="131">
        <v>42</v>
      </c>
      <c r="Z833" s="2" t="s">
        <v>2006</v>
      </c>
      <c r="AA833" s="2" t="s">
        <v>2006</v>
      </c>
      <c r="AB833" s="2" t="s">
        <v>2006</v>
      </c>
      <c r="AC833" s="20" t="s">
        <v>2006</v>
      </c>
      <c r="AD833" s="132" t="s">
        <v>2006</v>
      </c>
    </row>
    <row r="834" spans="1:30" s="20" customFormat="1" x14ac:dyDescent="0.3">
      <c r="A834" s="143" t="s">
        <v>39</v>
      </c>
      <c r="B834" s="144" t="s">
        <v>39</v>
      </c>
      <c r="C834" s="144">
        <v>145234</v>
      </c>
      <c r="D834" s="144">
        <v>6581590</v>
      </c>
      <c r="E834" s="158">
        <v>2019</v>
      </c>
      <c r="F834" s="3" t="s">
        <v>1304</v>
      </c>
      <c r="G834" s="131" t="s">
        <v>567</v>
      </c>
      <c r="H834" s="131">
        <v>8.6000000000000007E-2</v>
      </c>
      <c r="I834" s="131">
        <v>0.32</v>
      </c>
      <c r="J834" s="131">
        <v>0.47</v>
      </c>
      <c r="K834" s="131">
        <v>6.0000000000000005E-2</v>
      </c>
      <c r="L834" s="131">
        <v>2.2999999999999998</v>
      </c>
      <c r="M834" s="131" t="s">
        <v>567</v>
      </c>
      <c r="N834" s="131">
        <v>5.8000000000000003E-2</v>
      </c>
      <c r="O834" s="131">
        <v>0.37</v>
      </c>
      <c r="P834" s="131">
        <v>0.43</v>
      </c>
      <c r="Q834" s="131">
        <v>1.6E-2</v>
      </c>
      <c r="R834" s="131">
        <v>1.9</v>
      </c>
      <c r="S834" s="131">
        <v>8.1999999999999993</v>
      </c>
      <c r="T834" s="131">
        <v>100</v>
      </c>
      <c r="U834" s="131">
        <v>84</v>
      </c>
      <c r="V834" s="131">
        <v>22</v>
      </c>
      <c r="W834" s="131">
        <v>22</v>
      </c>
      <c r="X834" s="131">
        <v>87</v>
      </c>
      <c r="Y834" s="131">
        <v>77</v>
      </c>
      <c r="Z834" s="2" t="s">
        <v>2006</v>
      </c>
      <c r="AA834" s="2" t="s">
        <v>2006</v>
      </c>
      <c r="AB834" s="2" t="s">
        <v>2006</v>
      </c>
      <c r="AC834" s="20" t="s">
        <v>2006</v>
      </c>
      <c r="AD834" s="132" t="s">
        <v>2006</v>
      </c>
    </row>
    <row r="835" spans="1:30" s="20" customFormat="1" x14ac:dyDescent="0.3">
      <c r="A835" s="143" t="s">
        <v>38</v>
      </c>
      <c r="B835" s="145" t="s">
        <v>38</v>
      </c>
      <c r="C835" s="144">
        <v>145070</v>
      </c>
      <c r="D835" s="144">
        <v>6580210</v>
      </c>
      <c r="E835" s="158">
        <v>2019</v>
      </c>
      <c r="F835" s="3" t="s">
        <v>1304</v>
      </c>
      <c r="G835" s="131" t="s">
        <v>567</v>
      </c>
      <c r="H835" s="131">
        <v>6.7000000000000004E-2</v>
      </c>
      <c r="I835" s="131">
        <v>2.4</v>
      </c>
      <c r="J835" s="131">
        <v>0.39</v>
      </c>
      <c r="K835" s="131">
        <v>0.59000000000000008</v>
      </c>
      <c r="L835" s="131">
        <v>0.91</v>
      </c>
      <c r="M835" s="131" t="s">
        <v>567</v>
      </c>
      <c r="N835" s="131" t="s">
        <v>566</v>
      </c>
      <c r="O835" s="131">
        <v>0.78</v>
      </c>
      <c r="P835" s="131">
        <v>0.35</v>
      </c>
      <c r="Q835" s="131">
        <v>4.7E-2</v>
      </c>
      <c r="R835" s="131">
        <v>0.9</v>
      </c>
      <c r="S835" s="131">
        <v>8.1999999999999993</v>
      </c>
      <c r="T835" s="131">
        <v>150</v>
      </c>
      <c r="U835" s="131">
        <v>36</v>
      </c>
      <c r="V835" s="131">
        <v>9.8000000000000007</v>
      </c>
      <c r="W835" s="131">
        <v>9.1</v>
      </c>
      <c r="X835" s="131">
        <v>45</v>
      </c>
      <c r="Y835" s="131">
        <v>41</v>
      </c>
      <c r="Z835" s="2" t="s">
        <v>2006</v>
      </c>
      <c r="AA835" s="2" t="s">
        <v>2006</v>
      </c>
      <c r="AB835" s="2" t="s">
        <v>2006</v>
      </c>
      <c r="AC835" s="20" t="s">
        <v>2006</v>
      </c>
      <c r="AD835" s="132" t="s">
        <v>2006</v>
      </c>
    </row>
    <row r="836" spans="1:30" s="20" customFormat="1" x14ac:dyDescent="0.3">
      <c r="A836" s="143" t="s">
        <v>36</v>
      </c>
      <c r="B836" s="144" t="s">
        <v>1279</v>
      </c>
      <c r="C836" s="144">
        <v>158727</v>
      </c>
      <c r="D836" s="144">
        <v>6578210</v>
      </c>
      <c r="E836" s="158">
        <v>2019</v>
      </c>
      <c r="F836" s="3" t="s">
        <v>1305</v>
      </c>
      <c r="G836" s="131">
        <v>2.0999999999999998E-2</v>
      </c>
      <c r="H836" s="131">
        <v>0.13999999999999999</v>
      </c>
      <c r="I836" s="131">
        <v>1.9</v>
      </c>
      <c r="J836" s="131">
        <v>1.6</v>
      </c>
      <c r="K836" s="131">
        <v>0.42000000000000004</v>
      </c>
      <c r="L836" s="131">
        <v>6.2</v>
      </c>
      <c r="M836" s="131">
        <v>1.7000000000000001E-2</v>
      </c>
      <c r="N836" s="131">
        <v>0.12000000000000001</v>
      </c>
      <c r="O836" s="131">
        <v>1.9</v>
      </c>
      <c r="P836" s="131">
        <v>1.5</v>
      </c>
      <c r="Q836" s="131">
        <v>1.2E-2</v>
      </c>
      <c r="R836" s="131">
        <v>4.7</v>
      </c>
      <c r="S836" s="131">
        <v>8</v>
      </c>
      <c r="T836" s="131">
        <v>77</v>
      </c>
      <c r="U836" s="131">
        <v>520</v>
      </c>
      <c r="V836" s="131">
        <v>6.3</v>
      </c>
      <c r="W836" s="131">
        <v>5.8</v>
      </c>
      <c r="X836" s="131">
        <v>58</v>
      </c>
      <c r="Y836" s="131">
        <v>60</v>
      </c>
      <c r="Z836" s="2" t="s">
        <v>2006</v>
      </c>
      <c r="AA836" s="2" t="s">
        <v>2006</v>
      </c>
      <c r="AB836" s="2" t="s">
        <v>2006</v>
      </c>
      <c r="AC836" s="20" t="s">
        <v>2006</v>
      </c>
      <c r="AD836" s="132" t="s">
        <v>2006</v>
      </c>
    </row>
    <row r="837" spans="1:30" s="20" customFormat="1" x14ac:dyDescent="0.3">
      <c r="A837" s="143" t="s">
        <v>267</v>
      </c>
      <c r="B837" s="144" t="s">
        <v>552</v>
      </c>
      <c r="C837" s="144">
        <v>152713</v>
      </c>
      <c r="D837" s="144">
        <v>6582780</v>
      </c>
      <c r="E837" s="158">
        <v>2019</v>
      </c>
      <c r="F837" s="3" t="s">
        <v>1305</v>
      </c>
      <c r="G837" s="131">
        <v>1.2E-2</v>
      </c>
      <c r="H837" s="131">
        <v>0.15</v>
      </c>
      <c r="I837" s="131">
        <v>1.5</v>
      </c>
      <c r="J837" s="131">
        <v>1.5</v>
      </c>
      <c r="K837" s="131">
        <v>0.34</v>
      </c>
      <c r="L837" s="131">
        <v>2.7</v>
      </c>
      <c r="M837" s="131">
        <v>7.9000000000000008E-3</v>
      </c>
      <c r="N837" s="131">
        <v>6.0999999999999999E-2</v>
      </c>
      <c r="O837" s="131">
        <v>1.6</v>
      </c>
      <c r="P837" s="131">
        <v>1.4</v>
      </c>
      <c r="Q837" s="131">
        <v>0.04</v>
      </c>
      <c r="R837" s="131">
        <v>1.5</v>
      </c>
      <c r="S837" s="131">
        <v>8.1999999999999993</v>
      </c>
      <c r="T837" s="131">
        <v>93</v>
      </c>
      <c r="U837" s="131">
        <v>540</v>
      </c>
      <c r="V837" s="131">
        <v>6.2</v>
      </c>
      <c r="W837" s="131">
        <v>5.6</v>
      </c>
      <c r="X837" s="131">
        <v>67</v>
      </c>
      <c r="Y837" s="131">
        <v>70</v>
      </c>
      <c r="Z837" s="2" t="s">
        <v>2006</v>
      </c>
      <c r="AA837" s="2" t="s">
        <v>2006</v>
      </c>
      <c r="AB837" s="2" t="s">
        <v>2006</v>
      </c>
      <c r="AC837" s="20" t="s">
        <v>2006</v>
      </c>
      <c r="AD837" s="132" t="s">
        <v>2006</v>
      </c>
    </row>
    <row r="838" spans="1:30" s="20" customFormat="1" x14ac:dyDescent="0.3">
      <c r="A838" s="143" t="s">
        <v>43</v>
      </c>
      <c r="B838" s="144" t="s">
        <v>43</v>
      </c>
      <c r="C838" s="144">
        <v>153662</v>
      </c>
      <c r="D838" s="144">
        <v>6578630</v>
      </c>
      <c r="E838" s="158">
        <v>2019</v>
      </c>
      <c r="F838" s="3" t="s">
        <v>1305</v>
      </c>
      <c r="G838" s="131">
        <v>7.9000000000000008E-3</v>
      </c>
      <c r="H838" s="131">
        <v>0.12999999999999998</v>
      </c>
      <c r="I838" s="131">
        <v>2.6</v>
      </c>
      <c r="J838" s="131">
        <v>2</v>
      </c>
      <c r="K838" s="131">
        <v>0.22</v>
      </c>
      <c r="L838" s="131">
        <v>3.5</v>
      </c>
      <c r="M838" s="131" t="s">
        <v>567</v>
      </c>
      <c r="N838" s="131">
        <v>5.8000000000000003E-2</v>
      </c>
      <c r="O838" s="131">
        <v>2.9</v>
      </c>
      <c r="P838" s="131">
        <v>2</v>
      </c>
      <c r="Q838" s="131">
        <v>4.7E-2</v>
      </c>
      <c r="R838" s="131">
        <v>5.5</v>
      </c>
      <c r="S838" s="131">
        <v>8</v>
      </c>
      <c r="T838" s="131">
        <v>63</v>
      </c>
      <c r="U838" s="131">
        <v>22</v>
      </c>
      <c r="V838" s="131">
        <v>7.1</v>
      </c>
      <c r="W838" s="131">
        <v>6.6</v>
      </c>
      <c r="X838" s="131">
        <v>22</v>
      </c>
      <c r="Y838" s="131">
        <v>22</v>
      </c>
      <c r="Z838" s="2" t="s">
        <v>2006</v>
      </c>
      <c r="AA838" s="2" t="s">
        <v>2006</v>
      </c>
      <c r="AB838" s="2" t="s">
        <v>2006</v>
      </c>
      <c r="AC838" s="20" t="s">
        <v>2006</v>
      </c>
      <c r="AD838" s="132" t="s">
        <v>2006</v>
      </c>
    </row>
    <row r="839" spans="1:30" s="20" customFormat="1" x14ac:dyDescent="0.3">
      <c r="A839" s="143" t="s">
        <v>37</v>
      </c>
      <c r="B839" s="145" t="s">
        <v>37</v>
      </c>
      <c r="C839" s="154"/>
      <c r="D839" s="154"/>
      <c r="E839" s="158">
        <v>2019</v>
      </c>
      <c r="F839" s="3" t="s">
        <v>1305</v>
      </c>
      <c r="G839" s="131" t="s">
        <v>567</v>
      </c>
      <c r="H839" s="131" t="s">
        <v>566</v>
      </c>
      <c r="I839" s="131">
        <v>0.17</v>
      </c>
      <c r="J839" s="131" t="s">
        <v>566</v>
      </c>
      <c r="K839" s="131" t="s">
        <v>585</v>
      </c>
      <c r="L839" s="131" t="s">
        <v>587</v>
      </c>
      <c r="M839" s="131" t="s">
        <v>567</v>
      </c>
      <c r="N839" s="131" t="s">
        <v>566</v>
      </c>
      <c r="O839" s="131" t="s">
        <v>566</v>
      </c>
      <c r="P839" s="131" t="s">
        <v>566</v>
      </c>
      <c r="Q839" s="131" t="s">
        <v>585</v>
      </c>
      <c r="R839" s="131" t="s">
        <v>587</v>
      </c>
      <c r="S839" s="131" t="s">
        <v>2006</v>
      </c>
      <c r="T839" s="131" t="s">
        <v>2006</v>
      </c>
      <c r="U839" s="131" t="s">
        <v>2006</v>
      </c>
      <c r="V839" s="131" t="s">
        <v>2006</v>
      </c>
      <c r="W839" s="131" t="s">
        <v>2006</v>
      </c>
      <c r="X839" s="131" t="s">
        <v>1265</v>
      </c>
      <c r="Y839" s="131" t="s">
        <v>1265</v>
      </c>
      <c r="Z839" s="2" t="s">
        <v>2006</v>
      </c>
      <c r="AA839" s="2" t="s">
        <v>2006</v>
      </c>
      <c r="AB839" s="2" t="s">
        <v>2006</v>
      </c>
      <c r="AC839" s="20" t="s">
        <v>2006</v>
      </c>
      <c r="AD839" s="132" t="s">
        <v>2006</v>
      </c>
    </row>
    <row r="840" spans="1:30" s="20" customFormat="1" x14ac:dyDescent="0.3">
      <c r="A840" s="143" t="s">
        <v>261</v>
      </c>
      <c r="B840" s="144" t="s">
        <v>1327</v>
      </c>
      <c r="C840" s="144">
        <v>156341</v>
      </c>
      <c r="D840" s="144">
        <v>6582550</v>
      </c>
      <c r="E840" s="158">
        <v>2019</v>
      </c>
      <c r="F840" s="3" t="s">
        <v>1305</v>
      </c>
      <c r="G840" s="131">
        <v>3.9E-2</v>
      </c>
      <c r="H840" s="131">
        <v>0.28999999999999998</v>
      </c>
      <c r="I840" s="131">
        <v>2.6</v>
      </c>
      <c r="J840" s="131">
        <v>1.7</v>
      </c>
      <c r="K840" s="131">
        <v>0.63</v>
      </c>
      <c r="L840" s="131">
        <v>18</v>
      </c>
      <c r="M840" s="131">
        <v>0.02</v>
      </c>
      <c r="N840" s="131" t="s">
        <v>566</v>
      </c>
      <c r="O840" s="131">
        <v>2.2999999999999998</v>
      </c>
      <c r="P840" s="131">
        <v>1.4</v>
      </c>
      <c r="Q840" s="131">
        <v>1.8000000000000002E-2</v>
      </c>
      <c r="R840" s="131">
        <v>8.8000000000000007</v>
      </c>
      <c r="S840" s="131">
        <v>8.1</v>
      </c>
      <c r="T840" s="131">
        <v>78</v>
      </c>
      <c r="U840" s="131">
        <v>590</v>
      </c>
      <c r="V840" s="131">
        <v>5.9</v>
      </c>
      <c r="W840" s="131">
        <v>5.8</v>
      </c>
      <c r="X840" s="131">
        <v>67</v>
      </c>
      <c r="Y840" s="131">
        <v>69</v>
      </c>
      <c r="Z840" s="2" t="s">
        <v>2006</v>
      </c>
      <c r="AA840" s="2" t="s">
        <v>2006</v>
      </c>
      <c r="AB840" s="2" t="s">
        <v>2006</v>
      </c>
      <c r="AC840" s="20" t="s">
        <v>2006</v>
      </c>
      <c r="AD840" s="132" t="s">
        <v>2006</v>
      </c>
    </row>
    <row r="841" spans="1:30" s="20" customFormat="1" x14ac:dyDescent="0.3">
      <c r="A841" s="143" t="s">
        <v>41</v>
      </c>
      <c r="B841" s="144" t="s">
        <v>41</v>
      </c>
      <c r="C841" s="144">
        <v>155057</v>
      </c>
      <c r="D841" s="144">
        <v>6568460</v>
      </c>
      <c r="E841" s="158">
        <v>2019</v>
      </c>
      <c r="F841" s="3" t="s">
        <v>1306</v>
      </c>
      <c r="G841" s="131" t="s">
        <v>567</v>
      </c>
      <c r="H841" s="131">
        <v>7.6999999999999999E-2</v>
      </c>
      <c r="I841" s="131">
        <v>1.4</v>
      </c>
      <c r="J841" s="131">
        <v>1.9</v>
      </c>
      <c r="K841" s="131">
        <v>0.11</v>
      </c>
      <c r="L841" s="131">
        <v>1.3</v>
      </c>
      <c r="M841" s="131" t="s">
        <v>567</v>
      </c>
      <c r="N841" s="131">
        <v>6.8000000000000005E-2</v>
      </c>
      <c r="O841" s="131">
        <v>1.1000000000000001</v>
      </c>
      <c r="P841" s="131">
        <v>1.9</v>
      </c>
      <c r="Q841" s="131" t="s">
        <v>585</v>
      </c>
      <c r="R841" s="131">
        <v>0.62</v>
      </c>
      <c r="S841" s="131">
        <v>7.8</v>
      </c>
      <c r="T841" s="131">
        <v>73</v>
      </c>
      <c r="U841" s="131">
        <v>35</v>
      </c>
      <c r="V841" s="131">
        <v>8.3000000000000007</v>
      </c>
      <c r="W841" s="131">
        <v>8</v>
      </c>
      <c r="X841" s="131">
        <v>27</v>
      </c>
      <c r="Y841" s="131">
        <v>34</v>
      </c>
      <c r="Z841" s="2" t="s">
        <v>2006</v>
      </c>
      <c r="AA841" s="2" t="s">
        <v>2006</v>
      </c>
      <c r="AB841" s="2" t="s">
        <v>2006</v>
      </c>
      <c r="AC841" s="20" t="s">
        <v>2006</v>
      </c>
      <c r="AD841" s="132" t="s">
        <v>2006</v>
      </c>
    </row>
    <row r="842" spans="1:30" s="20" customFormat="1" x14ac:dyDescent="0.3">
      <c r="A842" s="143" t="s">
        <v>975</v>
      </c>
      <c r="B842" s="144" t="s">
        <v>939</v>
      </c>
      <c r="C842" s="144">
        <v>158751</v>
      </c>
      <c r="D842" s="144">
        <v>6570553</v>
      </c>
      <c r="E842" s="158">
        <v>2019</v>
      </c>
      <c r="F842" s="3" t="s">
        <v>1306</v>
      </c>
      <c r="G842" s="131" t="s">
        <v>567</v>
      </c>
      <c r="H842" s="131">
        <v>9.8000000000000004E-2</v>
      </c>
      <c r="I842" s="131">
        <v>1.5</v>
      </c>
      <c r="J842" s="131">
        <v>1.2</v>
      </c>
      <c r="K842" s="131">
        <v>0.11</v>
      </c>
      <c r="L842" s="131">
        <v>1.9</v>
      </c>
      <c r="M842" s="131" t="s">
        <v>567</v>
      </c>
      <c r="N842" s="131">
        <v>5.1999999999999998E-2</v>
      </c>
      <c r="O842" s="131">
        <v>0.78</v>
      </c>
      <c r="P842" s="131">
        <v>0.83</v>
      </c>
      <c r="Q842" s="131" t="s">
        <v>585</v>
      </c>
      <c r="R842" s="131">
        <v>0.76</v>
      </c>
      <c r="S842" s="131">
        <v>8.1999999999999993</v>
      </c>
      <c r="T842" s="131">
        <v>93</v>
      </c>
      <c r="U842" s="131">
        <v>40</v>
      </c>
      <c r="V842" s="131">
        <v>6.2</v>
      </c>
      <c r="W842" s="131">
        <v>5.7</v>
      </c>
      <c r="X842" s="131">
        <v>46</v>
      </c>
      <c r="Y842" s="131">
        <v>43</v>
      </c>
      <c r="Z842" s="2" t="s">
        <v>2006</v>
      </c>
      <c r="AA842" s="2" t="s">
        <v>2006</v>
      </c>
      <c r="AB842" s="2" t="s">
        <v>2006</v>
      </c>
      <c r="AC842" s="20" t="s">
        <v>2006</v>
      </c>
      <c r="AD842" s="132" t="s">
        <v>2006</v>
      </c>
    </row>
    <row r="843" spans="1:30" s="20" customFormat="1" x14ac:dyDescent="0.3">
      <c r="A843" s="143" t="s">
        <v>263</v>
      </c>
      <c r="B843" s="144" t="s">
        <v>550</v>
      </c>
      <c r="C843" s="144">
        <v>156953</v>
      </c>
      <c r="D843" s="144">
        <v>6570050</v>
      </c>
      <c r="E843" s="158">
        <v>2019</v>
      </c>
      <c r="F843" s="3" t="s">
        <v>1306</v>
      </c>
      <c r="G843" s="131" t="s">
        <v>567</v>
      </c>
      <c r="H843" s="131" t="s">
        <v>566</v>
      </c>
      <c r="I843" s="131">
        <v>1.4</v>
      </c>
      <c r="J843" s="131">
        <v>2.2999999999999998</v>
      </c>
      <c r="K843" s="131">
        <v>0.11</v>
      </c>
      <c r="L843" s="131">
        <v>1</v>
      </c>
      <c r="M843" s="131" t="s">
        <v>567</v>
      </c>
      <c r="N843" s="131" t="s">
        <v>566</v>
      </c>
      <c r="O843" s="131">
        <v>0.99</v>
      </c>
      <c r="P843" s="131">
        <v>2.2999999999999998</v>
      </c>
      <c r="Q843" s="131" t="s">
        <v>585</v>
      </c>
      <c r="R843" s="131">
        <v>0.61</v>
      </c>
      <c r="S843" s="131">
        <v>7.9</v>
      </c>
      <c r="T843" s="131">
        <v>79</v>
      </c>
      <c r="U843" s="131">
        <v>38</v>
      </c>
      <c r="V843" s="131">
        <v>7.1</v>
      </c>
      <c r="W843" s="131">
        <v>7</v>
      </c>
      <c r="X843" s="131">
        <v>28</v>
      </c>
      <c r="Y843" s="131">
        <v>35</v>
      </c>
      <c r="Z843" s="2" t="s">
        <v>2006</v>
      </c>
      <c r="AA843" s="2" t="s">
        <v>2006</v>
      </c>
      <c r="AB843" s="2" t="s">
        <v>2006</v>
      </c>
      <c r="AC843" s="20" t="s">
        <v>2006</v>
      </c>
      <c r="AD843" s="132" t="s">
        <v>2006</v>
      </c>
    </row>
    <row r="844" spans="1:30" s="20" customFormat="1" x14ac:dyDescent="0.3">
      <c r="A844" s="143" t="s">
        <v>1116</v>
      </c>
      <c r="B844" s="144" t="s">
        <v>1116</v>
      </c>
      <c r="C844" s="154"/>
      <c r="D844" s="154"/>
      <c r="E844" s="158">
        <v>2019</v>
      </c>
      <c r="F844" s="3" t="s">
        <v>1306</v>
      </c>
      <c r="G844" s="131" t="s">
        <v>567</v>
      </c>
      <c r="H844" s="131" t="s">
        <v>566</v>
      </c>
      <c r="I844" s="131">
        <v>0.51999999999999991</v>
      </c>
      <c r="J844" s="131">
        <v>0.55000000000000004</v>
      </c>
      <c r="K844" s="131">
        <v>0.31</v>
      </c>
      <c r="L844" s="131">
        <v>0.83</v>
      </c>
      <c r="M844" s="131" t="s">
        <v>567</v>
      </c>
      <c r="N844" s="131" t="s">
        <v>566</v>
      </c>
      <c r="O844" s="131">
        <v>0.34</v>
      </c>
      <c r="P844" s="131">
        <v>0.54</v>
      </c>
      <c r="Q844" s="131" t="s">
        <v>585</v>
      </c>
      <c r="R844" s="131">
        <v>0.33</v>
      </c>
      <c r="S844" s="131">
        <v>8.1</v>
      </c>
      <c r="T844" s="131">
        <v>110</v>
      </c>
      <c r="U844" s="131">
        <v>52</v>
      </c>
      <c r="V844" s="131">
        <v>6.4</v>
      </c>
      <c r="W844" s="131">
        <v>6.6</v>
      </c>
      <c r="X844" s="131">
        <v>37</v>
      </c>
      <c r="Y844" s="131">
        <v>46</v>
      </c>
      <c r="Z844" s="2" t="s">
        <v>2006</v>
      </c>
      <c r="AA844" s="2" t="s">
        <v>2006</v>
      </c>
      <c r="AB844" s="2" t="s">
        <v>2006</v>
      </c>
      <c r="AC844" s="20" t="s">
        <v>2006</v>
      </c>
      <c r="AD844" s="132" t="s">
        <v>2006</v>
      </c>
    </row>
    <row r="845" spans="1:30" s="20" customFormat="1" x14ac:dyDescent="0.3">
      <c r="A845" s="143" t="s">
        <v>1109</v>
      </c>
      <c r="B845" s="144" t="s">
        <v>1109</v>
      </c>
      <c r="C845" s="154"/>
      <c r="D845" s="154"/>
      <c r="E845" s="158">
        <v>2019</v>
      </c>
      <c r="F845" s="3" t="s">
        <v>1306</v>
      </c>
      <c r="G845" s="131" t="s">
        <v>567</v>
      </c>
      <c r="H845" s="131">
        <v>8.1000000000000003E-2</v>
      </c>
      <c r="I845" s="131">
        <v>1.3</v>
      </c>
      <c r="J845" s="131">
        <v>0.65</v>
      </c>
      <c r="K845" s="131">
        <v>0.19</v>
      </c>
      <c r="L845" s="131">
        <v>1.7</v>
      </c>
      <c r="M845" s="131" t="s">
        <v>567</v>
      </c>
      <c r="N845" s="131">
        <v>8.6000000000000007E-2</v>
      </c>
      <c r="O845" s="131">
        <v>1.1000000000000001</v>
      </c>
      <c r="P845" s="131">
        <v>0.64</v>
      </c>
      <c r="Q845" s="131">
        <v>1.0999999999999999E-2</v>
      </c>
      <c r="R845" s="131">
        <v>0.86</v>
      </c>
      <c r="S845" s="131">
        <v>8.3000000000000007</v>
      </c>
      <c r="T845" s="131">
        <v>79</v>
      </c>
      <c r="U845" s="131">
        <v>39</v>
      </c>
      <c r="V845" s="131">
        <v>9.6</v>
      </c>
      <c r="W845" s="131">
        <v>9</v>
      </c>
      <c r="X845" s="131">
        <v>25</v>
      </c>
      <c r="Y845" s="131">
        <v>32</v>
      </c>
      <c r="Z845" s="2" t="s">
        <v>2006</v>
      </c>
      <c r="AA845" s="2" t="s">
        <v>2006</v>
      </c>
      <c r="AB845" s="2" t="s">
        <v>2006</v>
      </c>
      <c r="AC845" s="20" t="s">
        <v>2006</v>
      </c>
      <c r="AD845" s="132" t="s">
        <v>2006</v>
      </c>
    </row>
    <row r="846" spans="1:30" s="20" customFormat="1" x14ac:dyDescent="0.3">
      <c r="A846" s="143" t="s">
        <v>268</v>
      </c>
      <c r="B846" s="144" t="s">
        <v>1993</v>
      </c>
      <c r="C846" s="144">
        <v>146245</v>
      </c>
      <c r="D846" s="144">
        <v>6583660</v>
      </c>
      <c r="E846" s="158">
        <v>2019</v>
      </c>
      <c r="F846" s="3" t="s">
        <v>1307</v>
      </c>
      <c r="G846" s="131">
        <v>1.8000000000000002E-2</v>
      </c>
      <c r="H846" s="131">
        <v>0.75</v>
      </c>
      <c r="I846" s="131">
        <v>3.5</v>
      </c>
      <c r="J846" s="131">
        <v>2</v>
      </c>
      <c r="K846" s="131">
        <v>1.8</v>
      </c>
      <c r="L846" s="131">
        <v>15</v>
      </c>
      <c r="M846" s="131" t="s">
        <v>567</v>
      </c>
      <c r="N846" s="131">
        <v>0.11</v>
      </c>
      <c r="O846" s="131">
        <v>1.8</v>
      </c>
      <c r="P846" s="131">
        <v>1.8</v>
      </c>
      <c r="Q846" s="131">
        <v>0.19</v>
      </c>
      <c r="R846" s="131">
        <v>4</v>
      </c>
      <c r="S846" s="131">
        <v>7.9</v>
      </c>
      <c r="T846" s="131">
        <v>140</v>
      </c>
      <c r="U846" s="131">
        <v>46</v>
      </c>
      <c r="V846" s="131">
        <v>8.1999999999999993</v>
      </c>
      <c r="W846" s="131">
        <v>6.6</v>
      </c>
      <c r="X846" s="131">
        <v>39</v>
      </c>
      <c r="Y846" s="131">
        <v>50</v>
      </c>
      <c r="Z846" s="2" t="s">
        <v>2006</v>
      </c>
      <c r="AA846" s="2" t="s">
        <v>2006</v>
      </c>
      <c r="AB846" s="2" t="s">
        <v>2006</v>
      </c>
      <c r="AC846" s="20" t="s">
        <v>2006</v>
      </c>
      <c r="AD846" s="132" t="s">
        <v>2006</v>
      </c>
    </row>
    <row r="847" spans="1:30" s="20" customFormat="1" x14ac:dyDescent="0.3">
      <c r="A847" s="143" t="s">
        <v>39</v>
      </c>
      <c r="B847" s="144" t="s">
        <v>39</v>
      </c>
      <c r="C847" s="144">
        <v>145234</v>
      </c>
      <c r="D847" s="144">
        <v>6581590</v>
      </c>
      <c r="E847" s="158">
        <v>2019</v>
      </c>
      <c r="F847" s="3" t="s">
        <v>1307</v>
      </c>
      <c r="G847" s="131" t="s">
        <v>567</v>
      </c>
      <c r="H847" s="131" t="s">
        <v>566</v>
      </c>
      <c r="I847" s="131">
        <v>0.15</v>
      </c>
      <c r="J847" s="131">
        <v>0.38</v>
      </c>
      <c r="K847" s="131">
        <v>0.04</v>
      </c>
      <c r="L847" s="131">
        <v>0.79</v>
      </c>
      <c r="M847" s="131" t="s">
        <v>567</v>
      </c>
      <c r="N847" s="131">
        <v>0.05</v>
      </c>
      <c r="O847" s="131">
        <v>0.1</v>
      </c>
      <c r="P847" s="131">
        <v>0.38</v>
      </c>
      <c r="Q847" s="131" t="s">
        <v>585</v>
      </c>
      <c r="R847" s="131">
        <v>0.76</v>
      </c>
      <c r="S847" s="131">
        <v>8.3000000000000007</v>
      </c>
      <c r="T847" s="131">
        <v>89</v>
      </c>
      <c r="U847" s="131">
        <v>85</v>
      </c>
      <c r="V847" s="131">
        <v>21</v>
      </c>
      <c r="W847" s="131">
        <v>20</v>
      </c>
      <c r="X847" s="131">
        <v>70</v>
      </c>
      <c r="Y847" s="131">
        <v>95</v>
      </c>
      <c r="Z847" s="2" t="s">
        <v>2006</v>
      </c>
      <c r="AA847" s="2" t="s">
        <v>2006</v>
      </c>
      <c r="AB847" s="2" t="s">
        <v>2006</v>
      </c>
      <c r="AC847" s="20" t="s">
        <v>2006</v>
      </c>
      <c r="AD847" s="132" t="s">
        <v>2006</v>
      </c>
    </row>
    <row r="848" spans="1:30" s="20" customFormat="1" x14ac:dyDescent="0.3">
      <c r="A848" s="143" t="s">
        <v>38</v>
      </c>
      <c r="B848" s="145" t="s">
        <v>38</v>
      </c>
      <c r="C848" s="144">
        <v>145070</v>
      </c>
      <c r="D848" s="144">
        <v>6580210</v>
      </c>
      <c r="E848" s="158">
        <v>2019</v>
      </c>
      <c r="F848" s="3" t="s">
        <v>1307</v>
      </c>
      <c r="G848" s="131" t="s">
        <v>567</v>
      </c>
      <c r="H848" s="131" t="s">
        <v>566</v>
      </c>
      <c r="I848" s="131">
        <v>0.39</v>
      </c>
      <c r="J848" s="131">
        <v>0.33</v>
      </c>
      <c r="K848" s="131">
        <v>0.11</v>
      </c>
      <c r="L848" s="131">
        <v>1.1000000000000001</v>
      </c>
      <c r="M848" s="131" t="s">
        <v>567</v>
      </c>
      <c r="N848" s="131" t="s">
        <v>566</v>
      </c>
      <c r="O848" s="131">
        <v>0.3</v>
      </c>
      <c r="P848" s="131">
        <v>0.34</v>
      </c>
      <c r="Q848" s="131" t="s">
        <v>585</v>
      </c>
      <c r="R848" s="131">
        <v>0.47</v>
      </c>
      <c r="S848" s="131">
        <v>8.1999999999999993</v>
      </c>
      <c r="T848" s="131">
        <v>150</v>
      </c>
      <c r="U848" s="131">
        <v>36</v>
      </c>
      <c r="V848" s="131">
        <v>8.9</v>
      </c>
      <c r="W848" s="131">
        <v>8.6</v>
      </c>
      <c r="X848" s="131">
        <v>39</v>
      </c>
      <c r="Y848" s="131">
        <v>49</v>
      </c>
      <c r="Z848" s="2" t="s">
        <v>2006</v>
      </c>
      <c r="AA848" s="2" t="s">
        <v>2006</v>
      </c>
      <c r="AB848" s="2" t="s">
        <v>2006</v>
      </c>
      <c r="AC848" s="20" t="s">
        <v>2006</v>
      </c>
      <c r="AD848" s="132" t="s">
        <v>2006</v>
      </c>
    </row>
    <row r="849" spans="1:30" s="20" customFormat="1" x14ac:dyDescent="0.3">
      <c r="A849" s="143" t="s">
        <v>40</v>
      </c>
      <c r="B849" s="144" t="s">
        <v>40</v>
      </c>
      <c r="C849" s="144">
        <v>142857</v>
      </c>
      <c r="D849" s="144">
        <v>6581940</v>
      </c>
      <c r="E849" s="158">
        <v>2019</v>
      </c>
      <c r="F849" s="3" t="s">
        <v>1307</v>
      </c>
      <c r="G849" s="131">
        <v>8.0000000000000002E-3</v>
      </c>
      <c r="H849" s="131">
        <v>9.8999999999999991E-2</v>
      </c>
      <c r="I849" s="131">
        <v>1.8</v>
      </c>
      <c r="J849" s="131">
        <v>1</v>
      </c>
      <c r="K849" s="131">
        <v>0.12000000000000001</v>
      </c>
      <c r="L849" s="131">
        <v>2.4</v>
      </c>
      <c r="M849" s="131" t="s">
        <v>567</v>
      </c>
      <c r="N849" s="131">
        <v>6.9999999999999993E-2</v>
      </c>
      <c r="O849" s="131">
        <v>1.1000000000000001</v>
      </c>
      <c r="P849" s="131">
        <v>0.95</v>
      </c>
      <c r="Q849" s="131">
        <v>1.8000000000000002E-2</v>
      </c>
      <c r="R849" s="131">
        <v>1.4</v>
      </c>
      <c r="S849" s="131">
        <v>7.6</v>
      </c>
      <c r="T849" s="131">
        <v>120</v>
      </c>
      <c r="U849" s="131">
        <v>44</v>
      </c>
      <c r="V849" s="131">
        <v>7.9</v>
      </c>
      <c r="W849" s="131">
        <v>7</v>
      </c>
      <c r="X849" s="131">
        <v>38</v>
      </c>
      <c r="Y849" s="131">
        <v>46</v>
      </c>
      <c r="Z849" s="2" t="s">
        <v>2006</v>
      </c>
      <c r="AA849" s="2" t="s">
        <v>2006</v>
      </c>
      <c r="AB849" s="2" t="s">
        <v>2006</v>
      </c>
      <c r="AC849" s="20" t="s">
        <v>2006</v>
      </c>
      <c r="AD849" s="132" t="s">
        <v>2006</v>
      </c>
    </row>
    <row r="850" spans="1:30" s="20" customFormat="1" x14ac:dyDescent="0.3">
      <c r="A850" s="143" t="s">
        <v>43</v>
      </c>
      <c r="B850" s="144" t="s">
        <v>43</v>
      </c>
      <c r="C850" s="144">
        <v>153662</v>
      </c>
      <c r="D850" s="144">
        <v>6578630</v>
      </c>
      <c r="E850" s="158">
        <v>2019</v>
      </c>
      <c r="F850" s="3" t="s">
        <v>1308</v>
      </c>
      <c r="G850" s="131">
        <v>1.4E-2</v>
      </c>
      <c r="H850" s="131">
        <v>0.12000000000000001</v>
      </c>
      <c r="I850" s="131">
        <v>3.7</v>
      </c>
      <c r="J850" s="131">
        <v>2.2000000000000002</v>
      </c>
      <c r="K850" s="131">
        <v>0.25999999999999995</v>
      </c>
      <c r="L850" s="131">
        <v>5.3</v>
      </c>
      <c r="M850" s="131">
        <v>5.0000000000000001E-3</v>
      </c>
      <c r="N850" s="131">
        <v>6.0000000000000005E-2</v>
      </c>
      <c r="O850" s="131">
        <v>2.2999999999999998</v>
      </c>
      <c r="P850" s="131">
        <v>1.9</v>
      </c>
      <c r="Q850" s="131">
        <v>2.9000000000000001E-2</v>
      </c>
      <c r="R850" s="131">
        <v>1.6</v>
      </c>
      <c r="S850" s="131" t="s">
        <v>2006</v>
      </c>
      <c r="T850" s="131" t="s">
        <v>2006</v>
      </c>
      <c r="U850" s="131" t="s">
        <v>2006</v>
      </c>
      <c r="V850" s="131" t="s">
        <v>2006</v>
      </c>
      <c r="W850" s="131" t="s">
        <v>2006</v>
      </c>
      <c r="X850" s="131">
        <v>23</v>
      </c>
      <c r="Y850" s="131">
        <v>24</v>
      </c>
      <c r="Z850" s="2" t="s">
        <v>2006</v>
      </c>
      <c r="AA850" s="2" t="s">
        <v>2006</v>
      </c>
      <c r="AB850" s="2" t="s">
        <v>2006</v>
      </c>
      <c r="AC850" s="20" t="s">
        <v>2006</v>
      </c>
      <c r="AD850" s="132" t="s">
        <v>2006</v>
      </c>
    </row>
    <row r="851" spans="1:30" s="20" customFormat="1" x14ac:dyDescent="0.3">
      <c r="A851" s="143" t="s">
        <v>267</v>
      </c>
      <c r="B851" s="144" t="s">
        <v>552</v>
      </c>
      <c r="C851" s="144">
        <v>152713</v>
      </c>
      <c r="D851" s="144">
        <v>6582780</v>
      </c>
      <c r="E851" s="158">
        <v>2019</v>
      </c>
      <c r="F851" s="3" t="s">
        <v>1308</v>
      </c>
      <c r="G851" s="131">
        <v>1.5000000000000001E-2</v>
      </c>
      <c r="H851" s="131">
        <v>0.12000000000000001</v>
      </c>
      <c r="I851" s="131">
        <v>1.3</v>
      </c>
      <c r="J851" s="131">
        <v>1.5</v>
      </c>
      <c r="K851" s="131">
        <v>0.6</v>
      </c>
      <c r="L851" s="131">
        <v>3.9</v>
      </c>
      <c r="M851" s="131">
        <v>1.0999999999999999E-2</v>
      </c>
      <c r="N851" s="131">
        <v>9.0000000000000011E-2</v>
      </c>
      <c r="O851" s="131">
        <v>1.3</v>
      </c>
      <c r="P851" s="131">
        <v>1.4</v>
      </c>
      <c r="Q851" s="131">
        <v>0.21000000000000002</v>
      </c>
      <c r="R851" s="131">
        <v>2.2999999999999998</v>
      </c>
      <c r="S851" s="131">
        <v>8.1</v>
      </c>
      <c r="T851" s="131">
        <v>87</v>
      </c>
      <c r="U851" s="131">
        <v>580</v>
      </c>
      <c r="V851" s="131">
        <v>7.2</v>
      </c>
      <c r="W851" s="131">
        <v>6.9</v>
      </c>
      <c r="X851" s="131">
        <v>72</v>
      </c>
      <c r="Y851" s="131">
        <v>62</v>
      </c>
      <c r="Z851" s="2" t="s">
        <v>2006</v>
      </c>
      <c r="AA851" s="2" t="s">
        <v>2006</v>
      </c>
      <c r="AB851" s="2" t="s">
        <v>2006</v>
      </c>
      <c r="AC851" s="20" t="s">
        <v>2006</v>
      </c>
      <c r="AD851" s="132" t="s">
        <v>2006</v>
      </c>
    </row>
    <row r="852" spans="1:30" s="20" customFormat="1" x14ac:dyDescent="0.3">
      <c r="A852" s="143" t="s">
        <v>42</v>
      </c>
      <c r="B852" s="144" t="s">
        <v>42</v>
      </c>
      <c r="C852" s="144">
        <v>148156</v>
      </c>
      <c r="D852" s="144">
        <v>6572520</v>
      </c>
      <c r="E852" s="158">
        <v>2019</v>
      </c>
      <c r="F852" s="3" t="s">
        <v>1308</v>
      </c>
      <c r="G852" s="131" t="s">
        <v>567</v>
      </c>
      <c r="H852" s="131">
        <v>6.0000000000000005E-2</v>
      </c>
      <c r="I852" s="131">
        <v>1.2</v>
      </c>
      <c r="J852" s="131">
        <v>1.3</v>
      </c>
      <c r="K852" s="131">
        <v>0.22</v>
      </c>
      <c r="L852" s="131">
        <v>1.8</v>
      </c>
      <c r="M852" s="131" t="s">
        <v>567</v>
      </c>
      <c r="N852" s="131" t="s">
        <v>566</v>
      </c>
      <c r="O852" s="131">
        <v>0.87</v>
      </c>
      <c r="P852" s="131">
        <v>0.93</v>
      </c>
      <c r="Q852" s="131">
        <v>2.3E-2</v>
      </c>
      <c r="R852" s="131">
        <v>0.86</v>
      </c>
      <c r="S852" s="131" t="s">
        <v>2006</v>
      </c>
      <c r="T852" s="131" t="s">
        <v>2006</v>
      </c>
      <c r="U852" s="131" t="s">
        <v>2006</v>
      </c>
      <c r="V852" s="131" t="s">
        <v>2006</v>
      </c>
      <c r="W852" s="131" t="s">
        <v>2006</v>
      </c>
      <c r="X852" s="131">
        <v>32</v>
      </c>
      <c r="Y852" s="131">
        <v>33</v>
      </c>
      <c r="Z852" s="2" t="s">
        <v>2006</v>
      </c>
      <c r="AA852" s="2" t="s">
        <v>2006</v>
      </c>
      <c r="AB852" s="2" t="s">
        <v>2006</v>
      </c>
      <c r="AC852" s="20" t="s">
        <v>2006</v>
      </c>
      <c r="AD852" s="132" t="s">
        <v>2006</v>
      </c>
    </row>
    <row r="853" spans="1:30" s="20" customFormat="1" x14ac:dyDescent="0.3">
      <c r="A853" s="143" t="s">
        <v>37</v>
      </c>
      <c r="B853" s="145" t="s">
        <v>37</v>
      </c>
      <c r="C853" s="154"/>
      <c r="D853" s="154"/>
      <c r="E853" s="158">
        <v>2019</v>
      </c>
      <c r="F853" s="3" t="s">
        <v>1309</v>
      </c>
      <c r="G853" s="131" t="s">
        <v>567</v>
      </c>
      <c r="H853" s="131" t="s">
        <v>566</v>
      </c>
      <c r="I853" s="131">
        <v>6.9999999999999993E-2</v>
      </c>
      <c r="J853" s="131" t="s">
        <v>566</v>
      </c>
      <c r="K853" s="131" t="s">
        <v>585</v>
      </c>
      <c r="L853" s="131" t="s">
        <v>587</v>
      </c>
      <c r="M853" s="131" t="s">
        <v>567</v>
      </c>
      <c r="N853" s="131" t="s">
        <v>566</v>
      </c>
      <c r="O853" s="131" t="s">
        <v>566</v>
      </c>
      <c r="P853" s="131" t="s">
        <v>566</v>
      </c>
      <c r="Q853" s="131" t="s">
        <v>585</v>
      </c>
      <c r="R853" s="131" t="s">
        <v>587</v>
      </c>
      <c r="S853" s="131" t="s">
        <v>2006</v>
      </c>
      <c r="T853" s="131" t="s">
        <v>2006</v>
      </c>
      <c r="U853" s="131" t="s">
        <v>2006</v>
      </c>
      <c r="V853" s="131" t="s">
        <v>2006</v>
      </c>
      <c r="W853" s="131" t="s">
        <v>2006</v>
      </c>
      <c r="X853" s="131" t="s">
        <v>1265</v>
      </c>
      <c r="Y853" s="131" t="s">
        <v>1265</v>
      </c>
      <c r="Z853" s="2" t="s">
        <v>2006</v>
      </c>
      <c r="AA853" s="2" t="s">
        <v>2006</v>
      </c>
      <c r="AB853" s="2" t="s">
        <v>2006</v>
      </c>
      <c r="AC853" s="20" t="s">
        <v>2006</v>
      </c>
      <c r="AD853" s="132" t="s">
        <v>2006</v>
      </c>
    </row>
    <row r="854" spans="1:30" s="20" customFormat="1" x14ac:dyDescent="0.3">
      <c r="A854" s="143" t="s">
        <v>265</v>
      </c>
      <c r="B854" s="144" t="s">
        <v>546</v>
      </c>
      <c r="C854" s="144">
        <v>152125</v>
      </c>
      <c r="D854" s="144">
        <v>6576900</v>
      </c>
      <c r="E854" s="158">
        <v>2019</v>
      </c>
      <c r="F854" s="3" t="s">
        <v>1309</v>
      </c>
      <c r="G854" s="131">
        <v>4.8999999999999998E-3</v>
      </c>
      <c r="H854" s="131">
        <v>6.6000000000000003E-2</v>
      </c>
      <c r="I854" s="131">
        <v>2.6</v>
      </c>
      <c r="J854" s="131">
        <v>2.1</v>
      </c>
      <c r="K854" s="131">
        <v>0.18000000000000002</v>
      </c>
      <c r="L854" s="131">
        <v>1.6</v>
      </c>
      <c r="M854" s="131" t="s">
        <v>567</v>
      </c>
      <c r="N854" s="131">
        <v>6.7000000000000004E-2</v>
      </c>
      <c r="O854" s="131">
        <v>2.2000000000000002</v>
      </c>
      <c r="P854" s="131">
        <v>1.8</v>
      </c>
      <c r="Q854" s="131">
        <v>1.8000000000000002E-2</v>
      </c>
      <c r="R854" s="131">
        <v>1.1000000000000001</v>
      </c>
      <c r="S854" s="131">
        <v>8</v>
      </c>
      <c r="T854" s="131">
        <v>60</v>
      </c>
      <c r="U854" s="131">
        <v>23</v>
      </c>
      <c r="V854" s="131">
        <v>7.9</v>
      </c>
      <c r="W854" s="131">
        <v>7.8</v>
      </c>
      <c r="X854" s="131">
        <v>22</v>
      </c>
      <c r="Y854" s="131">
        <v>20</v>
      </c>
      <c r="Z854" s="2" t="s">
        <v>2006</v>
      </c>
      <c r="AA854" s="2" t="s">
        <v>2006</v>
      </c>
      <c r="AB854" s="2" t="s">
        <v>2006</v>
      </c>
      <c r="AC854" s="20" t="s">
        <v>2006</v>
      </c>
      <c r="AD854" s="132" t="s">
        <v>2006</v>
      </c>
    </row>
    <row r="855" spans="1:30" s="20" customFormat="1" x14ac:dyDescent="0.3">
      <c r="A855" s="143" t="s">
        <v>269</v>
      </c>
      <c r="B855" s="144" t="s">
        <v>44</v>
      </c>
      <c r="C855" s="144">
        <v>149668</v>
      </c>
      <c r="D855" s="144">
        <v>6580770</v>
      </c>
      <c r="E855" s="158">
        <v>2019</v>
      </c>
      <c r="F855" s="3" t="s">
        <v>1309</v>
      </c>
      <c r="G855" s="131">
        <v>1.4E-2</v>
      </c>
      <c r="H855" s="131">
        <v>0.13999999999999999</v>
      </c>
      <c r="I855" s="131">
        <v>3.4</v>
      </c>
      <c r="J855" s="131">
        <v>2.2000000000000002</v>
      </c>
      <c r="K855" s="131">
        <v>0.24000000000000002</v>
      </c>
      <c r="L855" s="131">
        <v>3.6</v>
      </c>
      <c r="M855" s="131" t="s">
        <v>567</v>
      </c>
      <c r="N855" s="131">
        <v>8.1000000000000003E-2</v>
      </c>
      <c r="O855" s="131">
        <v>2.5</v>
      </c>
      <c r="P855" s="131">
        <v>1.8</v>
      </c>
      <c r="Q855" s="131">
        <v>1.9E-2</v>
      </c>
      <c r="R855" s="131">
        <v>1.7</v>
      </c>
      <c r="S855" s="131">
        <v>8.1</v>
      </c>
      <c r="T855" s="131">
        <v>65</v>
      </c>
      <c r="U855" s="131">
        <v>22</v>
      </c>
      <c r="V855" s="131" t="s">
        <v>2006</v>
      </c>
      <c r="W855" s="131" t="s">
        <v>2006</v>
      </c>
      <c r="X855" s="131">
        <v>23</v>
      </c>
      <c r="Y855" s="131">
        <v>21</v>
      </c>
      <c r="Z855" s="2" t="s">
        <v>2006</v>
      </c>
      <c r="AA855" s="2" t="s">
        <v>2006</v>
      </c>
      <c r="AB855" s="2" t="s">
        <v>2006</v>
      </c>
      <c r="AC855" s="20" t="s">
        <v>2006</v>
      </c>
      <c r="AD855" s="132" t="s">
        <v>2006</v>
      </c>
    </row>
    <row r="856" spans="1:30" s="20" customFormat="1" x14ac:dyDescent="0.3">
      <c r="A856" s="143" t="s">
        <v>46</v>
      </c>
      <c r="B856" s="144" t="s">
        <v>46</v>
      </c>
      <c r="C856" s="147" t="s">
        <v>1283</v>
      </c>
      <c r="D856" s="147" t="s">
        <v>1282</v>
      </c>
      <c r="E856" s="158">
        <v>2019</v>
      </c>
      <c r="F856" s="3" t="s">
        <v>1309</v>
      </c>
      <c r="G856" s="131" t="s">
        <v>567</v>
      </c>
      <c r="H856" s="131">
        <v>6.9999999999999993E-2</v>
      </c>
      <c r="I856" s="131">
        <v>1.8</v>
      </c>
      <c r="J856" s="131">
        <v>0.67</v>
      </c>
      <c r="K856" s="131">
        <v>0.18000000000000002</v>
      </c>
      <c r="L856" s="131">
        <v>2.2999999999999998</v>
      </c>
      <c r="M856" s="131" t="s">
        <v>567</v>
      </c>
      <c r="N856" s="131" t="s">
        <v>566</v>
      </c>
      <c r="O856" s="131">
        <v>1.2</v>
      </c>
      <c r="P856" s="131">
        <v>0.54</v>
      </c>
      <c r="Q856" s="131">
        <v>3.9E-2</v>
      </c>
      <c r="R856" s="131">
        <v>0.34</v>
      </c>
      <c r="S856" s="131">
        <v>8.6999999999999993</v>
      </c>
      <c r="T856" s="131">
        <v>84</v>
      </c>
      <c r="U856" s="131">
        <v>39</v>
      </c>
      <c r="V856" s="131" t="s">
        <v>2006</v>
      </c>
      <c r="W856" s="131" t="s">
        <v>2006</v>
      </c>
      <c r="X856" s="131">
        <v>33</v>
      </c>
      <c r="Y856" s="131">
        <v>30</v>
      </c>
      <c r="Z856" s="2" t="s">
        <v>2006</v>
      </c>
      <c r="AA856" s="2" t="s">
        <v>2006</v>
      </c>
      <c r="AB856" s="2" t="s">
        <v>2006</v>
      </c>
      <c r="AC856" s="20" t="s">
        <v>2006</v>
      </c>
      <c r="AD856" s="132" t="s">
        <v>2006</v>
      </c>
    </row>
    <row r="857" spans="1:30" s="20" customFormat="1" x14ac:dyDescent="0.3">
      <c r="A857" s="143" t="s">
        <v>36</v>
      </c>
      <c r="B857" s="144" t="s">
        <v>1279</v>
      </c>
      <c r="C857" s="144">
        <v>158727</v>
      </c>
      <c r="D857" s="144">
        <v>6578210</v>
      </c>
      <c r="E857" s="158">
        <v>2019</v>
      </c>
      <c r="F857" s="3" t="s">
        <v>1310</v>
      </c>
      <c r="G857" s="131">
        <v>1.2999999999999999E-2</v>
      </c>
      <c r="H857" s="131">
        <v>0.12000000000000001</v>
      </c>
      <c r="I857" s="131" t="s">
        <v>1273</v>
      </c>
      <c r="J857" s="131">
        <v>1.4</v>
      </c>
      <c r="K857" s="131">
        <v>0.32</v>
      </c>
      <c r="L857" s="131">
        <v>3.6</v>
      </c>
      <c r="M857" s="131">
        <v>1.0999999999999999E-2</v>
      </c>
      <c r="N857" s="131">
        <v>7.2000000000000008E-2</v>
      </c>
      <c r="O857" s="131" t="s">
        <v>1273</v>
      </c>
      <c r="P857" s="131">
        <v>1.3</v>
      </c>
      <c r="Q857" s="131" t="s">
        <v>585</v>
      </c>
      <c r="R857" s="131">
        <v>2.2000000000000002</v>
      </c>
      <c r="S857" s="131">
        <v>8.1</v>
      </c>
      <c r="T857" s="131">
        <v>79</v>
      </c>
      <c r="U857" s="131">
        <v>640</v>
      </c>
      <c r="V857" s="131">
        <v>6.2</v>
      </c>
      <c r="W857" s="131">
        <v>5.6</v>
      </c>
      <c r="X857" s="131">
        <v>68</v>
      </c>
      <c r="Y857" s="131">
        <v>68</v>
      </c>
      <c r="Z857" s="2" t="s">
        <v>2006</v>
      </c>
      <c r="AA857" s="2" t="s">
        <v>2006</v>
      </c>
      <c r="AB857" s="2" t="s">
        <v>2006</v>
      </c>
      <c r="AC857" s="20" t="s">
        <v>2006</v>
      </c>
      <c r="AD857" s="132" t="s">
        <v>2006</v>
      </c>
    </row>
    <row r="858" spans="1:30" s="20" customFormat="1" x14ac:dyDescent="0.3">
      <c r="A858" s="143" t="s">
        <v>261</v>
      </c>
      <c r="B858" s="144" t="s">
        <v>1327</v>
      </c>
      <c r="C858" s="144">
        <v>156341</v>
      </c>
      <c r="D858" s="144">
        <v>6582550</v>
      </c>
      <c r="E858" s="158">
        <v>2019</v>
      </c>
      <c r="F858" s="3" t="s">
        <v>1310</v>
      </c>
      <c r="G858" s="131">
        <v>9.9000000000000008E-3</v>
      </c>
      <c r="H858" s="131">
        <v>0.1</v>
      </c>
      <c r="I858" s="131" t="s">
        <v>1273</v>
      </c>
      <c r="J858" s="131">
        <v>1.3</v>
      </c>
      <c r="K858" s="131">
        <v>0.2</v>
      </c>
      <c r="L858" s="131">
        <v>4.5</v>
      </c>
      <c r="M858" s="131">
        <v>8.8999999999999999E-3</v>
      </c>
      <c r="N858" s="131">
        <v>5.7000000000000002E-2</v>
      </c>
      <c r="O858" s="131" t="s">
        <v>1273</v>
      </c>
      <c r="P858" s="131">
        <v>1.2</v>
      </c>
      <c r="Q858" s="131" t="s">
        <v>585</v>
      </c>
      <c r="R858" s="131">
        <v>3</v>
      </c>
      <c r="S858" s="131" t="s">
        <v>2006</v>
      </c>
      <c r="T858" s="131" t="s">
        <v>2006</v>
      </c>
      <c r="U858" s="131">
        <v>650</v>
      </c>
      <c r="V858" s="131">
        <v>6.7</v>
      </c>
      <c r="W858" s="131">
        <v>6.4</v>
      </c>
      <c r="X858" s="131">
        <v>72</v>
      </c>
      <c r="Y858" s="131">
        <v>72</v>
      </c>
      <c r="Z858" s="2" t="s">
        <v>2006</v>
      </c>
      <c r="AA858" s="2" t="s">
        <v>2006</v>
      </c>
      <c r="AB858" s="2" t="s">
        <v>2006</v>
      </c>
      <c r="AC858" s="20" t="s">
        <v>2006</v>
      </c>
      <c r="AD858" s="132" t="s">
        <v>2006</v>
      </c>
    </row>
    <row r="859" spans="1:30" s="20" customFormat="1" x14ac:dyDescent="0.3">
      <c r="A859" s="143" t="s">
        <v>43</v>
      </c>
      <c r="B859" s="144" t="s">
        <v>43</v>
      </c>
      <c r="C859" s="144">
        <v>153662</v>
      </c>
      <c r="D859" s="144">
        <v>6578630</v>
      </c>
      <c r="E859" s="158">
        <v>2019</v>
      </c>
      <c r="F859" s="3" t="s">
        <v>1311</v>
      </c>
      <c r="G859" s="131" t="s">
        <v>2006</v>
      </c>
      <c r="H859" s="131" t="s">
        <v>2006</v>
      </c>
      <c r="I859" s="131" t="s">
        <v>2006</v>
      </c>
      <c r="J859" s="131" t="s">
        <v>2006</v>
      </c>
      <c r="K859" s="131" t="s">
        <v>2006</v>
      </c>
      <c r="L859" s="131" t="s">
        <v>2006</v>
      </c>
      <c r="M859" s="131" t="s">
        <v>2006</v>
      </c>
      <c r="N859" s="131" t="s">
        <v>2006</v>
      </c>
      <c r="O859" s="131" t="s">
        <v>2006</v>
      </c>
      <c r="P859" s="131" t="s">
        <v>2006</v>
      </c>
      <c r="Q859" s="131" t="s">
        <v>2006</v>
      </c>
      <c r="R859" s="131" t="s">
        <v>2006</v>
      </c>
      <c r="S859" s="131">
        <v>8</v>
      </c>
      <c r="T859" s="131">
        <v>61</v>
      </c>
      <c r="U859" s="131">
        <v>22</v>
      </c>
      <c r="V859" s="131">
        <v>7.5</v>
      </c>
      <c r="W859" s="131">
        <v>7.8</v>
      </c>
      <c r="X859" s="131" t="s">
        <v>2006</v>
      </c>
      <c r="Y859" s="131" t="s">
        <v>2006</v>
      </c>
      <c r="Z859" s="2" t="s">
        <v>2006</v>
      </c>
      <c r="AA859" s="2" t="s">
        <v>2006</v>
      </c>
      <c r="AB859" s="2" t="s">
        <v>2006</v>
      </c>
      <c r="AC859" s="20" t="s">
        <v>2006</v>
      </c>
      <c r="AD859" s="132" t="s">
        <v>2006</v>
      </c>
    </row>
    <row r="860" spans="1:30" s="20" customFormat="1" x14ac:dyDescent="0.3">
      <c r="A860" s="143" t="s">
        <v>42</v>
      </c>
      <c r="B860" s="144" t="s">
        <v>42</v>
      </c>
      <c r="C860" s="144">
        <v>148156</v>
      </c>
      <c r="D860" s="144">
        <v>6572520</v>
      </c>
      <c r="E860" s="158">
        <v>2019</v>
      </c>
      <c r="F860" s="3" t="s">
        <v>1311</v>
      </c>
      <c r="G860" s="131" t="s">
        <v>2006</v>
      </c>
      <c r="H860" s="131" t="s">
        <v>2006</v>
      </c>
      <c r="I860" s="131" t="s">
        <v>2006</v>
      </c>
      <c r="J860" s="131" t="s">
        <v>2006</v>
      </c>
      <c r="K860" s="131" t="s">
        <v>2006</v>
      </c>
      <c r="L860" s="131" t="s">
        <v>2006</v>
      </c>
      <c r="M860" s="131" t="s">
        <v>2006</v>
      </c>
      <c r="N860" s="131" t="s">
        <v>2006</v>
      </c>
      <c r="O860" s="131" t="s">
        <v>2006</v>
      </c>
      <c r="P860" s="131" t="s">
        <v>2006</v>
      </c>
      <c r="Q860" s="131" t="s">
        <v>2006</v>
      </c>
      <c r="R860" s="131" t="s">
        <v>2006</v>
      </c>
      <c r="S860" s="131">
        <v>7.8</v>
      </c>
      <c r="T860" s="131">
        <v>64</v>
      </c>
      <c r="U860" s="131">
        <v>31</v>
      </c>
      <c r="V860" s="131">
        <v>6.8</v>
      </c>
      <c r="W860" s="131">
        <v>6.5</v>
      </c>
      <c r="X860" s="131" t="s">
        <v>2006</v>
      </c>
      <c r="Y860" s="131" t="s">
        <v>2006</v>
      </c>
      <c r="Z860" s="2" t="s">
        <v>2006</v>
      </c>
      <c r="AA860" s="2" t="s">
        <v>2006</v>
      </c>
      <c r="AB860" s="2" t="s">
        <v>2006</v>
      </c>
      <c r="AC860" s="20" t="s">
        <v>2006</v>
      </c>
      <c r="AD860" s="132" t="s">
        <v>2006</v>
      </c>
    </row>
    <row r="861" spans="1:30" s="20" customFormat="1" x14ac:dyDescent="0.3">
      <c r="A861" s="143" t="s">
        <v>37</v>
      </c>
      <c r="B861" s="145" t="s">
        <v>37</v>
      </c>
      <c r="C861" s="154"/>
      <c r="D861" s="154"/>
      <c r="E861" s="158">
        <v>2019</v>
      </c>
      <c r="F861" s="3" t="s">
        <v>1312</v>
      </c>
      <c r="G861" s="131" t="s">
        <v>567</v>
      </c>
      <c r="H861" s="131" t="s">
        <v>566</v>
      </c>
      <c r="I861" s="131">
        <v>0.28999999999999998</v>
      </c>
      <c r="J861" s="131">
        <v>0.49</v>
      </c>
      <c r="K861" s="131">
        <v>8.6000000000000007E-2</v>
      </c>
      <c r="L861" s="131">
        <v>3.4</v>
      </c>
      <c r="M861" s="131" t="s">
        <v>567</v>
      </c>
      <c r="N861" s="131" t="s">
        <v>566</v>
      </c>
      <c r="O861" s="131" t="s">
        <v>566</v>
      </c>
      <c r="P861" s="131" t="s">
        <v>566</v>
      </c>
      <c r="Q861" s="131" t="s">
        <v>585</v>
      </c>
      <c r="R861" s="131" t="s">
        <v>587</v>
      </c>
      <c r="S861" s="131" t="s">
        <v>2006</v>
      </c>
      <c r="T861" s="131" t="s">
        <v>2006</v>
      </c>
      <c r="U861" s="131" t="s">
        <v>2006</v>
      </c>
      <c r="V861" s="131" t="s">
        <v>2006</v>
      </c>
      <c r="W861" s="131" t="s">
        <v>2006</v>
      </c>
      <c r="X861" s="131">
        <v>7.8E-2</v>
      </c>
      <c r="Y861" s="131" t="s">
        <v>1265</v>
      </c>
      <c r="Z861" s="2" t="s">
        <v>2006</v>
      </c>
      <c r="AA861" s="2" t="s">
        <v>2006</v>
      </c>
      <c r="AB861" s="2" t="s">
        <v>2006</v>
      </c>
      <c r="AC861" s="20" t="s">
        <v>2006</v>
      </c>
      <c r="AD861" s="132" t="s">
        <v>2006</v>
      </c>
    </row>
    <row r="862" spans="1:30" s="20" customFormat="1" x14ac:dyDescent="0.3">
      <c r="A862" s="143" t="s">
        <v>40</v>
      </c>
      <c r="B862" s="144" t="s">
        <v>40</v>
      </c>
      <c r="C862" s="144">
        <v>142857</v>
      </c>
      <c r="D862" s="144">
        <v>6581940</v>
      </c>
      <c r="E862" s="158">
        <v>2019</v>
      </c>
      <c r="F862" s="3" t="s">
        <v>1312</v>
      </c>
      <c r="G862" s="131" t="s">
        <v>567</v>
      </c>
      <c r="H862" s="131">
        <v>0.2</v>
      </c>
      <c r="I862" s="131">
        <v>2.2000000000000002</v>
      </c>
      <c r="J862" s="131">
        <v>1</v>
      </c>
      <c r="K862" s="131">
        <v>0.2</v>
      </c>
      <c r="L862" s="131">
        <v>3.6</v>
      </c>
      <c r="M862" s="131" t="s">
        <v>567</v>
      </c>
      <c r="N862" s="131">
        <v>8.3999999999999991E-2</v>
      </c>
      <c r="O862" s="131">
        <v>1.3</v>
      </c>
      <c r="P862" s="131">
        <v>0.85</v>
      </c>
      <c r="Q862" s="131">
        <v>1.4E-2</v>
      </c>
      <c r="R862" s="131">
        <v>1.7</v>
      </c>
      <c r="S862" s="131">
        <v>7.8</v>
      </c>
      <c r="T862" s="131">
        <v>110</v>
      </c>
      <c r="U862" s="131">
        <v>36</v>
      </c>
      <c r="V862" s="131">
        <v>8.8000000000000007</v>
      </c>
      <c r="W862" s="131">
        <v>7.7</v>
      </c>
      <c r="X862" s="131">
        <v>41</v>
      </c>
      <c r="Y862" s="131">
        <v>35</v>
      </c>
      <c r="Z862" s="2" t="s">
        <v>2006</v>
      </c>
      <c r="AA862" s="2" t="s">
        <v>2006</v>
      </c>
      <c r="AB862" s="2" t="s">
        <v>2006</v>
      </c>
      <c r="AC862" s="20" t="s">
        <v>2006</v>
      </c>
      <c r="AD862" s="132" t="s">
        <v>2006</v>
      </c>
    </row>
    <row r="863" spans="1:30" s="20" customFormat="1" x14ac:dyDescent="0.3">
      <c r="A863" s="143" t="s">
        <v>39</v>
      </c>
      <c r="B863" s="144" t="s">
        <v>39</v>
      </c>
      <c r="C863" s="144">
        <v>145234</v>
      </c>
      <c r="D863" s="144">
        <v>6581590</v>
      </c>
      <c r="E863" s="158">
        <v>2019</v>
      </c>
      <c r="F863" s="3" t="s">
        <v>1312</v>
      </c>
      <c r="G863" s="131" t="s">
        <v>567</v>
      </c>
      <c r="H863" s="131">
        <v>5.2999999999999999E-2</v>
      </c>
      <c r="I863" s="131">
        <v>0.18000000000000002</v>
      </c>
      <c r="J863" s="131">
        <v>0.39</v>
      </c>
      <c r="K863" s="131">
        <v>3.1E-2</v>
      </c>
      <c r="L863" s="131">
        <v>0.88</v>
      </c>
      <c r="M863" s="131" t="s">
        <v>567</v>
      </c>
      <c r="N863" s="131" t="s">
        <v>566</v>
      </c>
      <c r="O863" s="131">
        <v>0.12000000000000001</v>
      </c>
      <c r="P863" s="131">
        <v>0.31</v>
      </c>
      <c r="Q863" s="131" t="s">
        <v>585</v>
      </c>
      <c r="R863" s="131">
        <v>0.46</v>
      </c>
      <c r="S863" s="131">
        <v>8.1</v>
      </c>
      <c r="T863" s="131">
        <v>100</v>
      </c>
      <c r="U863" s="131">
        <v>89</v>
      </c>
      <c r="V863" s="131">
        <v>20</v>
      </c>
      <c r="W863" s="131">
        <v>19</v>
      </c>
      <c r="X863" s="131">
        <v>98</v>
      </c>
      <c r="Y863" s="131">
        <v>93</v>
      </c>
      <c r="Z863" s="2" t="s">
        <v>2006</v>
      </c>
      <c r="AA863" s="2" t="s">
        <v>2006</v>
      </c>
      <c r="AB863" s="2" t="s">
        <v>2006</v>
      </c>
      <c r="AC863" s="20" t="s">
        <v>2006</v>
      </c>
      <c r="AD863" s="132" t="s">
        <v>2006</v>
      </c>
    </row>
    <row r="864" spans="1:30" s="20" customFormat="1" x14ac:dyDescent="0.3">
      <c r="A864" s="143" t="s">
        <v>38</v>
      </c>
      <c r="B864" s="145" t="s">
        <v>38</v>
      </c>
      <c r="C864" s="144">
        <v>145070</v>
      </c>
      <c r="D864" s="144">
        <v>6580210</v>
      </c>
      <c r="E864" s="158">
        <v>2019</v>
      </c>
      <c r="F864" s="3" t="s">
        <v>1312</v>
      </c>
      <c r="G864" s="131" t="s">
        <v>567</v>
      </c>
      <c r="H864" s="131" t="s">
        <v>566</v>
      </c>
      <c r="I864" s="131">
        <v>1</v>
      </c>
      <c r="J864" s="131">
        <v>0.37</v>
      </c>
      <c r="K864" s="131">
        <v>0.9</v>
      </c>
      <c r="L864" s="131">
        <v>1.3</v>
      </c>
      <c r="M864" s="131" t="s">
        <v>567</v>
      </c>
      <c r="N864" s="131" t="s">
        <v>566</v>
      </c>
      <c r="O864" s="131">
        <v>0.37</v>
      </c>
      <c r="P864" s="131">
        <v>0.27</v>
      </c>
      <c r="Q864" s="131" t="s">
        <v>585</v>
      </c>
      <c r="R864" s="131">
        <v>0.68</v>
      </c>
      <c r="S864" s="131">
        <v>8.1999999999999993</v>
      </c>
      <c r="T864" s="131">
        <v>150</v>
      </c>
      <c r="U864" s="131">
        <v>36</v>
      </c>
      <c r="V864" s="131">
        <v>10</v>
      </c>
      <c r="W864" s="131">
        <v>9.9</v>
      </c>
      <c r="X864" s="131">
        <v>48</v>
      </c>
      <c r="Y864" s="131">
        <v>42</v>
      </c>
      <c r="Z864" s="2" t="s">
        <v>2006</v>
      </c>
      <c r="AA864" s="2" t="s">
        <v>2006</v>
      </c>
      <c r="AB864" s="2" t="s">
        <v>2006</v>
      </c>
      <c r="AC864" s="20" t="s">
        <v>2006</v>
      </c>
      <c r="AD864" s="132" t="s">
        <v>2006</v>
      </c>
    </row>
    <row r="865" spans="1:30" s="20" customFormat="1" x14ac:dyDescent="0.3">
      <c r="A865" s="143" t="s">
        <v>265</v>
      </c>
      <c r="B865" s="144" t="s">
        <v>546</v>
      </c>
      <c r="C865" s="144">
        <v>152125</v>
      </c>
      <c r="D865" s="144">
        <v>6576900</v>
      </c>
      <c r="E865" s="158">
        <v>2019</v>
      </c>
      <c r="F865" s="3" t="s">
        <v>1312</v>
      </c>
      <c r="G865" s="131">
        <v>6.0000000000000001E-3</v>
      </c>
      <c r="H865" s="131">
        <v>0.13999999999999999</v>
      </c>
      <c r="I865" s="131">
        <v>2.8</v>
      </c>
      <c r="J865" s="131">
        <v>2.1</v>
      </c>
      <c r="K865" s="131">
        <v>0.44</v>
      </c>
      <c r="L865" s="131">
        <v>3</v>
      </c>
      <c r="M865" s="131">
        <v>4.0999999999999995E-3</v>
      </c>
      <c r="N865" s="131">
        <v>6.0999999999999999E-2</v>
      </c>
      <c r="O865" s="131">
        <v>2.1</v>
      </c>
      <c r="P865" s="131">
        <v>1.8</v>
      </c>
      <c r="Q865" s="131">
        <v>1.0999999999999999E-2</v>
      </c>
      <c r="R865" s="131">
        <v>1.6</v>
      </c>
      <c r="S865" s="131">
        <v>8</v>
      </c>
      <c r="T865" s="131">
        <v>60</v>
      </c>
      <c r="U865" s="131">
        <v>26</v>
      </c>
      <c r="V865" s="131">
        <v>6.9</v>
      </c>
      <c r="W865" s="131">
        <v>6.5</v>
      </c>
      <c r="X865" s="131">
        <v>23</v>
      </c>
      <c r="Y865" s="131">
        <v>19</v>
      </c>
      <c r="Z865" s="2" t="s">
        <v>2006</v>
      </c>
      <c r="AA865" s="2" t="s">
        <v>2006</v>
      </c>
      <c r="AB865" s="2" t="s">
        <v>2006</v>
      </c>
      <c r="AC865" s="20" t="s">
        <v>2006</v>
      </c>
      <c r="AD865" s="132" t="s">
        <v>2006</v>
      </c>
    </row>
    <row r="866" spans="1:30" s="20" customFormat="1" x14ac:dyDescent="0.3">
      <c r="A866" s="143" t="s">
        <v>268</v>
      </c>
      <c r="B866" s="144" t="s">
        <v>1993</v>
      </c>
      <c r="C866" s="144">
        <v>146245</v>
      </c>
      <c r="D866" s="144">
        <v>6583660</v>
      </c>
      <c r="E866" s="158">
        <v>2019</v>
      </c>
      <c r="F866" s="3" t="s">
        <v>1312</v>
      </c>
      <c r="G866" s="131">
        <v>0.05</v>
      </c>
      <c r="H866" s="131">
        <v>2.4</v>
      </c>
      <c r="I866" s="131">
        <v>8.4</v>
      </c>
      <c r="J866" s="131">
        <v>3.9</v>
      </c>
      <c r="K866" s="131">
        <v>3.5</v>
      </c>
      <c r="L866" s="131">
        <v>46</v>
      </c>
      <c r="M866" s="131" t="s">
        <v>567</v>
      </c>
      <c r="N866" s="131">
        <v>0.11</v>
      </c>
      <c r="O866" s="131">
        <v>2.5</v>
      </c>
      <c r="P866" s="131">
        <v>2.2999999999999998</v>
      </c>
      <c r="Q866" s="131">
        <v>8.3999999999999991E-2</v>
      </c>
      <c r="R866" s="131">
        <v>7</v>
      </c>
      <c r="S866" s="131">
        <v>8</v>
      </c>
      <c r="T866" s="131">
        <v>150</v>
      </c>
      <c r="U866" s="131">
        <v>61</v>
      </c>
      <c r="V866" s="131">
        <v>8.9</v>
      </c>
      <c r="W866" s="131">
        <v>7.8</v>
      </c>
      <c r="X866" s="131">
        <v>63</v>
      </c>
      <c r="Y866" s="131">
        <v>54</v>
      </c>
      <c r="Z866" s="2" t="s">
        <v>2006</v>
      </c>
      <c r="AA866" s="2" t="s">
        <v>2006</v>
      </c>
      <c r="AB866" s="2" t="s">
        <v>2006</v>
      </c>
      <c r="AC866" s="20" t="s">
        <v>2006</v>
      </c>
      <c r="AD866" s="132" t="s">
        <v>2006</v>
      </c>
    </row>
    <row r="867" spans="1:30" s="20" customFormat="1" x14ac:dyDescent="0.3">
      <c r="A867" s="143" t="s">
        <v>42</v>
      </c>
      <c r="B867" s="144" t="s">
        <v>42</v>
      </c>
      <c r="C867" s="144">
        <v>148156</v>
      </c>
      <c r="D867" s="144">
        <v>6572520</v>
      </c>
      <c r="E867" s="158">
        <v>2019</v>
      </c>
      <c r="F867" s="3" t="s">
        <v>1312</v>
      </c>
      <c r="G867" s="131" t="s">
        <v>567</v>
      </c>
      <c r="H867" s="131">
        <v>0.12999999999999998</v>
      </c>
      <c r="I867" s="131">
        <v>1.6</v>
      </c>
      <c r="J867" s="131">
        <v>1.1000000000000001</v>
      </c>
      <c r="K867" s="131">
        <v>0.31</v>
      </c>
      <c r="L867" s="131">
        <v>2</v>
      </c>
      <c r="M867" s="131" t="s">
        <v>567</v>
      </c>
      <c r="N867" s="131" t="s">
        <v>566</v>
      </c>
      <c r="O867" s="131">
        <v>0.73</v>
      </c>
      <c r="P867" s="131">
        <v>0.76999999999999991</v>
      </c>
      <c r="Q867" s="131" t="s">
        <v>585</v>
      </c>
      <c r="R867" s="131">
        <v>0.37</v>
      </c>
      <c r="S867" s="131">
        <v>8.1999999999999993</v>
      </c>
      <c r="T867" s="131">
        <v>65</v>
      </c>
      <c r="U867" s="131">
        <v>29</v>
      </c>
      <c r="V867" s="131">
        <v>6.6</v>
      </c>
      <c r="W867" s="131">
        <v>5.5</v>
      </c>
      <c r="X867" s="131">
        <v>30</v>
      </c>
      <c r="Y867" s="131">
        <v>25</v>
      </c>
      <c r="Z867" s="2" t="s">
        <v>2006</v>
      </c>
      <c r="AA867" s="2" t="s">
        <v>2006</v>
      </c>
      <c r="AB867" s="2" t="s">
        <v>2006</v>
      </c>
      <c r="AC867" s="20" t="s">
        <v>2006</v>
      </c>
      <c r="AD867" s="132" t="s">
        <v>2006</v>
      </c>
    </row>
    <row r="868" spans="1:30" s="20" customFormat="1" x14ac:dyDescent="0.3">
      <c r="A868" s="143" t="s">
        <v>267</v>
      </c>
      <c r="B868" s="144" t="s">
        <v>552</v>
      </c>
      <c r="C868" s="144">
        <v>152713</v>
      </c>
      <c r="D868" s="144">
        <v>6582780</v>
      </c>
      <c r="E868" s="158">
        <v>2019</v>
      </c>
      <c r="F868" s="3" t="s">
        <v>1313</v>
      </c>
      <c r="G868" s="131">
        <v>1.0999999999999999E-2</v>
      </c>
      <c r="H868" s="131">
        <v>0.13999999999999999</v>
      </c>
      <c r="I868" s="131">
        <v>1.9</v>
      </c>
      <c r="J868" s="131">
        <v>1.4</v>
      </c>
      <c r="K868" s="131">
        <v>0.49</v>
      </c>
      <c r="L868" s="131">
        <v>4.3</v>
      </c>
      <c r="M868" s="131">
        <v>7.9000000000000008E-3</v>
      </c>
      <c r="N868" s="131">
        <v>9.0000000000000011E-2</v>
      </c>
      <c r="O868" s="131">
        <v>1.4</v>
      </c>
      <c r="P868" s="131">
        <v>1.3</v>
      </c>
      <c r="Q868" s="131">
        <v>0.12000000000000001</v>
      </c>
      <c r="R868" s="131">
        <v>2.5</v>
      </c>
      <c r="S868" s="131">
        <v>8.1999999999999993</v>
      </c>
      <c r="T868" s="131">
        <v>92</v>
      </c>
      <c r="U868" s="131">
        <v>600</v>
      </c>
      <c r="V868" s="131">
        <v>6.1</v>
      </c>
      <c r="W868" s="131">
        <v>6.2</v>
      </c>
      <c r="X868" s="131">
        <v>68</v>
      </c>
      <c r="Y868" s="131">
        <v>62</v>
      </c>
      <c r="Z868" s="2" t="s">
        <v>2006</v>
      </c>
      <c r="AA868" s="2" t="s">
        <v>2006</v>
      </c>
      <c r="AB868" s="2" t="s">
        <v>2006</v>
      </c>
      <c r="AC868" s="20" t="s">
        <v>2006</v>
      </c>
      <c r="AD868" s="132" t="s">
        <v>2006</v>
      </c>
    </row>
    <row r="869" spans="1:30" s="20" customFormat="1" x14ac:dyDescent="0.3">
      <c r="A869" s="143" t="s">
        <v>975</v>
      </c>
      <c r="B869" s="144" t="s">
        <v>939</v>
      </c>
      <c r="C869" s="144">
        <v>158751</v>
      </c>
      <c r="D869" s="144">
        <v>6570553</v>
      </c>
      <c r="E869" s="158">
        <v>2019</v>
      </c>
      <c r="F869" s="3" t="s">
        <v>1313</v>
      </c>
      <c r="G869" s="131" t="s">
        <v>567</v>
      </c>
      <c r="H869" s="131">
        <v>0.13999999999999999</v>
      </c>
      <c r="I869" s="131">
        <v>0.76999999999999991</v>
      </c>
      <c r="J869" s="131">
        <v>0.8</v>
      </c>
      <c r="K869" s="131">
        <v>3.3000000000000002E-2</v>
      </c>
      <c r="L869" s="131">
        <v>0.53</v>
      </c>
      <c r="M869" s="131" t="s">
        <v>567</v>
      </c>
      <c r="N869" s="131" t="s">
        <v>566</v>
      </c>
      <c r="O869" s="131">
        <v>0.83</v>
      </c>
      <c r="P869" s="131">
        <v>0.83</v>
      </c>
      <c r="Q869" s="131" t="s">
        <v>585</v>
      </c>
      <c r="R869" s="131">
        <v>0.27</v>
      </c>
      <c r="S869" s="131">
        <v>8.5</v>
      </c>
      <c r="T869" s="131">
        <v>92</v>
      </c>
      <c r="U869" s="131">
        <v>40</v>
      </c>
      <c r="V869" s="131">
        <v>6.1</v>
      </c>
      <c r="W869" s="131">
        <v>5.8</v>
      </c>
      <c r="X869" s="131">
        <v>37</v>
      </c>
      <c r="Y869" s="131">
        <v>42</v>
      </c>
      <c r="Z869" s="2" t="s">
        <v>2006</v>
      </c>
      <c r="AA869" s="2" t="s">
        <v>2006</v>
      </c>
      <c r="AB869" s="2" t="s">
        <v>2006</v>
      </c>
      <c r="AC869" s="20" t="s">
        <v>2006</v>
      </c>
      <c r="AD869" s="132" t="s">
        <v>2006</v>
      </c>
    </row>
    <row r="870" spans="1:30" s="20" customFormat="1" x14ac:dyDescent="0.3">
      <c r="A870" s="143" t="s">
        <v>263</v>
      </c>
      <c r="B870" s="144" t="s">
        <v>550</v>
      </c>
      <c r="C870" s="144">
        <v>156953</v>
      </c>
      <c r="D870" s="144">
        <v>6570050</v>
      </c>
      <c r="E870" s="158">
        <v>2019</v>
      </c>
      <c r="F870" s="3" t="s">
        <v>1313</v>
      </c>
      <c r="G870" s="131">
        <v>5.0000000000000001E-3</v>
      </c>
      <c r="H870" s="131">
        <v>0.13999999999999999</v>
      </c>
      <c r="I870" s="131">
        <v>1.2</v>
      </c>
      <c r="J870" s="131">
        <v>2</v>
      </c>
      <c r="K870" s="131">
        <v>0.35</v>
      </c>
      <c r="L870" s="131">
        <v>4.5999999999999996</v>
      </c>
      <c r="M870" s="131" t="s">
        <v>567</v>
      </c>
      <c r="N870" s="131" t="s">
        <v>566</v>
      </c>
      <c r="O870" s="131">
        <v>0.76999999999999991</v>
      </c>
      <c r="P870" s="131">
        <v>1.7</v>
      </c>
      <c r="Q870" s="131" t="s">
        <v>585</v>
      </c>
      <c r="R870" s="131">
        <v>0.37</v>
      </c>
      <c r="S870" s="131">
        <v>8.1</v>
      </c>
      <c r="T870" s="131">
        <v>75</v>
      </c>
      <c r="U870" s="131">
        <v>38</v>
      </c>
      <c r="V870" s="131">
        <v>7.9</v>
      </c>
      <c r="W870" s="131">
        <v>7.2</v>
      </c>
      <c r="X870" s="131">
        <v>32</v>
      </c>
      <c r="Y870" s="131">
        <v>29</v>
      </c>
      <c r="Z870" s="2" t="s">
        <v>2006</v>
      </c>
      <c r="AA870" s="2" t="s">
        <v>2006</v>
      </c>
      <c r="AB870" s="2" t="s">
        <v>2006</v>
      </c>
      <c r="AC870" s="20" t="s">
        <v>2006</v>
      </c>
      <c r="AD870" s="132" t="s">
        <v>2006</v>
      </c>
    </row>
    <row r="871" spans="1:30" s="20" customFormat="1" x14ac:dyDescent="0.3">
      <c r="A871" s="143" t="s">
        <v>46</v>
      </c>
      <c r="B871" s="144" t="s">
        <v>46</v>
      </c>
      <c r="C871" s="147" t="s">
        <v>1283</v>
      </c>
      <c r="D871" s="147" t="s">
        <v>1282</v>
      </c>
      <c r="E871" s="158">
        <v>2019</v>
      </c>
      <c r="F871" s="3" t="s">
        <v>1313</v>
      </c>
      <c r="G871" s="131" t="s">
        <v>567</v>
      </c>
      <c r="H871" s="131">
        <v>0.15</v>
      </c>
      <c r="I871" s="131">
        <v>1.2</v>
      </c>
      <c r="J871" s="131">
        <v>0.56999999999999995</v>
      </c>
      <c r="K871" s="131">
        <v>0.24000000000000002</v>
      </c>
      <c r="L871" s="131">
        <v>3</v>
      </c>
      <c r="M871" s="131" t="s">
        <v>567</v>
      </c>
      <c r="N871" s="131" t="s">
        <v>566</v>
      </c>
      <c r="O871" s="131">
        <v>1</v>
      </c>
      <c r="P871" s="131">
        <v>0.48000000000000004</v>
      </c>
      <c r="Q871" s="131">
        <v>5.0999999999999997E-2</v>
      </c>
      <c r="R871" s="131">
        <v>0.6</v>
      </c>
      <c r="S871" s="131">
        <v>8.5</v>
      </c>
      <c r="T871" s="131">
        <v>68</v>
      </c>
      <c r="U871" s="131">
        <v>41</v>
      </c>
      <c r="V871" s="131">
        <v>5.4</v>
      </c>
      <c r="W871" s="131">
        <v>5.0999999999999996</v>
      </c>
      <c r="X871" s="131">
        <v>26</v>
      </c>
      <c r="Y871" s="131">
        <v>24</v>
      </c>
      <c r="Z871" s="2" t="s">
        <v>2006</v>
      </c>
      <c r="AA871" s="2" t="s">
        <v>2006</v>
      </c>
      <c r="AB871" s="2" t="s">
        <v>2006</v>
      </c>
      <c r="AC871" s="20" t="s">
        <v>2006</v>
      </c>
      <c r="AD871" s="132" t="s">
        <v>2006</v>
      </c>
    </row>
    <row r="872" spans="1:30" s="20" customFormat="1" x14ac:dyDescent="0.3">
      <c r="A872" s="143" t="s">
        <v>41</v>
      </c>
      <c r="B872" s="144" t="s">
        <v>41</v>
      </c>
      <c r="C872" s="144">
        <v>155057</v>
      </c>
      <c r="D872" s="144">
        <v>6568460</v>
      </c>
      <c r="E872" s="158">
        <v>2019</v>
      </c>
      <c r="F872" s="3" t="s">
        <v>1313</v>
      </c>
      <c r="G872" s="131" t="s">
        <v>567</v>
      </c>
      <c r="H872" s="131">
        <v>9.6000000000000002E-2</v>
      </c>
      <c r="I872" s="131">
        <v>1.2</v>
      </c>
      <c r="J872" s="131">
        <v>1.7</v>
      </c>
      <c r="K872" s="131">
        <v>0.12000000000000001</v>
      </c>
      <c r="L872" s="131">
        <v>1.8</v>
      </c>
      <c r="M872" s="131" t="s">
        <v>567</v>
      </c>
      <c r="N872" s="131">
        <v>5.7000000000000002E-2</v>
      </c>
      <c r="O872" s="131">
        <v>0.96000000000000008</v>
      </c>
      <c r="P872" s="131">
        <v>1.5</v>
      </c>
      <c r="Q872" s="131" t="s">
        <v>585</v>
      </c>
      <c r="R872" s="131">
        <v>0.82</v>
      </c>
      <c r="S872" s="131">
        <v>8</v>
      </c>
      <c r="T872" s="131">
        <v>75</v>
      </c>
      <c r="U872" s="131">
        <v>35</v>
      </c>
      <c r="V872" s="131">
        <v>9</v>
      </c>
      <c r="W872" s="131">
        <v>8.1999999999999993</v>
      </c>
      <c r="X872" s="131">
        <v>30</v>
      </c>
      <c r="Y872" s="131">
        <v>28</v>
      </c>
      <c r="Z872" s="2" t="s">
        <v>2006</v>
      </c>
      <c r="AA872" s="2" t="s">
        <v>2006</v>
      </c>
      <c r="AB872" s="2" t="s">
        <v>2006</v>
      </c>
      <c r="AC872" s="20" t="s">
        <v>2006</v>
      </c>
      <c r="AD872" s="132" t="s">
        <v>2006</v>
      </c>
    </row>
    <row r="873" spans="1:30" s="20" customFormat="1" x14ac:dyDescent="0.3">
      <c r="A873" s="143" t="s">
        <v>43</v>
      </c>
      <c r="B873" s="144" t="s">
        <v>43</v>
      </c>
      <c r="C873" s="144">
        <v>153662</v>
      </c>
      <c r="D873" s="144">
        <v>6578630</v>
      </c>
      <c r="E873" s="158">
        <v>2019</v>
      </c>
      <c r="F873" s="3" t="s">
        <v>1313</v>
      </c>
      <c r="G873" s="131" t="s">
        <v>567</v>
      </c>
      <c r="H873" s="131">
        <v>0.11</v>
      </c>
      <c r="I873" s="131">
        <v>2.4</v>
      </c>
      <c r="J873" s="131">
        <v>1.9</v>
      </c>
      <c r="K873" s="131">
        <v>0.16</v>
      </c>
      <c r="L873" s="131">
        <v>2</v>
      </c>
      <c r="M873" s="131" t="s">
        <v>567</v>
      </c>
      <c r="N873" s="131">
        <v>6.6000000000000003E-2</v>
      </c>
      <c r="O873" s="131">
        <v>2.1</v>
      </c>
      <c r="P873" s="131">
        <v>1.7</v>
      </c>
      <c r="Q873" s="131">
        <v>0.01</v>
      </c>
      <c r="R873" s="131">
        <v>1.4</v>
      </c>
      <c r="S873" s="131">
        <v>8</v>
      </c>
      <c r="T873" s="131">
        <v>60</v>
      </c>
      <c r="U873" s="131">
        <v>22</v>
      </c>
      <c r="V873" s="131">
        <v>7.2</v>
      </c>
      <c r="W873" s="131">
        <v>6.8</v>
      </c>
      <c r="X873" s="131">
        <v>20</v>
      </c>
      <c r="Y873" s="131">
        <v>18</v>
      </c>
      <c r="Z873" s="2" t="s">
        <v>2006</v>
      </c>
      <c r="AA873" s="2" t="s">
        <v>2006</v>
      </c>
      <c r="AB873" s="2" t="s">
        <v>2006</v>
      </c>
      <c r="AC873" s="20" t="s">
        <v>2006</v>
      </c>
      <c r="AD873" s="132" t="s">
        <v>2006</v>
      </c>
    </row>
    <row r="874" spans="1:30" s="20" customFormat="1" x14ac:dyDescent="0.3">
      <c r="A874" s="143" t="s">
        <v>1116</v>
      </c>
      <c r="B874" s="144" t="s">
        <v>1116</v>
      </c>
      <c r="C874" s="154"/>
      <c r="D874" s="154"/>
      <c r="E874" s="158">
        <v>2019</v>
      </c>
      <c r="F874" s="3" t="s">
        <v>1314</v>
      </c>
      <c r="G874" s="131" t="s">
        <v>567</v>
      </c>
      <c r="H874" s="131">
        <v>0.05</v>
      </c>
      <c r="I874" s="131">
        <v>0.43</v>
      </c>
      <c r="J874" s="131">
        <v>0.39</v>
      </c>
      <c r="K874" s="131">
        <v>0.16</v>
      </c>
      <c r="L874" s="131">
        <v>0.97000000000000008</v>
      </c>
      <c r="M874" s="131" t="s">
        <v>567</v>
      </c>
      <c r="N874" s="131" t="s">
        <v>566</v>
      </c>
      <c r="O874" s="131">
        <v>0.21000000000000002</v>
      </c>
      <c r="P874" s="131">
        <v>0.16</v>
      </c>
      <c r="Q874" s="131" t="s">
        <v>585</v>
      </c>
      <c r="R874" s="131" t="s">
        <v>587</v>
      </c>
      <c r="S874" s="131">
        <v>8.5</v>
      </c>
      <c r="T874" s="131">
        <v>110</v>
      </c>
      <c r="U874" s="131">
        <v>53</v>
      </c>
      <c r="V874" s="131">
        <v>11</v>
      </c>
      <c r="W874" s="131">
        <v>7.9</v>
      </c>
      <c r="X874" s="131">
        <v>42</v>
      </c>
      <c r="Y874" s="131">
        <v>48</v>
      </c>
      <c r="Z874" s="2" t="s">
        <v>2006</v>
      </c>
      <c r="AA874" s="2" t="s">
        <v>2006</v>
      </c>
      <c r="AB874" s="2" t="s">
        <v>2006</v>
      </c>
      <c r="AC874" s="20" t="s">
        <v>2006</v>
      </c>
      <c r="AD874" s="132" t="s">
        <v>2006</v>
      </c>
    </row>
    <row r="875" spans="1:30" s="20" customFormat="1" x14ac:dyDescent="0.3">
      <c r="A875" s="143" t="s">
        <v>261</v>
      </c>
      <c r="B875" s="144" t="s">
        <v>1327</v>
      </c>
      <c r="C875" s="144">
        <v>156341</v>
      </c>
      <c r="D875" s="144">
        <v>6582550</v>
      </c>
      <c r="E875" s="158">
        <v>2019</v>
      </c>
      <c r="F875" s="3" t="s">
        <v>1314</v>
      </c>
      <c r="G875" s="131">
        <v>9.9000000000000008E-3</v>
      </c>
      <c r="H875" s="131">
        <v>0.1</v>
      </c>
      <c r="I875" s="131">
        <v>1.4</v>
      </c>
      <c r="J875" s="131">
        <v>1.4</v>
      </c>
      <c r="K875" s="131">
        <v>0.15</v>
      </c>
      <c r="L875" s="131">
        <v>5.4</v>
      </c>
      <c r="M875" s="131">
        <v>8.8999999999999999E-3</v>
      </c>
      <c r="N875" s="131" t="s">
        <v>566</v>
      </c>
      <c r="O875" s="131">
        <v>0.78</v>
      </c>
      <c r="P875" s="131">
        <v>1.2</v>
      </c>
      <c r="Q875" s="131" t="s">
        <v>585</v>
      </c>
      <c r="R875" s="131">
        <v>2.8</v>
      </c>
      <c r="S875" s="131">
        <v>8</v>
      </c>
      <c r="T875" s="131">
        <v>83</v>
      </c>
      <c r="U875" s="131">
        <v>710</v>
      </c>
      <c r="V875" s="131">
        <v>5.9</v>
      </c>
      <c r="W875" s="131">
        <v>5.5</v>
      </c>
      <c r="X875" s="131">
        <v>70</v>
      </c>
      <c r="Y875" s="131">
        <v>85</v>
      </c>
      <c r="Z875" s="2" t="s">
        <v>2006</v>
      </c>
      <c r="AA875" s="2" t="s">
        <v>2006</v>
      </c>
      <c r="AB875" s="2" t="s">
        <v>2006</v>
      </c>
      <c r="AC875" s="20" t="s">
        <v>2006</v>
      </c>
      <c r="AD875" s="132" t="s">
        <v>2006</v>
      </c>
    </row>
    <row r="876" spans="1:30" s="20" customFormat="1" x14ac:dyDescent="0.3">
      <c r="A876" s="143" t="s">
        <v>36</v>
      </c>
      <c r="B876" s="144" t="s">
        <v>1279</v>
      </c>
      <c r="C876" s="144">
        <v>158727</v>
      </c>
      <c r="D876" s="144">
        <v>6578210</v>
      </c>
      <c r="E876" s="158">
        <v>2019</v>
      </c>
      <c r="F876" s="3" t="s">
        <v>1314</v>
      </c>
      <c r="G876" s="131">
        <v>1.0999999999999999E-2</v>
      </c>
      <c r="H876" s="131">
        <v>0.18000000000000002</v>
      </c>
      <c r="I876" s="131">
        <v>1.3</v>
      </c>
      <c r="J876" s="131">
        <v>1.3</v>
      </c>
      <c r="K876" s="131">
        <v>0.37</v>
      </c>
      <c r="L876" s="131">
        <v>4.1000000000000005</v>
      </c>
      <c r="M876" s="131">
        <v>1.0999999999999999E-2</v>
      </c>
      <c r="N876" s="131">
        <v>6.2E-2</v>
      </c>
      <c r="O876" s="131">
        <v>0.66</v>
      </c>
      <c r="P876" s="131">
        <v>1.2</v>
      </c>
      <c r="Q876" s="131">
        <v>0.01</v>
      </c>
      <c r="R876" s="131">
        <v>2.5</v>
      </c>
      <c r="S876" s="131">
        <v>7.9</v>
      </c>
      <c r="T876" s="131">
        <v>81</v>
      </c>
      <c r="U876" s="131">
        <v>690</v>
      </c>
      <c r="V876" s="131">
        <v>5.8</v>
      </c>
      <c r="W876" s="131">
        <v>5.5</v>
      </c>
      <c r="X876" s="131">
        <v>82</v>
      </c>
      <c r="Y876" s="131">
        <v>80</v>
      </c>
      <c r="Z876" s="2" t="s">
        <v>2006</v>
      </c>
      <c r="AA876" s="2" t="s">
        <v>2006</v>
      </c>
      <c r="AB876" s="2" t="s">
        <v>2006</v>
      </c>
      <c r="AC876" s="20" t="s">
        <v>2006</v>
      </c>
      <c r="AD876" s="132" t="s">
        <v>2006</v>
      </c>
    </row>
    <row r="877" spans="1:30" s="20" customFormat="1" x14ac:dyDescent="0.3">
      <c r="A877" s="143" t="s">
        <v>1123</v>
      </c>
      <c r="B877" s="144" t="s">
        <v>1123</v>
      </c>
      <c r="C877" s="154"/>
      <c r="D877" s="154"/>
      <c r="E877" s="158">
        <v>2019</v>
      </c>
      <c r="F877" s="3" t="s">
        <v>1314</v>
      </c>
      <c r="G877" s="131" t="s">
        <v>567</v>
      </c>
      <c r="H877" s="131">
        <v>0.11</v>
      </c>
      <c r="I877" s="131">
        <v>2.1</v>
      </c>
      <c r="J877" s="131">
        <v>0.80999999999999994</v>
      </c>
      <c r="K877" s="131">
        <v>9.2999999999999999E-2</v>
      </c>
      <c r="L877" s="131">
        <v>2</v>
      </c>
      <c r="M877" s="131" t="s">
        <v>567</v>
      </c>
      <c r="N877" s="131">
        <v>9.2999999999999999E-2</v>
      </c>
      <c r="O877" s="131">
        <v>1.9</v>
      </c>
      <c r="P877" s="131">
        <v>0.7</v>
      </c>
      <c r="Q877" s="131">
        <v>1.5000000000000001E-2</v>
      </c>
      <c r="R877" s="131">
        <v>0.42000000000000004</v>
      </c>
      <c r="S877" s="131">
        <v>8.3000000000000007</v>
      </c>
      <c r="T877" s="131">
        <v>72</v>
      </c>
      <c r="U877" s="131">
        <v>40</v>
      </c>
      <c r="V877" s="131">
        <v>8.8000000000000007</v>
      </c>
      <c r="W877" s="131">
        <v>8.5</v>
      </c>
      <c r="X877" s="131">
        <v>28</v>
      </c>
      <c r="Y877" s="131">
        <v>32</v>
      </c>
      <c r="Z877" s="2" t="s">
        <v>2006</v>
      </c>
      <c r="AA877" s="2" t="s">
        <v>2006</v>
      </c>
      <c r="AB877" s="2" t="s">
        <v>2006</v>
      </c>
      <c r="AC877" s="20" t="s">
        <v>2006</v>
      </c>
      <c r="AD877" s="132" t="s">
        <v>2006</v>
      </c>
    </row>
    <row r="878" spans="1:30" s="20" customFormat="1" x14ac:dyDescent="0.3">
      <c r="A878" s="143" t="s">
        <v>269</v>
      </c>
      <c r="B878" s="144" t="s">
        <v>44</v>
      </c>
      <c r="C878" s="144">
        <v>149668</v>
      </c>
      <c r="D878" s="144">
        <v>6580770</v>
      </c>
      <c r="E878" s="158">
        <v>2019</v>
      </c>
      <c r="F878" s="3" t="s">
        <v>1314</v>
      </c>
      <c r="G878" s="131">
        <v>5.8999999999999999E-3</v>
      </c>
      <c r="H878" s="131">
        <v>0.28999999999999998</v>
      </c>
      <c r="I878" s="131">
        <v>2.9</v>
      </c>
      <c r="J878" s="131">
        <v>1.9</v>
      </c>
      <c r="K878" s="131">
        <v>0.35</v>
      </c>
      <c r="L878" s="131">
        <v>3.4</v>
      </c>
      <c r="M878" s="131" t="s">
        <v>567</v>
      </c>
      <c r="N878" s="131">
        <v>0.13999999999999999</v>
      </c>
      <c r="O878" s="131">
        <v>2.2999999999999998</v>
      </c>
      <c r="P878" s="131">
        <v>1.7</v>
      </c>
      <c r="Q878" s="131">
        <v>2.5000000000000001E-2</v>
      </c>
      <c r="R878" s="131">
        <v>1.6</v>
      </c>
      <c r="S878" s="131">
        <v>8</v>
      </c>
      <c r="T878" s="131">
        <v>60</v>
      </c>
      <c r="U878" s="131">
        <v>22</v>
      </c>
      <c r="V878" s="131">
        <v>7.4</v>
      </c>
      <c r="W878" s="131">
        <v>7.5</v>
      </c>
      <c r="X878" s="131">
        <v>24</v>
      </c>
      <c r="Y878" s="131">
        <v>24</v>
      </c>
      <c r="Z878" s="2" t="s">
        <v>2006</v>
      </c>
      <c r="AA878" s="2" t="s">
        <v>2006</v>
      </c>
      <c r="AB878" s="2" t="s">
        <v>2006</v>
      </c>
      <c r="AC878" s="20" t="s">
        <v>2006</v>
      </c>
      <c r="AD878" s="132" t="s">
        <v>2006</v>
      </c>
    </row>
    <row r="879" spans="1:30" s="20" customFormat="1" x14ac:dyDescent="0.3">
      <c r="A879" s="143" t="s">
        <v>1109</v>
      </c>
      <c r="B879" s="144" t="s">
        <v>1109</v>
      </c>
      <c r="C879" s="154"/>
      <c r="D879" s="154"/>
      <c r="E879" s="158">
        <v>2019</v>
      </c>
      <c r="F879" s="3" t="s">
        <v>1314</v>
      </c>
      <c r="G879" s="131" t="s">
        <v>567</v>
      </c>
      <c r="H879" s="131">
        <v>0.1</v>
      </c>
      <c r="I879" s="131">
        <v>1</v>
      </c>
      <c r="J879" s="131">
        <v>0.45</v>
      </c>
      <c r="K879" s="131">
        <v>0.1</v>
      </c>
      <c r="L879" s="131">
        <v>1.8</v>
      </c>
      <c r="M879" s="131" t="s">
        <v>567</v>
      </c>
      <c r="N879" s="131">
        <v>7.2000000000000008E-2</v>
      </c>
      <c r="O879" s="131">
        <v>0.80999999999999994</v>
      </c>
      <c r="P879" s="131">
        <v>0.22</v>
      </c>
      <c r="Q879" s="131">
        <v>0.01</v>
      </c>
      <c r="R879" s="131">
        <v>1.1000000000000001</v>
      </c>
      <c r="S879" s="131">
        <v>8.1999999999999993</v>
      </c>
      <c r="T879" s="131">
        <v>76</v>
      </c>
      <c r="U879" s="131">
        <v>39</v>
      </c>
      <c r="V879" s="131">
        <v>12</v>
      </c>
      <c r="W879" s="131">
        <v>9.8000000000000007</v>
      </c>
      <c r="X879" s="131">
        <v>33</v>
      </c>
      <c r="Y879" s="131">
        <v>32</v>
      </c>
      <c r="Z879" s="2" t="s">
        <v>2006</v>
      </c>
      <c r="AA879" s="2" t="s">
        <v>2006</v>
      </c>
      <c r="AB879" s="2" t="s">
        <v>2006</v>
      </c>
      <c r="AC879" s="20" t="s">
        <v>2006</v>
      </c>
      <c r="AD879" s="132" t="s">
        <v>2006</v>
      </c>
    </row>
    <row r="880" spans="1:30" s="20" customFormat="1" x14ac:dyDescent="0.3">
      <c r="A880" s="143" t="s">
        <v>37</v>
      </c>
      <c r="B880" s="145" t="s">
        <v>37</v>
      </c>
      <c r="C880" s="154"/>
      <c r="D880" s="154"/>
      <c r="E880" s="158">
        <v>2019</v>
      </c>
      <c r="F880" s="3" t="s">
        <v>1314</v>
      </c>
      <c r="G880" s="131" t="s">
        <v>567</v>
      </c>
      <c r="H880" s="131" t="s">
        <v>566</v>
      </c>
      <c r="I880" s="131">
        <v>6.7000000000000004E-2</v>
      </c>
      <c r="J880" s="131" t="s">
        <v>566</v>
      </c>
      <c r="K880" s="131" t="s">
        <v>585</v>
      </c>
      <c r="L880" s="131" t="s">
        <v>587</v>
      </c>
      <c r="M880" s="131" t="s">
        <v>567</v>
      </c>
      <c r="N880" s="131" t="s">
        <v>566</v>
      </c>
      <c r="O880" s="131" t="s">
        <v>566</v>
      </c>
      <c r="P880" s="131" t="s">
        <v>566</v>
      </c>
      <c r="Q880" s="131" t="s">
        <v>585</v>
      </c>
      <c r="R880" s="131" t="s">
        <v>587</v>
      </c>
      <c r="S880" s="131" t="s">
        <v>2006</v>
      </c>
      <c r="T880" s="131" t="s">
        <v>2006</v>
      </c>
      <c r="U880" s="131" t="s">
        <v>2006</v>
      </c>
      <c r="V880" s="131" t="s">
        <v>2006</v>
      </c>
      <c r="W880" s="131" t="s">
        <v>2006</v>
      </c>
      <c r="X880" s="131" t="s">
        <v>1265</v>
      </c>
      <c r="Y880" s="131" t="s">
        <v>1265</v>
      </c>
      <c r="Z880" s="2" t="s">
        <v>2006</v>
      </c>
      <c r="AA880" s="2" t="s">
        <v>2006</v>
      </c>
      <c r="AB880" s="2" t="s">
        <v>2006</v>
      </c>
      <c r="AC880" s="20" t="s">
        <v>2006</v>
      </c>
      <c r="AD880" s="132" t="s">
        <v>2006</v>
      </c>
    </row>
    <row r="881" spans="1:30" s="20" customFormat="1" x14ac:dyDescent="0.3">
      <c r="A881" s="143" t="s">
        <v>268</v>
      </c>
      <c r="B881" s="144" t="s">
        <v>1993</v>
      </c>
      <c r="C881" s="144">
        <v>146245</v>
      </c>
      <c r="D881" s="144">
        <v>6583660</v>
      </c>
      <c r="E881" s="158">
        <v>2019</v>
      </c>
      <c r="F881" s="3" t="s">
        <v>1315</v>
      </c>
      <c r="G881" s="131">
        <v>2.1999999999999999E-2</v>
      </c>
      <c r="H881" s="131">
        <v>1.5</v>
      </c>
      <c r="I881" s="131">
        <v>4.4000000000000004</v>
      </c>
      <c r="J881" s="131">
        <v>2.6</v>
      </c>
      <c r="K881" s="131">
        <v>1.8</v>
      </c>
      <c r="L881" s="131">
        <v>22</v>
      </c>
      <c r="M881" s="131" t="s">
        <v>567</v>
      </c>
      <c r="N881" s="131">
        <v>8.3000000000000004E-2</v>
      </c>
      <c r="O881" s="131">
        <v>1.4</v>
      </c>
      <c r="P881" s="131">
        <v>1.6</v>
      </c>
      <c r="Q881" s="131">
        <v>9.1999999999999998E-2</v>
      </c>
      <c r="R881" s="131">
        <v>4.7</v>
      </c>
      <c r="S881" s="131">
        <v>8</v>
      </c>
      <c r="T881" s="131">
        <v>120</v>
      </c>
      <c r="U881" s="131">
        <v>43</v>
      </c>
      <c r="V881" s="131">
        <v>6.9</v>
      </c>
      <c r="W881" s="131">
        <v>5.4</v>
      </c>
      <c r="X881" s="131">
        <v>53</v>
      </c>
      <c r="Y881" s="131">
        <v>58</v>
      </c>
      <c r="Z881" s="2" t="s">
        <v>2006</v>
      </c>
      <c r="AA881" s="2" t="s">
        <v>2006</v>
      </c>
      <c r="AB881" s="2" t="s">
        <v>2006</v>
      </c>
      <c r="AC881" s="20" t="s">
        <v>2006</v>
      </c>
      <c r="AD881" s="132" t="s">
        <v>2006</v>
      </c>
    </row>
    <row r="882" spans="1:30" s="20" customFormat="1" x14ac:dyDescent="0.3">
      <c r="A882" s="143" t="s">
        <v>38</v>
      </c>
      <c r="B882" s="145" t="s">
        <v>38</v>
      </c>
      <c r="C882" s="144">
        <v>145070</v>
      </c>
      <c r="D882" s="144">
        <v>6580210</v>
      </c>
      <c r="E882" s="158">
        <v>2019</v>
      </c>
      <c r="F882" s="3" t="s">
        <v>1315</v>
      </c>
      <c r="G882" s="131">
        <v>4.0000000000000001E-3</v>
      </c>
      <c r="H882" s="131" t="s">
        <v>566</v>
      </c>
      <c r="I882" s="131">
        <v>1.4</v>
      </c>
      <c r="J882" s="131">
        <v>0.32</v>
      </c>
      <c r="K882" s="131">
        <v>1.5</v>
      </c>
      <c r="L882" s="131">
        <v>3.7</v>
      </c>
      <c r="M882" s="131" t="s">
        <v>567</v>
      </c>
      <c r="N882" s="131" t="s">
        <v>566</v>
      </c>
      <c r="O882" s="131">
        <v>0.42000000000000004</v>
      </c>
      <c r="P882" s="131">
        <v>0.31</v>
      </c>
      <c r="Q882" s="131">
        <v>5.7000000000000002E-2</v>
      </c>
      <c r="R882" s="131">
        <v>0.88</v>
      </c>
      <c r="S882" s="131">
        <v>8.1999999999999993</v>
      </c>
      <c r="T882" s="131">
        <v>150</v>
      </c>
      <c r="U882" s="131">
        <v>36</v>
      </c>
      <c r="V882" s="131">
        <v>12</v>
      </c>
      <c r="W882" s="131">
        <v>9.5</v>
      </c>
      <c r="X882" s="131">
        <v>53</v>
      </c>
      <c r="Y882" s="131">
        <v>57</v>
      </c>
      <c r="Z882" s="2" t="s">
        <v>2006</v>
      </c>
      <c r="AA882" s="2" t="s">
        <v>2006</v>
      </c>
      <c r="AB882" s="2" t="s">
        <v>2006</v>
      </c>
      <c r="AC882" s="20" t="s">
        <v>2006</v>
      </c>
      <c r="AD882" s="132" t="s">
        <v>2006</v>
      </c>
    </row>
    <row r="883" spans="1:30" s="20" customFormat="1" x14ac:dyDescent="0.3">
      <c r="A883" s="143" t="s">
        <v>40</v>
      </c>
      <c r="B883" s="144" t="s">
        <v>40</v>
      </c>
      <c r="C883" s="144">
        <v>142857</v>
      </c>
      <c r="D883" s="144">
        <v>6581940</v>
      </c>
      <c r="E883" s="158">
        <v>2019</v>
      </c>
      <c r="F883" s="3" t="s">
        <v>1315</v>
      </c>
      <c r="G883" s="131" t="s">
        <v>567</v>
      </c>
      <c r="H883" s="131">
        <v>0.25</v>
      </c>
      <c r="I883" s="131">
        <v>2.2000000000000002</v>
      </c>
      <c r="J883" s="131">
        <v>0.95</v>
      </c>
      <c r="K883" s="131">
        <v>0.28999999999999998</v>
      </c>
      <c r="L883" s="131">
        <v>4.5</v>
      </c>
      <c r="M883" s="131" t="s">
        <v>567</v>
      </c>
      <c r="N883" s="131">
        <v>7.9000000000000001E-2</v>
      </c>
      <c r="O883" s="131">
        <v>1.1000000000000001</v>
      </c>
      <c r="P883" s="131">
        <v>0.84000000000000008</v>
      </c>
      <c r="Q883" s="131">
        <v>1.6E-2</v>
      </c>
      <c r="R883" s="131">
        <v>1.8</v>
      </c>
      <c r="S883" s="131">
        <v>7.8</v>
      </c>
      <c r="T883" s="131">
        <v>97</v>
      </c>
      <c r="U883" s="131">
        <v>32</v>
      </c>
      <c r="V883" s="131">
        <v>9.3000000000000007</v>
      </c>
      <c r="W883" s="131">
        <v>6.2</v>
      </c>
      <c r="X883" s="131">
        <v>41</v>
      </c>
      <c r="Y883" s="131">
        <v>44</v>
      </c>
      <c r="Z883" s="2" t="s">
        <v>2006</v>
      </c>
      <c r="AA883" s="2" t="s">
        <v>2006</v>
      </c>
      <c r="AB883" s="2" t="s">
        <v>2006</v>
      </c>
      <c r="AC883" s="20" t="s">
        <v>2006</v>
      </c>
      <c r="AD883" s="132" t="s">
        <v>2006</v>
      </c>
    </row>
    <row r="884" spans="1:30" s="20" customFormat="1" x14ac:dyDescent="0.3">
      <c r="A884" s="143" t="s">
        <v>46</v>
      </c>
      <c r="B884" s="144" t="s">
        <v>46</v>
      </c>
      <c r="C884" s="147" t="s">
        <v>1283</v>
      </c>
      <c r="D884" s="147" t="s">
        <v>1282</v>
      </c>
      <c r="E884" s="158">
        <v>2019</v>
      </c>
      <c r="F884" s="3" t="s">
        <v>1315</v>
      </c>
      <c r="G884" s="131" t="s">
        <v>567</v>
      </c>
      <c r="H884" s="131" t="s">
        <v>566</v>
      </c>
      <c r="I884" s="131">
        <v>0.8899999999999999</v>
      </c>
      <c r="J884" s="131">
        <v>0.6</v>
      </c>
      <c r="K884" s="131">
        <v>6.6000000000000003E-2</v>
      </c>
      <c r="L884" s="131">
        <v>1.3</v>
      </c>
      <c r="M884" s="131" t="s">
        <v>567</v>
      </c>
      <c r="N884" s="131" t="s">
        <v>566</v>
      </c>
      <c r="O884" s="131">
        <v>0.73</v>
      </c>
      <c r="P884" s="131">
        <v>0.54</v>
      </c>
      <c r="Q884" s="131">
        <v>3.1E-2</v>
      </c>
      <c r="R884" s="131">
        <v>0.91</v>
      </c>
      <c r="S884" s="131">
        <v>8.1</v>
      </c>
      <c r="T884" s="131">
        <v>78</v>
      </c>
      <c r="U884" s="131">
        <v>41</v>
      </c>
      <c r="V884" s="131">
        <v>5.5</v>
      </c>
      <c r="W884" s="131">
        <v>5.0999999999999996</v>
      </c>
      <c r="X884" s="131">
        <v>35</v>
      </c>
      <c r="Y884" s="131">
        <v>38</v>
      </c>
      <c r="Z884" s="2" t="s">
        <v>2006</v>
      </c>
      <c r="AA884" s="2" t="s">
        <v>2006</v>
      </c>
      <c r="AB884" s="2" t="s">
        <v>2006</v>
      </c>
      <c r="AC884" s="20" t="s">
        <v>2006</v>
      </c>
      <c r="AD884" s="132" t="s">
        <v>2006</v>
      </c>
    </row>
    <row r="885" spans="1:30" s="20" customFormat="1" x14ac:dyDescent="0.3">
      <c r="A885" s="143" t="s">
        <v>42</v>
      </c>
      <c r="B885" s="144" t="s">
        <v>42</v>
      </c>
      <c r="C885" s="144">
        <v>148156</v>
      </c>
      <c r="D885" s="144">
        <v>6572520</v>
      </c>
      <c r="E885" s="158">
        <v>2019</v>
      </c>
      <c r="F885" s="3" t="s">
        <v>1315</v>
      </c>
      <c r="G885" s="131" t="s">
        <v>567</v>
      </c>
      <c r="H885" s="131">
        <v>5.3999999999999999E-2</v>
      </c>
      <c r="I885" s="131">
        <v>1.3</v>
      </c>
      <c r="J885" s="131">
        <v>1</v>
      </c>
      <c r="K885" s="131">
        <v>0.38</v>
      </c>
      <c r="L885" s="131">
        <v>2.2000000000000002</v>
      </c>
      <c r="M885" s="131" t="s">
        <v>567</v>
      </c>
      <c r="N885" s="131" t="s">
        <v>566</v>
      </c>
      <c r="O885" s="131" t="s">
        <v>566</v>
      </c>
      <c r="P885" s="131" t="s">
        <v>566</v>
      </c>
      <c r="Q885" s="131">
        <v>1.2999999999999999E-2</v>
      </c>
      <c r="R885" s="131">
        <v>0.55000000000000004</v>
      </c>
      <c r="S885" s="131">
        <v>8</v>
      </c>
      <c r="T885" s="131">
        <v>64</v>
      </c>
      <c r="U885" s="131">
        <v>29</v>
      </c>
      <c r="V885" s="131">
        <v>7.9</v>
      </c>
      <c r="W885" s="131">
        <v>6.2</v>
      </c>
      <c r="X885" s="131">
        <v>31</v>
      </c>
      <c r="Y885" s="131">
        <v>32</v>
      </c>
      <c r="Z885" s="2" t="s">
        <v>2006</v>
      </c>
      <c r="AA885" s="2" t="s">
        <v>2006</v>
      </c>
      <c r="AB885" s="2" t="s">
        <v>2006</v>
      </c>
      <c r="AC885" s="20" t="s">
        <v>2006</v>
      </c>
      <c r="AD885" s="132" t="s">
        <v>2006</v>
      </c>
    </row>
    <row r="886" spans="1:30" s="20" customFormat="1" x14ac:dyDescent="0.3">
      <c r="A886" s="143" t="s">
        <v>39</v>
      </c>
      <c r="B886" s="144" t="s">
        <v>39</v>
      </c>
      <c r="C886" s="144">
        <v>145234</v>
      </c>
      <c r="D886" s="144">
        <v>6581590</v>
      </c>
      <c r="E886" s="158">
        <v>2019</v>
      </c>
      <c r="F886" s="3" t="s">
        <v>1315</v>
      </c>
      <c r="G886" s="131" t="s">
        <v>567</v>
      </c>
      <c r="H886" s="131" t="s">
        <v>566</v>
      </c>
      <c r="I886" s="131">
        <v>9.0999999999999998E-2</v>
      </c>
      <c r="J886" s="131">
        <v>0.25999999999999995</v>
      </c>
      <c r="K886" s="131">
        <v>4.8000000000000001E-2</v>
      </c>
      <c r="L886" s="131">
        <v>0.93</v>
      </c>
      <c r="M886" s="131" t="s">
        <v>567</v>
      </c>
      <c r="N886" s="131" t="s">
        <v>566</v>
      </c>
      <c r="O886" s="131" t="s">
        <v>566</v>
      </c>
      <c r="P886" s="131" t="s">
        <v>566</v>
      </c>
      <c r="Q886" s="131">
        <v>1.2999999999999999E-2</v>
      </c>
      <c r="R886" s="131">
        <v>0.43</v>
      </c>
      <c r="S886" s="131">
        <v>8</v>
      </c>
      <c r="T886" s="131">
        <v>120</v>
      </c>
      <c r="U886" s="131">
        <v>91</v>
      </c>
      <c r="V886" s="131" t="s">
        <v>2006</v>
      </c>
      <c r="W886" s="131">
        <v>21</v>
      </c>
      <c r="X886" s="131">
        <v>130</v>
      </c>
      <c r="Y886" s="131">
        <v>120</v>
      </c>
      <c r="Z886" s="2" t="s">
        <v>2006</v>
      </c>
      <c r="AA886" s="2" t="s">
        <v>2006</v>
      </c>
      <c r="AB886" s="2" t="s">
        <v>2006</v>
      </c>
      <c r="AC886" s="20" t="s">
        <v>2006</v>
      </c>
      <c r="AD886" s="132" t="s">
        <v>2006</v>
      </c>
    </row>
    <row r="887" spans="1:30" s="20" customFormat="1" x14ac:dyDescent="0.3">
      <c r="A887" s="143" t="s">
        <v>975</v>
      </c>
      <c r="B887" s="144" t="s">
        <v>939</v>
      </c>
      <c r="C887" s="144">
        <v>158751</v>
      </c>
      <c r="D887" s="144">
        <v>6570553</v>
      </c>
      <c r="E887" s="158">
        <v>2019</v>
      </c>
      <c r="F887" s="3" t="s">
        <v>1316</v>
      </c>
      <c r="G887" s="131" t="s">
        <v>567</v>
      </c>
      <c r="H887" s="131" t="s">
        <v>566</v>
      </c>
      <c r="I887" s="131">
        <v>0.72000000000000008</v>
      </c>
      <c r="J887" s="131">
        <v>0.76999999999999991</v>
      </c>
      <c r="K887" s="131">
        <v>0.02</v>
      </c>
      <c r="L887" s="131">
        <v>0.55999999999999994</v>
      </c>
      <c r="M887" s="131" t="s">
        <v>567</v>
      </c>
      <c r="N887" s="131" t="s">
        <v>566</v>
      </c>
      <c r="O887" s="131">
        <v>0.7</v>
      </c>
      <c r="P887" s="131">
        <v>0.72000000000000008</v>
      </c>
      <c r="Q887" s="131" t="s">
        <v>585</v>
      </c>
      <c r="R887" s="131">
        <v>0.55999999999999994</v>
      </c>
      <c r="S887" s="131">
        <v>8.1</v>
      </c>
      <c r="T887" s="131">
        <v>92</v>
      </c>
      <c r="U887" s="131">
        <v>40</v>
      </c>
      <c r="V887" s="131">
        <v>6.3</v>
      </c>
      <c r="W887" s="131">
        <v>6.6</v>
      </c>
      <c r="X887" s="131">
        <v>38</v>
      </c>
      <c r="Y887" s="131">
        <v>38</v>
      </c>
      <c r="Z887" s="2" t="s">
        <v>2006</v>
      </c>
      <c r="AA887" s="2" t="s">
        <v>2006</v>
      </c>
      <c r="AB887" s="2" t="s">
        <v>2006</v>
      </c>
      <c r="AC887" s="20" t="s">
        <v>2006</v>
      </c>
      <c r="AD887" s="132" t="s">
        <v>2006</v>
      </c>
    </row>
    <row r="888" spans="1:30" s="20" customFormat="1" x14ac:dyDescent="0.3">
      <c r="A888" s="143" t="s">
        <v>41</v>
      </c>
      <c r="B888" s="144" t="s">
        <v>41</v>
      </c>
      <c r="C888" s="144">
        <v>155057</v>
      </c>
      <c r="D888" s="144">
        <v>6568460</v>
      </c>
      <c r="E888" s="158">
        <v>2019</v>
      </c>
      <c r="F888" s="3" t="s">
        <v>1316</v>
      </c>
      <c r="G888" s="131" t="s">
        <v>567</v>
      </c>
      <c r="H888" s="131" t="s">
        <v>566</v>
      </c>
      <c r="I888" s="131">
        <v>1</v>
      </c>
      <c r="J888" s="131">
        <v>1.7</v>
      </c>
      <c r="K888" s="131">
        <v>6.9999999999999993E-2</v>
      </c>
      <c r="L888" s="131">
        <v>1.1000000000000001</v>
      </c>
      <c r="M888" s="131" t="s">
        <v>567</v>
      </c>
      <c r="N888" s="131">
        <v>6.2E-2</v>
      </c>
      <c r="O888" s="131">
        <v>0.80999999999999994</v>
      </c>
      <c r="P888" s="131">
        <v>1.5</v>
      </c>
      <c r="Q888" s="131" t="s">
        <v>585</v>
      </c>
      <c r="R888" s="131">
        <v>0.36000000000000004</v>
      </c>
      <c r="S888" s="131">
        <v>7.9</v>
      </c>
      <c r="T888" s="131">
        <v>74</v>
      </c>
      <c r="U888" s="131">
        <v>35</v>
      </c>
      <c r="V888" s="131">
        <v>9.5</v>
      </c>
      <c r="W888" s="131">
        <v>8.6</v>
      </c>
      <c r="X888" s="131">
        <v>31</v>
      </c>
      <c r="Y888" s="131">
        <v>32</v>
      </c>
      <c r="Z888" s="2" t="s">
        <v>2006</v>
      </c>
      <c r="AA888" s="2" t="s">
        <v>2006</v>
      </c>
      <c r="AB888" s="2" t="s">
        <v>2006</v>
      </c>
      <c r="AC888" s="20" t="s">
        <v>2006</v>
      </c>
      <c r="AD888" s="132" t="s">
        <v>2006</v>
      </c>
    </row>
    <row r="889" spans="1:30" s="20" customFormat="1" x14ac:dyDescent="0.3">
      <c r="A889" s="143" t="s">
        <v>269</v>
      </c>
      <c r="B889" s="144" t="s">
        <v>44</v>
      </c>
      <c r="C889" s="144">
        <v>149668</v>
      </c>
      <c r="D889" s="144">
        <v>6580770</v>
      </c>
      <c r="E889" s="158">
        <v>2019</v>
      </c>
      <c r="F889" s="3" t="s">
        <v>1316</v>
      </c>
      <c r="G889" s="131">
        <v>5.8999999999999999E-3</v>
      </c>
      <c r="H889" s="131">
        <v>0.13999999999999999</v>
      </c>
      <c r="I889" s="131">
        <v>2.7</v>
      </c>
      <c r="J889" s="131">
        <v>1.8</v>
      </c>
      <c r="K889" s="131">
        <v>0.31</v>
      </c>
      <c r="L889" s="131">
        <v>2.4</v>
      </c>
      <c r="M889" s="131" t="s">
        <v>567</v>
      </c>
      <c r="N889" s="131">
        <v>7.5999999999999998E-2</v>
      </c>
      <c r="O889" s="131">
        <v>2.2999999999999998</v>
      </c>
      <c r="P889" s="131">
        <v>1.7</v>
      </c>
      <c r="Q889" s="131">
        <v>2.4E-2</v>
      </c>
      <c r="R889" s="131">
        <v>1.3</v>
      </c>
      <c r="S889" s="131">
        <v>7.9</v>
      </c>
      <c r="T889" s="131">
        <v>64</v>
      </c>
      <c r="U889" s="131">
        <v>23</v>
      </c>
      <c r="V889" s="131" t="s">
        <v>2006</v>
      </c>
      <c r="W889" s="131">
        <v>7.6</v>
      </c>
      <c r="X889" s="131">
        <v>22</v>
      </c>
      <c r="Y889" s="131">
        <v>22</v>
      </c>
      <c r="Z889" s="2" t="s">
        <v>2006</v>
      </c>
      <c r="AA889" s="2" t="s">
        <v>2006</v>
      </c>
      <c r="AB889" s="2" t="s">
        <v>2006</v>
      </c>
      <c r="AC889" s="20" t="s">
        <v>2006</v>
      </c>
      <c r="AD889" s="132" t="s">
        <v>2006</v>
      </c>
    </row>
    <row r="890" spans="1:30" s="20" customFormat="1" x14ac:dyDescent="0.3">
      <c r="A890" s="143" t="s">
        <v>263</v>
      </c>
      <c r="B890" s="144" t="s">
        <v>550</v>
      </c>
      <c r="C890" s="144">
        <v>156953</v>
      </c>
      <c r="D890" s="144">
        <v>6570050</v>
      </c>
      <c r="E890" s="158">
        <v>2019</v>
      </c>
      <c r="F890" s="3" t="s">
        <v>1316</v>
      </c>
      <c r="G890" s="131" t="s">
        <v>567</v>
      </c>
      <c r="H890" s="131">
        <v>5.2999999999999999E-2</v>
      </c>
      <c r="I890" s="131">
        <v>0.76</v>
      </c>
      <c r="J890" s="131">
        <v>1.7</v>
      </c>
      <c r="K890" s="131">
        <v>0.12999999999999998</v>
      </c>
      <c r="L890" s="131">
        <v>0.71</v>
      </c>
      <c r="M890" s="131" t="s">
        <v>567</v>
      </c>
      <c r="N890" s="131" t="s">
        <v>566</v>
      </c>
      <c r="O890" s="131">
        <v>0.61</v>
      </c>
      <c r="P890" s="131">
        <v>1.5</v>
      </c>
      <c r="Q890" s="131" t="s">
        <v>585</v>
      </c>
      <c r="R890" s="131">
        <v>0.34</v>
      </c>
      <c r="S890" s="131">
        <v>8.1</v>
      </c>
      <c r="T890" s="131">
        <v>75</v>
      </c>
      <c r="U890" s="131">
        <v>38</v>
      </c>
      <c r="V890" s="131">
        <v>8.1999999999999993</v>
      </c>
      <c r="W890" s="131" t="s">
        <v>2006</v>
      </c>
      <c r="X890" s="131">
        <v>33</v>
      </c>
      <c r="Y890" s="131">
        <v>33</v>
      </c>
      <c r="Z890" s="2" t="s">
        <v>2006</v>
      </c>
      <c r="AA890" s="2" t="s">
        <v>2006</v>
      </c>
      <c r="AB890" s="2" t="s">
        <v>2006</v>
      </c>
      <c r="AC890" s="20" t="s">
        <v>2006</v>
      </c>
      <c r="AD890" s="132" t="s">
        <v>2006</v>
      </c>
    </row>
    <row r="891" spans="1:30" s="20" customFormat="1" x14ac:dyDescent="0.3">
      <c r="A891" s="143" t="s">
        <v>1116</v>
      </c>
      <c r="B891" s="144" t="s">
        <v>1116</v>
      </c>
      <c r="C891" s="154"/>
      <c r="D891" s="154"/>
      <c r="E891" s="158">
        <v>2019</v>
      </c>
      <c r="F891" s="3" t="s">
        <v>1316</v>
      </c>
      <c r="G891" s="131" t="s">
        <v>567</v>
      </c>
      <c r="H891" s="131">
        <v>5.1999999999999998E-2</v>
      </c>
      <c r="I891" s="131">
        <v>0.43</v>
      </c>
      <c r="J891" s="131">
        <v>0.4</v>
      </c>
      <c r="K891" s="131">
        <v>0.23</v>
      </c>
      <c r="L891" s="131">
        <v>0.98</v>
      </c>
      <c r="M891" s="131" t="s">
        <v>567</v>
      </c>
      <c r="N891" s="131" t="s">
        <v>566</v>
      </c>
      <c r="O891" s="131">
        <v>0.25999999999999995</v>
      </c>
      <c r="P891" s="131">
        <v>0.24000000000000002</v>
      </c>
      <c r="Q891" s="131" t="s">
        <v>585</v>
      </c>
      <c r="R891" s="131">
        <v>0.27999999999999997</v>
      </c>
      <c r="S891" s="131">
        <v>8.4</v>
      </c>
      <c r="T891" s="131">
        <v>110</v>
      </c>
      <c r="U891" s="131">
        <v>53</v>
      </c>
      <c r="V891" s="131">
        <v>9</v>
      </c>
      <c r="W891" s="131">
        <v>8.4</v>
      </c>
      <c r="X891" s="131">
        <v>44</v>
      </c>
      <c r="Y891" s="131">
        <v>43</v>
      </c>
      <c r="Z891" s="2" t="s">
        <v>2006</v>
      </c>
      <c r="AA891" s="2" t="s">
        <v>2006</v>
      </c>
      <c r="AB891" s="2" t="s">
        <v>2006</v>
      </c>
      <c r="AC891" s="20" t="s">
        <v>2006</v>
      </c>
      <c r="AD891" s="132" t="s">
        <v>2006</v>
      </c>
    </row>
    <row r="892" spans="1:30" s="20" customFormat="1" x14ac:dyDescent="0.3">
      <c r="A892" s="143" t="s">
        <v>265</v>
      </c>
      <c r="B892" s="144" t="s">
        <v>546</v>
      </c>
      <c r="C892" s="144">
        <v>152125</v>
      </c>
      <c r="D892" s="144">
        <v>6576900</v>
      </c>
      <c r="E892" s="158">
        <v>2019</v>
      </c>
      <c r="F892" s="3" t="s">
        <v>1316</v>
      </c>
      <c r="G892" s="131">
        <v>6.8999999999999999E-3</v>
      </c>
      <c r="H892" s="131">
        <v>9.7000000000000003E-2</v>
      </c>
      <c r="I892" s="131">
        <v>2.8</v>
      </c>
      <c r="J892" s="131">
        <v>1.9</v>
      </c>
      <c r="K892" s="131">
        <v>0.45</v>
      </c>
      <c r="L892" s="131">
        <v>3</v>
      </c>
      <c r="M892" s="131">
        <v>6.8999999999999999E-3</v>
      </c>
      <c r="N892" s="131">
        <v>8.2000000000000003E-2</v>
      </c>
      <c r="O892" s="131">
        <v>2.5</v>
      </c>
      <c r="P892" s="131">
        <v>1.8</v>
      </c>
      <c r="Q892" s="131">
        <v>2.4E-2</v>
      </c>
      <c r="R892" s="131">
        <v>2.9</v>
      </c>
      <c r="S892" s="131">
        <v>8</v>
      </c>
      <c r="T892" s="131">
        <v>65</v>
      </c>
      <c r="U892" s="131">
        <v>31</v>
      </c>
      <c r="V892" s="131">
        <v>7.8</v>
      </c>
      <c r="W892" s="131">
        <v>7.4</v>
      </c>
      <c r="X892" s="131">
        <v>22</v>
      </c>
      <c r="Y892" s="131">
        <v>23</v>
      </c>
      <c r="Z892" s="2" t="s">
        <v>2006</v>
      </c>
      <c r="AA892" s="2" t="s">
        <v>2006</v>
      </c>
      <c r="AB892" s="2" t="s">
        <v>2006</v>
      </c>
      <c r="AC892" s="20" t="s">
        <v>2006</v>
      </c>
      <c r="AD892" s="132" t="s">
        <v>2006</v>
      </c>
    </row>
    <row r="893" spans="1:30" s="20" customFormat="1" x14ac:dyDescent="0.3">
      <c r="A893" s="143" t="s">
        <v>1109</v>
      </c>
      <c r="B893" s="144" t="s">
        <v>1109</v>
      </c>
      <c r="C893" s="154"/>
      <c r="D893" s="154"/>
      <c r="E893" s="158">
        <v>2019</v>
      </c>
      <c r="F893" s="3" t="s">
        <v>1316</v>
      </c>
      <c r="G893" s="131" t="s">
        <v>567</v>
      </c>
      <c r="H893" s="131" t="s">
        <v>566</v>
      </c>
      <c r="I893" s="131">
        <v>0.99</v>
      </c>
      <c r="J893" s="131">
        <v>0.42000000000000004</v>
      </c>
      <c r="K893" s="131">
        <v>0.13999999999999999</v>
      </c>
      <c r="L893" s="131">
        <v>1.6</v>
      </c>
      <c r="M893" s="131" t="s">
        <v>567</v>
      </c>
      <c r="N893" s="131" t="s">
        <v>566</v>
      </c>
      <c r="O893" s="131">
        <v>0.8</v>
      </c>
      <c r="P893" s="131">
        <v>0.33</v>
      </c>
      <c r="Q893" s="131" t="s">
        <v>585</v>
      </c>
      <c r="R893" s="131">
        <v>1</v>
      </c>
      <c r="S893" s="131">
        <v>7.9</v>
      </c>
      <c r="T893" s="131">
        <v>78</v>
      </c>
      <c r="U893" s="131">
        <v>39</v>
      </c>
      <c r="V893" s="131">
        <v>11</v>
      </c>
      <c r="W893" s="131">
        <v>9.4</v>
      </c>
      <c r="X893" s="131">
        <v>29</v>
      </c>
      <c r="Y893" s="131">
        <v>29</v>
      </c>
      <c r="Z893" s="2" t="s">
        <v>2006</v>
      </c>
      <c r="AA893" s="2" t="s">
        <v>2006</v>
      </c>
      <c r="AB893" s="2" t="s">
        <v>2006</v>
      </c>
      <c r="AC893" s="20" t="s">
        <v>2006</v>
      </c>
      <c r="AD893" s="132" t="s">
        <v>2006</v>
      </c>
    </row>
    <row r="894" spans="1:30" s="20" customFormat="1" x14ac:dyDescent="0.3">
      <c r="A894" s="143" t="s">
        <v>37</v>
      </c>
      <c r="B894" s="145" t="s">
        <v>37</v>
      </c>
      <c r="C894" s="154"/>
      <c r="D894" s="154"/>
      <c r="E894" s="158">
        <v>2019</v>
      </c>
      <c r="F894" s="3" t="s">
        <v>1316</v>
      </c>
      <c r="G894" s="131" t="s">
        <v>567</v>
      </c>
      <c r="H894" s="131" t="s">
        <v>566</v>
      </c>
      <c r="I894" s="131">
        <v>7.1000000000000008E-2</v>
      </c>
      <c r="J894" s="131" t="s">
        <v>566</v>
      </c>
      <c r="K894" s="131" t="s">
        <v>585</v>
      </c>
      <c r="L894" s="131" t="s">
        <v>587</v>
      </c>
      <c r="M894" s="131" t="s">
        <v>567</v>
      </c>
      <c r="N894" s="131" t="s">
        <v>566</v>
      </c>
      <c r="O894" s="131" t="s">
        <v>566</v>
      </c>
      <c r="P894" s="131" t="s">
        <v>566</v>
      </c>
      <c r="Q894" s="131" t="s">
        <v>585</v>
      </c>
      <c r="R894" s="131" t="s">
        <v>587</v>
      </c>
      <c r="S894" s="131" t="s">
        <v>2006</v>
      </c>
      <c r="T894" s="131" t="s">
        <v>2006</v>
      </c>
      <c r="U894" s="131" t="s">
        <v>2006</v>
      </c>
      <c r="V894" s="131" t="s">
        <v>2006</v>
      </c>
      <c r="W894" s="131" t="s">
        <v>2006</v>
      </c>
      <c r="X894" s="131" t="s">
        <v>1265</v>
      </c>
      <c r="Y894" s="131" t="s">
        <v>1265</v>
      </c>
      <c r="Z894" s="2" t="s">
        <v>2006</v>
      </c>
      <c r="AA894" s="2" t="s">
        <v>2006</v>
      </c>
      <c r="AB894" s="2" t="s">
        <v>2006</v>
      </c>
      <c r="AC894" s="20" t="s">
        <v>2006</v>
      </c>
      <c r="AD894" s="132" t="s">
        <v>2006</v>
      </c>
    </row>
    <row r="895" spans="1:30" s="20" customFormat="1" x14ac:dyDescent="0.3">
      <c r="A895" s="143" t="s">
        <v>36</v>
      </c>
      <c r="B895" s="144" t="s">
        <v>1279</v>
      </c>
      <c r="C895" s="144">
        <v>158727</v>
      </c>
      <c r="D895" s="144">
        <v>6578210</v>
      </c>
      <c r="E895" s="158">
        <v>2019</v>
      </c>
      <c r="F895" s="3" t="s">
        <v>1317</v>
      </c>
      <c r="G895" s="131">
        <v>1.5000000000000001E-2</v>
      </c>
      <c r="H895" s="131">
        <v>0.12000000000000001</v>
      </c>
      <c r="I895" s="131">
        <v>1.8</v>
      </c>
      <c r="J895" s="131">
        <v>1.4</v>
      </c>
      <c r="K895" s="131">
        <v>0.3</v>
      </c>
      <c r="L895" s="131">
        <v>4.1000000000000005</v>
      </c>
      <c r="M895" s="131">
        <v>1.0999999999999999E-2</v>
      </c>
      <c r="N895" s="131">
        <v>6.0000000000000005E-2</v>
      </c>
      <c r="O895" s="131">
        <v>1.4</v>
      </c>
      <c r="P895" s="131">
        <v>1.2</v>
      </c>
      <c r="Q895" s="131" t="s">
        <v>585</v>
      </c>
      <c r="R895" s="131">
        <v>2.8</v>
      </c>
      <c r="S895" s="131">
        <v>7.9</v>
      </c>
      <c r="T895" s="131">
        <v>83</v>
      </c>
      <c r="U895" s="131">
        <v>740</v>
      </c>
      <c r="V895" s="131">
        <v>5.5</v>
      </c>
      <c r="W895" s="131">
        <v>4.5</v>
      </c>
      <c r="X895" s="131">
        <v>91</v>
      </c>
      <c r="Y895" s="131">
        <v>80</v>
      </c>
      <c r="Z895" s="2" t="s">
        <v>2006</v>
      </c>
      <c r="AA895" s="2" t="s">
        <v>2006</v>
      </c>
      <c r="AB895" s="2" t="s">
        <v>2006</v>
      </c>
      <c r="AC895" s="20" t="s">
        <v>2006</v>
      </c>
      <c r="AD895" s="132" t="s">
        <v>2006</v>
      </c>
    </row>
    <row r="896" spans="1:30" s="20" customFormat="1" x14ac:dyDescent="0.3">
      <c r="A896" s="143" t="s">
        <v>43</v>
      </c>
      <c r="B896" s="144" t="s">
        <v>43</v>
      </c>
      <c r="C896" s="144">
        <v>153662</v>
      </c>
      <c r="D896" s="144">
        <v>6578630</v>
      </c>
      <c r="E896" s="158">
        <v>2019</v>
      </c>
      <c r="F896" s="3" t="s">
        <v>1317</v>
      </c>
      <c r="G896" s="131">
        <v>6.8999999999999999E-3</v>
      </c>
      <c r="H896" s="131">
        <v>0.19</v>
      </c>
      <c r="I896" s="131">
        <v>3</v>
      </c>
      <c r="J896" s="131">
        <v>1.9</v>
      </c>
      <c r="K896" s="131">
        <v>0.8</v>
      </c>
      <c r="L896" s="131">
        <v>3.4</v>
      </c>
      <c r="M896" s="131">
        <v>4.8999999999999998E-3</v>
      </c>
      <c r="N896" s="131">
        <v>5.8999999999999997E-2</v>
      </c>
      <c r="O896" s="131">
        <v>2.7</v>
      </c>
      <c r="P896" s="131">
        <v>1.9</v>
      </c>
      <c r="Q896" s="131">
        <v>3.2000000000000001E-2</v>
      </c>
      <c r="R896" s="131">
        <v>1.8</v>
      </c>
      <c r="S896" s="131">
        <v>8</v>
      </c>
      <c r="T896" s="131">
        <v>65</v>
      </c>
      <c r="U896" s="131">
        <v>23</v>
      </c>
      <c r="V896" s="131">
        <v>6.9</v>
      </c>
      <c r="W896" s="131">
        <v>6.6</v>
      </c>
      <c r="X896" s="131">
        <v>23</v>
      </c>
      <c r="Y896" s="131">
        <v>26</v>
      </c>
      <c r="Z896" s="2" t="s">
        <v>2006</v>
      </c>
      <c r="AA896" s="2" t="s">
        <v>2006</v>
      </c>
      <c r="AB896" s="2" t="s">
        <v>2006</v>
      </c>
      <c r="AC896" s="20" t="s">
        <v>2006</v>
      </c>
      <c r="AD896" s="132" t="s">
        <v>2006</v>
      </c>
    </row>
    <row r="897" spans="1:30" s="20" customFormat="1" x14ac:dyDescent="0.3">
      <c r="A897" s="143" t="s">
        <v>261</v>
      </c>
      <c r="B897" s="144" t="s">
        <v>1327</v>
      </c>
      <c r="C897" s="144">
        <v>156341</v>
      </c>
      <c r="D897" s="144">
        <v>6582550</v>
      </c>
      <c r="E897" s="158">
        <v>2019</v>
      </c>
      <c r="F897" s="3" t="s">
        <v>1317</v>
      </c>
      <c r="G897" s="131">
        <v>2.0999999999999998E-2</v>
      </c>
      <c r="H897" s="131">
        <v>0.19</v>
      </c>
      <c r="I897" s="131">
        <v>1.8</v>
      </c>
      <c r="J897" s="131">
        <v>1.3</v>
      </c>
      <c r="K897" s="131">
        <v>0.33</v>
      </c>
      <c r="L897" s="131">
        <v>5</v>
      </c>
      <c r="M897" s="131">
        <v>1.7000000000000001E-2</v>
      </c>
      <c r="N897" s="131" t="s">
        <v>566</v>
      </c>
      <c r="O897" s="131">
        <v>1.3</v>
      </c>
      <c r="P897" s="131">
        <v>1.2</v>
      </c>
      <c r="Q897" s="131" t="s">
        <v>585</v>
      </c>
      <c r="R897" s="131">
        <v>3.7</v>
      </c>
      <c r="S897" s="131">
        <v>7.8</v>
      </c>
      <c r="T897" s="131">
        <v>86</v>
      </c>
      <c r="U897" s="131">
        <v>780</v>
      </c>
      <c r="V897" s="131">
        <v>5.6</v>
      </c>
      <c r="W897" s="131">
        <v>4.7</v>
      </c>
      <c r="X897" s="131">
        <v>82</v>
      </c>
      <c r="Y897" s="131">
        <v>97</v>
      </c>
      <c r="Z897" s="2" t="s">
        <v>2006</v>
      </c>
      <c r="AA897" s="2" t="s">
        <v>2006</v>
      </c>
      <c r="AB897" s="2" t="s">
        <v>2006</v>
      </c>
      <c r="AC897" s="20" t="s">
        <v>2006</v>
      </c>
      <c r="AD897" s="132" t="s">
        <v>2006</v>
      </c>
    </row>
    <row r="898" spans="1:30" s="20" customFormat="1" x14ac:dyDescent="0.3">
      <c r="A898" s="143" t="s">
        <v>267</v>
      </c>
      <c r="B898" s="144" t="s">
        <v>552</v>
      </c>
      <c r="C898" s="144">
        <v>152713</v>
      </c>
      <c r="D898" s="144">
        <v>6582780</v>
      </c>
      <c r="E898" s="158">
        <v>2019</v>
      </c>
      <c r="F898" s="3" t="s">
        <v>1317</v>
      </c>
      <c r="G898" s="131">
        <v>1.5000000000000001E-2</v>
      </c>
      <c r="H898" s="131">
        <v>0.12000000000000001</v>
      </c>
      <c r="I898" s="131">
        <v>1.8</v>
      </c>
      <c r="J898" s="131">
        <v>1.3</v>
      </c>
      <c r="K898" s="131">
        <v>0.3</v>
      </c>
      <c r="L898" s="131">
        <v>4.2</v>
      </c>
      <c r="M898" s="131">
        <v>1.2999999999999999E-2</v>
      </c>
      <c r="N898" s="131">
        <v>6.8000000000000005E-2</v>
      </c>
      <c r="O898" s="131">
        <v>1.5</v>
      </c>
      <c r="P898" s="131">
        <v>1.4</v>
      </c>
      <c r="Q898" s="131">
        <v>1.9E-2</v>
      </c>
      <c r="R898" s="131">
        <v>2.8</v>
      </c>
      <c r="S898" s="131">
        <v>7.9</v>
      </c>
      <c r="T898" s="131">
        <v>90</v>
      </c>
      <c r="U898" s="131">
        <v>640</v>
      </c>
      <c r="V898" s="131">
        <v>6.3</v>
      </c>
      <c r="W898" s="131">
        <v>5.6</v>
      </c>
      <c r="X898" s="131">
        <v>73</v>
      </c>
      <c r="Y898" s="131">
        <v>82</v>
      </c>
      <c r="Z898" s="2" t="s">
        <v>2006</v>
      </c>
      <c r="AA898" s="2" t="s">
        <v>2006</v>
      </c>
      <c r="AB898" s="2" t="s">
        <v>2006</v>
      </c>
      <c r="AC898" s="20" t="s">
        <v>2006</v>
      </c>
      <c r="AD898" s="132" t="s">
        <v>2006</v>
      </c>
    </row>
    <row r="899" spans="1:30" s="20" customFormat="1" x14ac:dyDescent="0.3">
      <c r="A899" s="143" t="s">
        <v>268</v>
      </c>
      <c r="B899" s="144" t="s">
        <v>1993</v>
      </c>
      <c r="C899" s="144">
        <v>146245</v>
      </c>
      <c r="D899" s="144">
        <v>6583660</v>
      </c>
      <c r="E899" s="158">
        <v>2019</v>
      </c>
      <c r="F899" s="3" t="s">
        <v>1318</v>
      </c>
      <c r="G899" s="131">
        <v>3.3000000000000002E-2</v>
      </c>
      <c r="H899" s="131">
        <v>2.6</v>
      </c>
      <c r="I899" s="131">
        <v>8.3000000000000007</v>
      </c>
      <c r="J899" s="131">
        <v>2.7</v>
      </c>
      <c r="K899" s="131">
        <v>2.9</v>
      </c>
      <c r="L899" s="131">
        <v>44</v>
      </c>
      <c r="M899" s="131">
        <v>5.8000000000000005E-3</v>
      </c>
      <c r="N899" s="131">
        <v>0.35</v>
      </c>
      <c r="O899" s="131">
        <v>3.9</v>
      </c>
      <c r="P899" s="131">
        <v>1.4</v>
      </c>
      <c r="Q899" s="131">
        <v>0.21000000000000002</v>
      </c>
      <c r="R899" s="131">
        <v>13</v>
      </c>
      <c r="S899" s="131">
        <v>7.7</v>
      </c>
      <c r="T899" s="131">
        <v>69</v>
      </c>
      <c r="U899" s="131">
        <v>25</v>
      </c>
      <c r="V899" s="131">
        <v>4.5</v>
      </c>
      <c r="W899" s="131">
        <v>4.8</v>
      </c>
      <c r="X899" s="131">
        <v>26</v>
      </c>
      <c r="Y899" s="131">
        <v>25</v>
      </c>
      <c r="Z899" s="2" t="s">
        <v>2006</v>
      </c>
      <c r="AA899" s="2" t="s">
        <v>2006</v>
      </c>
      <c r="AB899" s="2" t="s">
        <v>2006</v>
      </c>
      <c r="AC899" s="20" t="s">
        <v>2006</v>
      </c>
      <c r="AD899" s="132" t="s">
        <v>2006</v>
      </c>
    </row>
    <row r="900" spans="1:30" s="20" customFormat="1" x14ac:dyDescent="0.3">
      <c r="A900" s="143" t="s">
        <v>40</v>
      </c>
      <c r="B900" s="144" t="s">
        <v>40</v>
      </c>
      <c r="C900" s="144">
        <v>142857</v>
      </c>
      <c r="D900" s="144">
        <v>6581940</v>
      </c>
      <c r="E900" s="158">
        <v>2019</v>
      </c>
      <c r="F900" s="3" t="s">
        <v>1318</v>
      </c>
      <c r="G900" s="131">
        <v>5.0000000000000001E-3</v>
      </c>
      <c r="H900" s="131">
        <v>0.55999999999999994</v>
      </c>
      <c r="I900" s="131">
        <v>3.8</v>
      </c>
      <c r="J900" s="131">
        <v>1.2</v>
      </c>
      <c r="K900" s="131">
        <v>0.4</v>
      </c>
      <c r="L900" s="131">
        <v>9.6</v>
      </c>
      <c r="M900" s="131" t="s">
        <v>567</v>
      </c>
      <c r="N900" s="131">
        <v>0.2</v>
      </c>
      <c r="O900" s="131">
        <v>2.4</v>
      </c>
      <c r="P900" s="131">
        <v>0.94</v>
      </c>
      <c r="Q900" s="131">
        <v>3.1E-2</v>
      </c>
      <c r="R900" s="131">
        <v>5.6</v>
      </c>
      <c r="S900" s="131">
        <v>7.8</v>
      </c>
      <c r="T900" s="131">
        <v>94</v>
      </c>
      <c r="U900" s="131">
        <v>32</v>
      </c>
      <c r="V900" s="131">
        <v>7.7</v>
      </c>
      <c r="W900" s="131">
        <v>6.7</v>
      </c>
      <c r="X900" s="131">
        <v>35</v>
      </c>
      <c r="Y900" s="131">
        <v>36</v>
      </c>
      <c r="Z900" s="2" t="s">
        <v>2006</v>
      </c>
      <c r="AA900" s="2" t="s">
        <v>2006</v>
      </c>
      <c r="AB900" s="2" t="s">
        <v>2006</v>
      </c>
      <c r="AC900" s="20" t="s">
        <v>2006</v>
      </c>
      <c r="AD900" s="132" t="s">
        <v>2006</v>
      </c>
    </row>
    <row r="901" spans="1:30" s="20" customFormat="1" x14ac:dyDescent="0.3">
      <c r="A901" s="143" t="s">
        <v>39</v>
      </c>
      <c r="B901" s="144" t="s">
        <v>39</v>
      </c>
      <c r="C901" s="144">
        <v>145234</v>
      </c>
      <c r="D901" s="144">
        <v>6581590</v>
      </c>
      <c r="E901" s="158">
        <v>2019</v>
      </c>
      <c r="F901" s="3" t="s">
        <v>1318</v>
      </c>
      <c r="G901" s="131" t="s">
        <v>567</v>
      </c>
      <c r="H901" s="131" t="s">
        <v>566</v>
      </c>
      <c r="I901" s="131">
        <v>0.11</v>
      </c>
      <c r="J901" s="131" t="s">
        <v>566</v>
      </c>
      <c r="K901" s="131" t="s">
        <v>585</v>
      </c>
      <c r="L901" s="131">
        <v>0.43</v>
      </c>
      <c r="M901" s="131" t="s">
        <v>567</v>
      </c>
      <c r="N901" s="131" t="s">
        <v>566</v>
      </c>
      <c r="O901" s="131">
        <v>0.25999999999999995</v>
      </c>
      <c r="P901" s="131">
        <v>0.33</v>
      </c>
      <c r="Q901" s="131" t="s">
        <v>585</v>
      </c>
      <c r="R901" s="131">
        <v>0.46</v>
      </c>
      <c r="S901" s="131">
        <v>8.1</v>
      </c>
      <c r="T901" s="131">
        <v>120</v>
      </c>
      <c r="U901" s="131">
        <v>90</v>
      </c>
      <c r="V901" s="131">
        <v>23</v>
      </c>
      <c r="W901" s="131">
        <v>22</v>
      </c>
      <c r="X901" s="131">
        <v>96</v>
      </c>
      <c r="Y901" s="131">
        <v>110</v>
      </c>
      <c r="Z901" s="2" t="s">
        <v>2006</v>
      </c>
      <c r="AA901" s="2" t="s">
        <v>2006</v>
      </c>
      <c r="AB901" s="2" t="s">
        <v>2006</v>
      </c>
      <c r="AC901" s="20" t="s">
        <v>2006</v>
      </c>
      <c r="AD901" s="132" t="s">
        <v>2006</v>
      </c>
    </row>
    <row r="902" spans="1:30" s="20" customFormat="1" x14ac:dyDescent="0.3">
      <c r="A902" s="143" t="s">
        <v>38</v>
      </c>
      <c r="B902" s="145" t="s">
        <v>38</v>
      </c>
      <c r="C902" s="144">
        <v>145070</v>
      </c>
      <c r="D902" s="144">
        <v>6580210</v>
      </c>
      <c r="E902" s="158">
        <v>2019</v>
      </c>
      <c r="F902" s="3" t="s">
        <v>1318</v>
      </c>
      <c r="G902" s="131" t="s">
        <v>567</v>
      </c>
      <c r="H902" s="131" t="s">
        <v>566</v>
      </c>
      <c r="I902" s="131">
        <v>2.2000000000000002</v>
      </c>
      <c r="J902" s="131">
        <v>0.34</v>
      </c>
      <c r="K902" s="131">
        <v>1.6</v>
      </c>
      <c r="L902" s="131">
        <v>2.6</v>
      </c>
      <c r="M902" s="131" t="s">
        <v>567</v>
      </c>
      <c r="N902" s="131" t="s">
        <v>566</v>
      </c>
      <c r="O902" s="131">
        <v>0.44</v>
      </c>
      <c r="P902" s="131">
        <v>0.28999999999999998</v>
      </c>
      <c r="Q902" s="131">
        <v>0.13999999999999999</v>
      </c>
      <c r="R902" s="131">
        <v>0.86</v>
      </c>
      <c r="S902" s="131">
        <v>7.9</v>
      </c>
      <c r="T902" s="131">
        <v>150</v>
      </c>
      <c r="U902" s="131">
        <v>36</v>
      </c>
      <c r="V902" s="131">
        <v>12</v>
      </c>
      <c r="W902" s="131">
        <v>10</v>
      </c>
      <c r="X902" s="131">
        <v>45</v>
      </c>
      <c r="Y902" s="131">
        <v>48</v>
      </c>
      <c r="Z902" s="2" t="s">
        <v>2006</v>
      </c>
      <c r="AA902" s="2" t="s">
        <v>2006</v>
      </c>
      <c r="AB902" s="2" t="s">
        <v>2006</v>
      </c>
      <c r="AC902" s="20" t="s">
        <v>2006</v>
      </c>
      <c r="AD902" s="132" t="s">
        <v>2006</v>
      </c>
    </row>
    <row r="903" spans="1:30" s="20" customFormat="1" x14ac:dyDescent="0.3">
      <c r="A903" s="143" t="s">
        <v>46</v>
      </c>
      <c r="B903" s="144" t="s">
        <v>46</v>
      </c>
      <c r="C903" s="147" t="s">
        <v>1283</v>
      </c>
      <c r="D903" s="147" t="s">
        <v>1282</v>
      </c>
      <c r="E903" s="158">
        <v>2019</v>
      </c>
      <c r="F903" s="3" t="s">
        <v>1318</v>
      </c>
      <c r="G903" s="131" t="s">
        <v>567</v>
      </c>
      <c r="H903" s="131">
        <v>6.0000000000000005E-2</v>
      </c>
      <c r="I903" s="131">
        <v>1.2</v>
      </c>
      <c r="J903" s="131">
        <v>0.69</v>
      </c>
      <c r="K903" s="131">
        <v>0.15</v>
      </c>
      <c r="L903" s="131">
        <v>3.7</v>
      </c>
      <c r="M903" s="131" t="s">
        <v>567</v>
      </c>
      <c r="N903" s="131" t="s">
        <v>566</v>
      </c>
      <c r="O903" s="131">
        <v>1.2</v>
      </c>
      <c r="P903" s="131">
        <v>0.72000000000000008</v>
      </c>
      <c r="Q903" s="131">
        <v>6.7000000000000004E-2</v>
      </c>
      <c r="R903" s="131">
        <v>3.2</v>
      </c>
      <c r="S903" s="131">
        <v>7.9</v>
      </c>
      <c r="T903" s="131">
        <v>81</v>
      </c>
      <c r="U903" s="131">
        <v>40</v>
      </c>
      <c r="V903" s="131">
        <v>5.9</v>
      </c>
      <c r="W903" s="131">
        <v>5.6</v>
      </c>
      <c r="X903" s="131">
        <v>32</v>
      </c>
      <c r="Y903" s="131">
        <v>34</v>
      </c>
      <c r="Z903" s="2" t="s">
        <v>2006</v>
      </c>
      <c r="AA903" s="2" t="s">
        <v>2006</v>
      </c>
      <c r="AB903" s="2" t="s">
        <v>2006</v>
      </c>
      <c r="AC903" s="20" t="s">
        <v>2006</v>
      </c>
      <c r="AD903" s="132" t="s">
        <v>2006</v>
      </c>
    </row>
    <row r="904" spans="1:30" s="20" customFormat="1" x14ac:dyDescent="0.3">
      <c r="A904" s="143" t="s">
        <v>43</v>
      </c>
      <c r="B904" s="144" t="s">
        <v>43</v>
      </c>
      <c r="C904" s="144">
        <v>153662</v>
      </c>
      <c r="D904" s="144">
        <v>6578630</v>
      </c>
      <c r="E904" s="158">
        <v>2019</v>
      </c>
      <c r="F904" s="3" t="s">
        <v>1319</v>
      </c>
      <c r="G904" s="131" t="s">
        <v>567</v>
      </c>
      <c r="H904" s="131">
        <v>9.6000000000000002E-2</v>
      </c>
      <c r="I904" s="131">
        <v>2.5</v>
      </c>
      <c r="J904" s="131">
        <v>1.9</v>
      </c>
      <c r="K904" s="131">
        <v>0.24000000000000002</v>
      </c>
      <c r="L904" s="131">
        <v>2.6</v>
      </c>
      <c r="M904" s="131" t="s">
        <v>567</v>
      </c>
      <c r="N904" s="131">
        <v>5.6000000000000001E-2</v>
      </c>
      <c r="O904" s="131">
        <v>2.2000000000000002</v>
      </c>
      <c r="P904" s="131">
        <v>1.8</v>
      </c>
      <c r="Q904" s="131">
        <v>1.0999999999999999E-2</v>
      </c>
      <c r="R904" s="131">
        <v>2.1</v>
      </c>
      <c r="S904" s="131">
        <v>7.9</v>
      </c>
      <c r="T904" s="131">
        <v>65</v>
      </c>
      <c r="U904" s="131">
        <v>26</v>
      </c>
      <c r="V904" s="131">
        <v>7.9</v>
      </c>
      <c r="W904" s="131">
        <v>7.4</v>
      </c>
      <c r="X904" s="131">
        <v>23</v>
      </c>
      <c r="Y904" s="131">
        <v>23</v>
      </c>
      <c r="Z904" s="2" t="s">
        <v>2006</v>
      </c>
      <c r="AA904" s="2" t="s">
        <v>2006</v>
      </c>
      <c r="AB904" s="2" t="s">
        <v>2006</v>
      </c>
      <c r="AC904" s="20" t="s">
        <v>2006</v>
      </c>
      <c r="AD904" s="132" t="s">
        <v>2006</v>
      </c>
    </row>
    <row r="905" spans="1:30" s="20" customFormat="1" x14ac:dyDescent="0.3">
      <c r="A905" s="143" t="s">
        <v>269</v>
      </c>
      <c r="B905" s="144" t="s">
        <v>44</v>
      </c>
      <c r="C905" s="144">
        <v>149668</v>
      </c>
      <c r="D905" s="144">
        <v>6580770</v>
      </c>
      <c r="E905" s="158">
        <v>2019</v>
      </c>
      <c r="F905" s="3" t="s">
        <v>1319</v>
      </c>
      <c r="G905" s="131">
        <v>4.8999999999999998E-3</v>
      </c>
      <c r="H905" s="131">
        <v>0.1</v>
      </c>
      <c r="I905" s="131">
        <v>2.6</v>
      </c>
      <c r="J905" s="131">
        <v>2</v>
      </c>
      <c r="K905" s="131">
        <v>0.22</v>
      </c>
      <c r="L905" s="131">
        <v>2.6</v>
      </c>
      <c r="M905" s="131" t="s">
        <v>567</v>
      </c>
      <c r="N905" s="131">
        <v>6.4000000000000001E-2</v>
      </c>
      <c r="O905" s="131">
        <v>2.2000000000000002</v>
      </c>
      <c r="P905" s="131">
        <v>1.8</v>
      </c>
      <c r="Q905" s="131">
        <v>1.2999999999999999E-2</v>
      </c>
      <c r="R905" s="131">
        <v>1.5</v>
      </c>
      <c r="S905" s="131">
        <v>7.9</v>
      </c>
      <c r="T905" s="131">
        <v>66</v>
      </c>
      <c r="U905" s="131">
        <v>24</v>
      </c>
      <c r="V905" s="131">
        <v>8</v>
      </c>
      <c r="W905" s="131">
        <v>7.3</v>
      </c>
      <c r="X905" s="131">
        <v>23</v>
      </c>
      <c r="Y905" s="131">
        <v>23</v>
      </c>
      <c r="Z905" s="2" t="s">
        <v>2006</v>
      </c>
      <c r="AA905" s="2" t="s">
        <v>2006</v>
      </c>
      <c r="AB905" s="2" t="s">
        <v>2006</v>
      </c>
      <c r="AC905" s="20" t="s">
        <v>2006</v>
      </c>
      <c r="AD905" s="132" t="s">
        <v>2006</v>
      </c>
    </row>
    <row r="906" spans="1:30" s="20" customFormat="1" x14ac:dyDescent="0.3">
      <c r="A906" s="143" t="s">
        <v>1116</v>
      </c>
      <c r="B906" s="144" t="s">
        <v>1116</v>
      </c>
      <c r="C906" s="154"/>
      <c r="D906" s="154"/>
      <c r="E906" s="158">
        <v>2019</v>
      </c>
      <c r="F906" s="3" t="s">
        <v>1319</v>
      </c>
      <c r="G906" s="131" t="s">
        <v>567</v>
      </c>
      <c r="H906" s="131" t="s">
        <v>566</v>
      </c>
      <c r="I906" s="131">
        <v>0.54</v>
      </c>
      <c r="J906" s="131">
        <v>0.39</v>
      </c>
      <c r="K906" s="131">
        <v>0.2</v>
      </c>
      <c r="L906" s="131">
        <v>2.1</v>
      </c>
      <c r="M906" s="131" t="s">
        <v>567</v>
      </c>
      <c r="N906" s="131" t="s">
        <v>566</v>
      </c>
      <c r="O906" s="131">
        <v>0.27</v>
      </c>
      <c r="P906" s="131">
        <v>0.25999999999999995</v>
      </c>
      <c r="Q906" s="131" t="s">
        <v>585</v>
      </c>
      <c r="R906" s="131">
        <v>0.33</v>
      </c>
      <c r="S906" s="131">
        <v>8.1999999999999993</v>
      </c>
      <c r="T906" s="131">
        <v>110</v>
      </c>
      <c r="U906" s="131">
        <v>53</v>
      </c>
      <c r="V906" s="131">
        <v>9.6</v>
      </c>
      <c r="W906" s="131">
        <v>7.1</v>
      </c>
      <c r="X906" s="131">
        <v>44</v>
      </c>
      <c r="Y906" s="131">
        <v>44</v>
      </c>
      <c r="Z906" s="2" t="s">
        <v>2006</v>
      </c>
      <c r="AA906" s="2" t="s">
        <v>2006</v>
      </c>
      <c r="AB906" s="2" t="s">
        <v>2006</v>
      </c>
      <c r="AC906" s="20" t="s">
        <v>2006</v>
      </c>
      <c r="AD906" s="132" t="s">
        <v>2006</v>
      </c>
    </row>
    <row r="907" spans="1:30" s="20" customFormat="1" x14ac:dyDescent="0.3">
      <c r="A907" s="143" t="s">
        <v>263</v>
      </c>
      <c r="B907" s="144" t="s">
        <v>550</v>
      </c>
      <c r="C907" s="144">
        <v>156953</v>
      </c>
      <c r="D907" s="144">
        <v>6570050</v>
      </c>
      <c r="E907" s="158">
        <v>2019</v>
      </c>
      <c r="F907" s="3" t="s">
        <v>1319</v>
      </c>
      <c r="G907" s="131" t="s">
        <v>567</v>
      </c>
      <c r="H907" s="131" t="s">
        <v>566</v>
      </c>
      <c r="I907" s="131">
        <v>0.72000000000000008</v>
      </c>
      <c r="J907" s="131">
        <v>1.8</v>
      </c>
      <c r="K907" s="131">
        <v>7.1000000000000008E-2</v>
      </c>
      <c r="L907" s="131">
        <v>1.2</v>
      </c>
      <c r="M907" s="131" t="s">
        <v>567</v>
      </c>
      <c r="N907" s="131" t="s">
        <v>566</v>
      </c>
      <c r="O907" s="131">
        <v>0.65</v>
      </c>
      <c r="P907" s="131">
        <v>1.6</v>
      </c>
      <c r="Q907" s="131" t="s">
        <v>585</v>
      </c>
      <c r="R907" s="131">
        <v>0.69</v>
      </c>
      <c r="S907" s="131">
        <v>7.9</v>
      </c>
      <c r="T907" s="131">
        <v>76</v>
      </c>
      <c r="U907" s="131">
        <v>38</v>
      </c>
      <c r="V907" s="131">
        <v>8.1999999999999993</v>
      </c>
      <c r="W907" s="131">
        <v>7.1</v>
      </c>
      <c r="X907" s="131">
        <v>34</v>
      </c>
      <c r="Y907" s="131">
        <v>34</v>
      </c>
      <c r="Z907" s="2" t="s">
        <v>2006</v>
      </c>
      <c r="AA907" s="2" t="s">
        <v>2006</v>
      </c>
      <c r="AB907" s="2" t="s">
        <v>2006</v>
      </c>
      <c r="AC907" s="20" t="s">
        <v>2006</v>
      </c>
      <c r="AD907" s="132" t="s">
        <v>2006</v>
      </c>
    </row>
    <row r="908" spans="1:30" s="20" customFormat="1" x14ac:dyDescent="0.3">
      <c r="A908" s="143" t="s">
        <v>265</v>
      </c>
      <c r="B908" s="144" t="s">
        <v>546</v>
      </c>
      <c r="C908" s="144">
        <v>152125</v>
      </c>
      <c r="D908" s="144">
        <v>6576900</v>
      </c>
      <c r="E908" s="158">
        <v>2019</v>
      </c>
      <c r="F908" s="3" t="s">
        <v>1319</v>
      </c>
      <c r="G908" s="131">
        <v>8.8999999999999999E-3</v>
      </c>
      <c r="H908" s="131">
        <v>0.13999999999999999</v>
      </c>
      <c r="I908" s="131">
        <v>3</v>
      </c>
      <c r="J908" s="131">
        <v>1.9</v>
      </c>
      <c r="K908" s="131">
        <v>0.47</v>
      </c>
      <c r="L908" s="131">
        <v>4.8</v>
      </c>
      <c r="M908" s="131" t="s">
        <v>567</v>
      </c>
      <c r="N908" s="131">
        <v>6.6000000000000003E-2</v>
      </c>
      <c r="O908" s="131">
        <v>2.2000000000000002</v>
      </c>
      <c r="P908" s="131">
        <v>1.7</v>
      </c>
      <c r="Q908" s="131">
        <v>1.4E-2</v>
      </c>
      <c r="R908" s="131">
        <v>2.1</v>
      </c>
      <c r="S908" s="131">
        <v>7.8</v>
      </c>
      <c r="T908" s="131">
        <v>64</v>
      </c>
      <c r="U908" s="131">
        <v>30</v>
      </c>
      <c r="V908" s="131">
        <v>7.7</v>
      </c>
      <c r="W908" s="131">
        <v>7.4</v>
      </c>
      <c r="X908" s="131">
        <v>24</v>
      </c>
      <c r="Y908" s="131">
        <v>23</v>
      </c>
      <c r="Z908" s="2" t="s">
        <v>2006</v>
      </c>
      <c r="AA908" s="2" t="s">
        <v>2006</v>
      </c>
      <c r="AB908" s="2" t="s">
        <v>2006</v>
      </c>
      <c r="AC908" s="20" t="s">
        <v>2006</v>
      </c>
      <c r="AD908" s="132" t="s">
        <v>2006</v>
      </c>
    </row>
    <row r="909" spans="1:30" s="20" customFormat="1" x14ac:dyDescent="0.3">
      <c r="A909" s="143" t="s">
        <v>1109</v>
      </c>
      <c r="B909" s="144" t="s">
        <v>1109</v>
      </c>
      <c r="C909" s="154"/>
      <c r="D909" s="154"/>
      <c r="E909" s="158">
        <v>2019</v>
      </c>
      <c r="F909" s="3" t="s">
        <v>1319</v>
      </c>
      <c r="G909" s="131" t="s">
        <v>567</v>
      </c>
      <c r="H909" s="131">
        <v>6.9999999999999993E-2</v>
      </c>
      <c r="I909" s="131">
        <v>1.1000000000000001</v>
      </c>
      <c r="J909" s="131">
        <v>0.55000000000000004</v>
      </c>
      <c r="K909" s="131">
        <v>0.12000000000000001</v>
      </c>
      <c r="L909" s="131">
        <v>3.1</v>
      </c>
      <c r="M909" s="131" t="s">
        <v>567</v>
      </c>
      <c r="N909" s="131">
        <v>6.4000000000000001E-2</v>
      </c>
      <c r="O909" s="131">
        <v>0.8899999999999999</v>
      </c>
      <c r="P909" s="131">
        <v>0.43</v>
      </c>
      <c r="Q909" s="131" t="s">
        <v>585</v>
      </c>
      <c r="R909" s="131">
        <v>1.8</v>
      </c>
      <c r="S909" s="131">
        <v>7.9</v>
      </c>
      <c r="T909" s="131">
        <v>76</v>
      </c>
      <c r="U909" s="131">
        <v>39</v>
      </c>
      <c r="V909" s="131">
        <v>11</v>
      </c>
      <c r="W909" s="131">
        <v>9</v>
      </c>
      <c r="X909" s="131">
        <v>33</v>
      </c>
      <c r="Y909" s="131">
        <v>30</v>
      </c>
      <c r="Z909" s="2" t="s">
        <v>2006</v>
      </c>
      <c r="AA909" s="2" t="s">
        <v>2006</v>
      </c>
      <c r="AB909" s="2" t="s">
        <v>2006</v>
      </c>
      <c r="AC909" s="20" t="s">
        <v>2006</v>
      </c>
      <c r="AD909" s="132" t="s">
        <v>2006</v>
      </c>
    </row>
    <row r="910" spans="1:30" s="20" customFormat="1" x14ac:dyDescent="0.3">
      <c r="A910" s="143" t="s">
        <v>267</v>
      </c>
      <c r="B910" s="144" t="s">
        <v>552</v>
      </c>
      <c r="C910" s="144">
        <v>152713</v>
      </c>
      <c r="D910" s="144">
        <v>6582780</v>
      </c>
      <c r="E910" s="158">
        <v>2019</v>
      </c>
      <c r="F910" s="3" t="s">
        <v>1319</v>
      </c>
      <c r="G910" s="131">
        <v>1.7000000000000001E-2</v>
      </c>
      <c r="H910" s="131">
        <v>6.7000000000000004E-2</v>
      </c>
      <c r="I910" s="131">
        <v>1.6</v>
      </c>
      <c r="J910" s="131">
        <v>1.4</v>
      </c>
      <c r="K910" s="131">
        <v>0.13999999999999999</v>
      </c>
      <c r="L910" s="131">
        <v>6.7</v>
      </c>
      <c r="M910" s="131">
        <v>1.9E-2</v>
      </c>
      <c r="N910" s="131" t="s">
        <v>566</v>
      </c>
      <c r="O910" s="131">
        <v>1.1000000000000001</v>
      </c>
      <c r="P910" s="131">
        <v>1.4</v>
      </c>
      <c r="Q910" s="131">
        <v>4.3999999999999997E-2</v>
      </c>
      <c r="R910" s="131">
        <v>6</v>
      </c>
      <c r="S910" s="131">
        <v>7.4</v>
      </c>
      <c r="T910" s="131">
        <v>75</v>
      </c>
      <c r="U910" s="131">
        <v>670</v>
      </c>
      <c r="V910" s="131">
        <v>5.4</v>
      </c>
      <c r="W910" s="131">
        <v>4.7</v>
      </c>
      <c r="X910" s="131">
        <v>86</v>
      </c>
      <c r="Y910" s="131">
        <v>87</v>
      </c>
      <c r="Z910" s="2" t="s">
        <v>2006</v>
      </c>
      <c r="AA910" s="2" t="s">
        <v>2006</v>
      </c>
      <c r="AB910" s="2" t="s">
        <v>2006</v>
      </c>
      <c r="AC910" s="20" t="s">
        <v>2006</v>
      </c>
      <c r="AD910" s="132" t="s">
        <v>2006</v>
      </c>
    </row>
    <row r="911" spans="1:30" s="20" customFormat="1" x14ac:dyDescent="0.3">
      <c r="A911" s="143" t="s">
        <v>975</v>
      </c>
      <c r="B911" s="144" t="s">
        <v>939</v>
      </c>
      <c r="C911" s="144">
        <v>158751</v>
      </c>
      <c r="D911" s="144">
        <v>6570553</v>
      </c>
      <c r="E911" s="158">
        <v>2019</v>
      </c>
      <c r="F911" s="3" t="s">
        <v>1319</v>
      </c>
      <c r="G911" s="131" t="s">
        <v>567</v>
      </c>
      <c r="H911" s="131" t="s">
        <v>566</v>
      </c>
      <c r="I911" s="131">
        <v>0.79</v>
      </c>
      <c r="J911" s="131">
        <v>0.82</v>
      </c>
      <c r="K911" s="131">
        <v>3.6999999999999998E-2</v>
      </c>
      <c r="L911" s="131">
        <v>1.3</v>
      </c>
      <c r="M911" s="131" t="s">
        <v>567</v>
      </c>
      <c r="N911" s="131" t="s">
        <v>566</v>
      </c>
      <c r="O911" s="131">
        <v>0.66</v>
      </c>
      <c r="P911" s="131">
        <v>0.75</v>
      </c>
      <c r="Q911" s="131" t="s">
        <v>585</v>
      </c>
      <c r="R911" s="131">
        <v>0.74</v>
      </c>
      <c r="S911" s="131">
        <v>8</v>
      </c>
      <c r="T911" s="131">
        <v>92</v>
      </c>
      <c r="U911" s="131">
        <v>40</v>
      </c>
      <c r="V911" s="131">
        <v>6.2</v>
      </c>
      <c r="W911" s="131">
        <v>6</v>
      </c>
      <c r="X911" s="131">
        <v>43</v>
      </c>
      <c r="Y911" s="131">
        <v>40</v>
      </c>
      <c r="Z911" s="2" t="s">
        <v>2006</v>
      </c>
      <c r="AA911" s="2" t="s">
        <v>2006</v>
      </c>
      <c r="AB911" s="2" t="s">
        <v>2006</v>
      </c>
      <c r="AC911" s="20" t="s">
        <v>2006</v>
      </c>
      <c r="AD911" s="132" t="s">
        <v>2006</v>
      </c>
    </row>
    <row r="912" spans="1:30" s="20" customFormat="1" x14ac:dyDescent="0.3">
      <c r="A912" s="143" t="s">
        <v>41</v>
      </c>
      <c r="B912" s="144" t="s">
        <v>41</v>
      </c>
      <c r="C912" s="144">
        <v>155057</v>
      </c>
      <c r="D912" s="144">
        <v>6568460</v>
      </c>
      <c r="E912" s="158">
        <v>2019</v>
      </c>
      <c r="F912" s="3" t="s">
        <v>1319</v>
      </c>
      <c r="G912" s="131" t="s">
        <v>567</v>
      </c>
      <c r="H912" s="131">
        <v>9.8999999999999991E-2</v>
      </c>
      <c r="I912" s="131">
        <v>1</v>
      </c>
      <c r="J912" s="131">
        <v>1.8</v>
      </c>
      <c r="K912" s="131">
        <v>0.1</v>
      </c>
      <c r="L912" s="131">
        <v>1.5</v>
      </c>
      <c r="M912" s="131" t="s">
        <v>567</v>
      </c>
      <c r="N912" s="131">
        <v>5.8000000000000003E-2</v>
      </c>
      <c r="O912" s="131">
        <v>0.80999999999999994</v>
      </c>
      <c r="P912" s="131">
        <v>1.6</v>
      </c>
      <c r="Q912" s="131" t="s">
        <v>585</v>
      </c>
      <c r="R912" s="131">
        <v>0.61</v>
      </c>
      <c r="S912" s="131">
        <v>7.8</v>
      </c>
      <c r="T912" s="131">
        <v>76</v>
      </c>
      <c r="U912" s="131">
        <v>35</v>
      </c>
      <c r="V912" s="131">
        <v>9.1</v>
      </c>
      <c r="W912" s="131">
        <v>9.1</v>
      </c>
      <c r="X912" s="131">
        <v>36</v>
      </c>
      <c r="Y912" s="131">
        <v>34</v>
      </c>
      <c r="Z912" s="2" t="s">
        <v>2006</v>
      </c>
      <c r="AA912" s="2" t="s">
        <v>2006</v>
      </c>
      <c r="AB912" s="2" t="s">
        <v>2006</v>
      </c>
      <c r="AC912" s="20" t="s">
        <v>2006</v>
      </c>
      <c r="AD912" s="132" t="s">
        <v>2006</v>
      </c>
    </row>
    <row r="913" spans="1:30" s="20" customFormat="1" x14ac:dyDescent="0.3">
      <c r="A913" s="143" t="s">
        <v>37</v>
      </c>
      <c r="B913" s="145" t="s">
        <v>37</v>
      </c>
      <c r="C913" s="154"/>
      <c r="D913" s="154"/>
      <c r="E913" s="158">
        <v>2019</v>
      </c>
      <c r="F913" s="3" t="s">
        <v>1319</v>
      </c>
      <c r="G913" s="131" t="s">
        <v>567</v>
      </c>
      <c r="H913" s="131" t="s">
        <v>566</v>
      </c>
      <c r="I913" s="131">
        <v>8.6999999999999994E-2</v>
      </c>
      <c r="J913" s="131" t="s">
        <v>566</v>
      </c>
      <c r="K913" s="131" t="s">
        <v>585</v>
      </c>
      <c r="L913" s="131" t="s">
        <v>587</v>
      </c>
      <c r="M913" s="131" t="s">
        <v>567</v>
      </c>
      <c r="N913" s="131" t="s">
        <v>566</v>
      </c>
      <c r="O913" s="131" t="s">
        <v>566</v>
      </c>
      <c r="P913" s="131" t="s">
        <v>566</v>
      </c>
      <c r="Q913" s="131">
        <v>1.2E-2</v>
      </c>
      <c r="R913" s="131" t="s">
        <v>587</v>
      </c>
      <c r="S913" s="131" t="s">
        <v>2006</v>
      </c>
      <c r="T913" s="131" t="s">
        <v>2006</v>
      </c>
      <c r="U913" s="131" t="s">
        <v>2006</v>
      </c>
      <c r="V913" s="131" t="s">
        <v>2006</v>
      </c>
      <c r="W913" s="131" t="s">
        <v>2006</v>
      </c>
      <c r="X913" s="131" t="s">
        <v>1265</v>
      </c>
      <c r="Y913" s="131" t="s">
        <v>1265</v>
      </c>
      <c r="Z913" s="2" t="s">
        <v>2006</v>
      </c>
      <c r="AA913" s="2" t="s">
        <v>2006</v>
      </c>
      <c r="AB913" s="2" t="s">
        <v>2006</v>
      </c>
      <c r="AC913" s="20" t="s">
        <v>2006</v>
      </c>
      <c r="AD913" s="132" t="s">
        <v>2006</v>
      </c>
    </row>
    <row r="914" spans="1:30" s="20" customFormat="1" x14ac:dyDescent="0.3">
      <c r="A914" s="143" t="s">
        <v>36</v>
      </c>
      <c r="B914" s="144" t="s">
        <v>1279</v>
      </c>
      <c r="C914" s="144">
        <v>158727</v>
      </c>
      <c r="D914" s="144">
        <v>6578210</v>
      </c>
      <c r="E914" s="158">
        <v>2019</v>
      </c>
      <c r="F914" s="3" t="s">
        <v>1320</v>
      </c>
      <c r="G914" s="131">
        <v>2.0999999999999998E-2</v>
      </c>
      <c r="H914" s="131">
        <v>0.34</v>
      </c>
      <c r="I914" s="131">
        <v>3.7</v>
      </c>
      <c r="J914" s="131">
        <v>2</v>
      </c>
      <c r="K914" s="131">
        <v>0.33</v>
      </c>
      <c r="L914" s="131">
        <v>14</v>
      </c>
      <c r="M914" s="131">
        <v>9.0000000000000011E-3</v>
      </c>
      <c r="N914" s="131">
        <v>6.3E-2</v>
      </c>
      <c r="O914" s="131">
        <v>2.1</v>
      </c>
      <c r="P914" s="131">
        <v>1.7</v>
      </c>
      <c r="Q914" s="131">
        <v>0.01</v>
      </c>
      <c r="R914" s="131">
        <v>3.3</v>
      </c>
      <c r="S914" s="131">
        <v>7.8</v>
      </c>
      <c r="T914" s="131">
        <v>71</v>
      </c>
      <c r="U914" s="131">
        <v>340</v>
      </c>
      <c r="V914" s="131">
        <v>5.4</v>
      </c>
      <c r="W914" s="131">
        <v>5.0999999999999996</v>
      </c>
      <c r="X914" s="131">
        <v>56</v>
      </c>
      <c r="Y914" s="131">
        <v>58</v>
      </c>
      <c r="Z914" s="2" t="s">
        <v>2006</v>
      </c>
      <c r="AA914" s="2" t="s">
        <v>2006</v>
      </c>
      <c r="AB914" s="2" t="s">
        <v>2006</v>
      </c>
      <c r="AC914" s="20" t="s">
        <v>2006</v>
      </c>
      <c r="AD914" s="132" t="s">
        <v>2006</v>
      </c>
    </row>
    <row r="915" spans="1:30" s="20" customFormat="1" x14ac:dyDescent="0.3">
      <c r="A915" s="143" t="s">
        <v>261</v>
      </c>
      <c r="B915" s="144" t="s">
        <v>1327</v>
      </c>
      <c r="C915" s="144">
        <v>156341</v>
      </c>
      <c r="D915" s="144">
        <v>6582550</v>
      </c>
      <c r="E915" s="158">
        <v>2019</v>
      </c>
      <c r="F915" s="3" t="s">
        <v>1320</v>
      </c>
      <c r="G915" s="131">
        <v>1.2E-2</v>
      </c>
      <c r="H915" s="131">
        <v>0.13999999999999999</v>
      </c>
      <c r="I915" s="131">
        <v>2.2999999999999998</v>
      </c>
      <c r="J915" s="131">
        <v>1.5</v>
      </c>
      <c r="K915" s="131">
        <v>0.19</v>
      </c>
      <c r="L915" s="131">
        <v>6.2</v>
      </c>
      <c r="M915" s="131">
        <v>1.2E-2</v>
      </c>
      <c r="N915" s="131">
        <v>7.8E-2</v>
      </c>
      <c r="O915" s="131">
        <v>1.9</v>
      </c>
      <c r="P915" s="131">
        <v>1.4</v>
      </c>
      <c r="Q915" s="131">
        <v>1.0999999999999999E-2</v>
      </c>
      <c r="R915" s="131">
        <v>5.8999999999999995</v>
      </c>
      <c r="S915" s="131">
        <v>7.8</v>
      </c>
      <c r="T915" s="131">
        <v>77</v>
      </c>
      <c r="U915" s="131">
        <v>620</v>
      </c>
      <c r="V915" s="131">
        <v>4.2</v>
      </c>
      <c r="W915" s="131">
        <v>4.5</v>
      </c>
      <c r="X915" s="131">
        <v>79</v>
      </c>
      <c r="Y915" s="131">
        <v>88</v>
      </c>
      <c r="Z915" s="2" t="s">
        <v>2006</v>
      </c>
      <c r="AA915" s="2" t="s">
        <v>2006</v>
      </c>
      <c r="AB915" s="2" t="s">
        <v>2006</v>
      </c>
      <c r="AC915" s="20" t="s">
        <v>2006</v>
      </c>
      <c r="AD915" s="132" t="s">
        <v>2006</v>
      </c>
    </row>
    <row r="916" spans="1:30" s="20" customFormat="1" x14ac:dyDescent="0.3">
      <c r="A916" s="143" t="s">
        <v>42</v>
      </c>
      <c r="B916" s="144" t="s">
        <v>42</v>
      </c>
      <c r="C916" s="144">
        <v>148156</v>
      </c>
      <c r="D916" s="144">
        <v>6572520</v>
      </c>
      <c r="E916" s="158">
        <v>2019</v>
      </c>
      <c r="F916" s="3" t="s">
        <v>1320</v>
      </c>
      <c r="G916" s="131" t="s">
        <v>567</v>
      </c>
      <c r="H916" s="131">
        <v>0.11</v>
      </c>
      <c r="I916" s="131">
        <v>1.2</v>
      </c>
      <c r="J916" s="131">
        <v>1.1000000000000001</v>
      </c>
      <c r="K916" s="131">
        <v>0.13999999999999999</v>
      </c>
      <c r="L916" s="131">
        <v>2.4</v>
      </c>
      <c r="M916" s="131" t="s">
        <v>567</v>
      </c>
      <c r="N916" s="131">
        <v>6.7000000000000004E-2</v>
      </c>
      <c r="O916" s="131">
        <v>0.94</v>
      </c>
      <c r="P916" s="131">
        <v>1</v>
      </c>
      <c r="Q916" s="131">
        <v>1.8000000000000002E-2</v>
      </c>
      <c r="R916" s="131">
        <v>1.7</v>
      </c>
      <c r="S916" s="131">
        <v>7.7</v>
      </c>
      <c r="T916" s="131">
        <v>63</v>
      </c>
      <c r="U916" s="131">
        <v>28</v>
      </c>
      <c r="V916" s="131">
        <v>7</v>
      </c>
      <c r="W916" s="131">
        <v>3.8</v>
      </c>
      <c r="X916" s="131">
        <v>29</v>
      </c>
      <c r="Y916" s="131">
        <v>34</v>
      </c>
      <c r="Z916" s="2" t="s">
        <v>2006</v>
      </c>
      <c r="AA916" s="2" t="s">
        <v>2006</v>
      </c>
      <c r="AB916" s="2" t="s">
        <v>2006</v>
      </c>
      <c r="AC916" s="20" t="s">
        <v>2006</v>
      </c>
      <c r="AD916" s="132" t="s">
        <v>2006</v>
      </c>
    </row>
    <row r="917" spans="1:30" s="20" customFormat="1" x14ac:dyDescent="0.3">
      <c r="A917" s="143" t="s">
        <v>37</v>
      </c>
      <c r="B917" s="145" t="s">
        <v>37</v>
      </c>
      <c r="C917" s="154"/>
      <c r="D917" s="154"/>
      <c r="E917" s="158">
        <v>2019</v>
      </c>
      <c r="F917" s="3" t="s">
        <v>1321</v>
      </c>
      <c r="G917" s="131">
        <v>7.5999999999999998E-2</v>
      </c>
      <c r="H917" s="131" t="s">
        <v>566</v>
      </c>
      <c r="I917" s="131">
        <v>1</v>
      </c>
      <c r="J917" s="131" t="s">
        <v>566</v>
      </c>
      <c r="K917" s="131">
        <v>4.8000000000000001E-2</v>
      </c>
      <c r="L917" s="131">
        <v>1.7</v>
      </c>
      <c r="M917" s="131">
        <v>1.9E-2</v>
      </c>
      <c r="N917" s="131" t="s">
        <v>566</v>
      </c>
      <c r="O917" s="131">
        <v>1</v>
      </c>
      <c r="P917" s="131" t="s">
        <v>566</v>
      </c>
      <c r="Q917" s="131" t="s">
        <v>585</v>
      </c>
      <c r="R917" s="131">
        <v>1.5</v>
      </c>
      <c r="S917" s="131" t="s">
        <v>2006</v>
      </c>
      <c r="T917" s="131" t="s">
        <v>2006</v>
      </c>
      <c r="U917" s="131" t="s">
        <v>2006</v>
      </c>
      <c r="V917" s="131" t="s">
        <v>2006</v>
      </c>
      <c r="W917" s="131" t="s">
        <v>2006</v>
      </c>
      <c r="X917" s="131" t="s">
        <v>1265</v>
      </c>
      <c r="Y917" s="131" t="s">
        <v>1265</v>
      </c>
      <c r="Z917" s="2" t="s">
        <v>2006</v>
      </c>
      <c r="AA917" s="2" t="s">
        <v>2006</v>
      </c>
      <c r="AB917" s="2" t="s">
        <v>2006</v>
      </c>
      <c r="AC917" s="20" t="s">
        <v>2006</v>
      </c>
      <c r="AD917" s="132" t="s">
        <v>2006</v>
      </c>
    </row>
    <row r="918" spans="1:30" s="20" customFormat="1" x14ac:dyDescent="0.3">
      <c r="A918" s="143" t="s">
        <v>267</v>
      </c>
      <c r="B918" s="144" t="s">
        <v>552</v>
      </c>
      <c r="C918" s="144">
        <v>152713</v>
      </c>
      <c r="D918" s="144">
        <v>6582780</v>
      </c>
      <c r="E918" s="158">
        <v>2019</v>
      </c>
      <c r="F918" s="3" t="s">
        <v>1321</v>
      </c>
      <c r="G918" s="131">
        <v>2.5000000000000001E-2</v>
      </c>
      <c r="H918" s="131">
        <v>0.12000000000000001</v>
      </c>
      <c r="I918" s="131">
        <v>1.4</v>
      </c>
      <c r="J918" s="131">
        <v>1.4</v>
      </c>
      <c r="K918" s="131">
        <v>0.15</v>
      </c>
      <c r="L918" s="131">
        <v>11</v>
      </c>
      <c r="M918" s="131">
        <v>1.9E-2</v>
      </c>
      <c r="N918" s="131">
        <v>0.08</v>
      </c>
      <c r="O918" s="131">
        <v>0.99</v>
      </c>
      <c r="P918" s="131">
        <v>1.2</v>
      </c>
      <c r="Q918" s="131" t="s">
        <v>585</v>
      </c>
      <c r="R918" s="131">
        <v>4</v>
      </c>
      <c r="S918" s="131">
        <v>7.7</v>
      </c>
      <c r="T918" s="131">
        <v>73</v>
      </c>
      <c r="U918" s="131">
        <v>640</v>
      </c>
      <c r="V918" s="131">
        <v>4.9000000000000004</v>
      </c>
      <c r="W918" s="131">
        <v>4.4000000000000004</v>
      </c>
      <c r="X918" s="131">
        <v>73</v>
      </c>
      <c r="Y918" s="131">
        <v>81</v>
      </c>
      <c r="Z918" s="2" t="s">
        <v>2006</v>
      </c>
      <c r="AA918" s="2" t="s">
        <v>2006</v>
      </c>
      <c r="AB918" s="2" t="s">
        <v>2006</v>
      </c>
      <c r="AC918" s="20" t="s">
        <v>2006</v>
      </c>
      <c r="AD918" s="132" t="s">
        <v>2006</v>
      </c>
    </row>
    <row r="919" spans="1:30" s="20" customFormat="1" x14ac:dyDescent="0.3">
      <c r="A919" s="143" t="s">
        <v>261</v>
      </c>
      <c r="B919" s="144" t="s">
        <v>1327</v>
      </c>
      <c r="C919" s="144">
        <v>156341</v>
      </c>
      <c r="D919" s="144">
        <v>6582550</v>
      </c>
      <c r="E919" s="158">
        <v>2019</v>
      </c>
      <c r="F919" s="3" t="s">
        <v>1321</v>
      </c>
      <c r="G919" s="131">
        <v>8.0000000000000002E-3</v>
      </c>
      <c r="H919" s="131">
        <v>0.3</v>
      </c>
      <c r="I919" s="131">
        <v>2.4</v>
      </c>
      <c r="J919" s="131">
        <v>1.5</v>
      </c>
      <c r="K919" s="131">
        <v>0.38</v>
      </c>
      <c r="L919" s="131">
        <v>6.6</v>
      </c>
      <c r="M919" s="131">
        <v>0.01</v>
      </c>
      <c r="N919" s="131" t="s">
        <v>566</v>
      </c>
      <c r="O919" s="131">
        <v>1.9</v>
      </c>
      <c r="P919" s="131">
        <v>1.4</v>
      </c>
      <c r="Q919" s="131" t="s">
        <v>585</v>
      </c>
      <c r="R919" s="131">
        <v>4.4000000000000004</v>
      </c>
      <c r="S919" s="131">
        <v>7.8</v>
      </c>
      <c r="T919" s="131">
        <v>70</v>
      </c>
      <c r="U919" s="131">
        <v>410</v>
      </c>
      <c r="V919" s="131">
        <v>5.9</v>
      </c>
      <c r="W919" s="131">
        <v>5.9</v>
      </c>
      <c r="X919" s="131">
        <v>49</v>
      </c>
      <c r="Y919" s="131">
        <v>56</v>
      </c>
      <c r="Z919" s="2" t="s">
        <v>2006</v>
      </c>
      <c r="AA919" s="2" t="s">
        <v>2006</v>
      </c>
      <c r="AB919" s="2" t="s">
        <v>2006</v>
      </c>
      <c r="AC919" s="20" t="s">
        <v>2006</v>
      </c>
      <c r="AD919" s="132" t="s">
        <v>2006</v>
      </c>
    </row>
    <row r="920" spans="1:30" s="20" customFormat="1" x14ac:dyDescent="0.3">
      <c r="A920" s="143" t="s">
        <v>42</v>
      </c>
      <c r="B920" s="144" t="s">
        <v>42</v>
      </c>
      <c r="C920" s="144">
        <v>148156</v>
      </c>
      <c r="D920" s="144">
        <v>6572520</v>
      </c>
      <c r="E920" s="158">
        <v>2019</v>
      </c>
      <c r="F920" s="3" t="s">
        <v>1321</v>
      </c>
      <c r="G920" s="131">
        <v>4.0000000000000001E-3</v>
      </c>
      <c r="H920" s="131">
        <v>5.7000000000000002E-2</v>
      </c>
      <c r="I920" s="131">
        <v>1.2</v>
      </c>
      <c r="J920" s="131">
        <v>1.1000000000000001</v>
      </c>
      <c r="K920" s="131">
        <v>0.13999999999999999</v>
      </c>
      <c r="L920" s="131">
        <v>3.7</v>
      </c>
      <c r="M920" s="131" t="s">
        <v>567</v>
      </c>
      <c r="N920" s="131">
        <v>2.9000000000000001E-2</v>
      </c>
      <c r="O920" s="131">
        <v>0.9</v>
      </c>
      <c r="P920" s="131">
        <v>1</v>
      </c>
      <c r="Q920" s="131" t="s">
        <v>585</v>
      </c>
      <c r="R920" s="131">
        <v>2.1</v>
      </c>
      <c r="S920" s="131">
        <v>7.9</v>
      </c>
      <c r="T920" s="131">
        <v>63</v>
      </c>
      <c r="U920" s="131">
        <v>28</v>
      </c>
      <c r="V920" s="131">
        <v>6.9</v>
      </c>
      <c r="W920" s="131">
        <v>5.9</v>
      </c>
      <c r="X920" s="131">
        <v>28</v>
      </c>
      <c r="Y920" s="131">
        <v>32</v>
      </c>
      <c r="Z920" s="2" t="s">
        <v>2006</v>
      </c>
      <c r="AA920" s="2" t="s">
        <v>2006</v>
      </c>
      <c r="AB920" s="2" t="s">
        <v>2006</v>
      </c>
      <c r="AC920" s="20" t="s">
        <v>2006</v>
      </c>
      <c r="AD920" s="132" t="s">
        <v>2006</v>
      </c>
    </row>
    <row r="921" spans="1:30" s="20" customFormat="1" x14ac:dyDescent="0.3">
      <c r="A921" s="143" t="s">
        <v>268</v>
      </c>
      <c r="B921" s="144" t="s">
        <v>1993</v>
      </c>
      <c r="C921" s="144">
        <v>146245</v>
      </c>
      <c r="D921" s="144">
        <v>6583660</v>
      </c>
      <c r="E921" s="158">
        <v>2019</v>
      </c>
      <c r="F921" s="3" t="s">
        <v>1321</v>
      </c>
      <c r="G921" s="131">
        <v>7.9000000000000001E-2</v>
      </c>
      <c r="H921" s="131">
        <v>4.5999999999999996</v>
      </c>
      <c r="I921" s="131">
        <v>14</v>
      </c>
      <c r="J921" s="131">
        <v>3.8</v>
      </c>
      <c r="K921" s="131">
        <v>6.4</v>
      </c>
      <c r="L921" s="131">
        <v>110</v>
      </c>
      <c r="M921" s="131">
        <v>2.1999999999999999E-2</v>
      </c>
      <c r="N921" s="131">
        <v>0.27999999999999997</v>
      </c>
      <c r="O921" s="131">
        <v>4.5999999999999996</v>
      </c>
      <c r="P921" s="131">
        <v>2.1</v>
      </c>
      <c r="Q921" s="131">
        <v>6.4000000000000001E-2</v>
      </c>
      <c r="R921" s="131">
        <v>32</v>
      </c>
      <c r="S921" s="131">
        <v>7.7</v>
      </c>
      <c r="T921" s="131">
        <v>100</v>
      </c>
      <c r="U921" s="131">
        <v>40</v>
      </c>
      <c r="V921" s="131">
        <v>10</v>
      </c>
      <c r="W921" s="131">
        <v>4.7</v>
      </c>
      <c r="X921" s="131">
        <v>39</v>
      </c>
      <c r="Y921" s="131">
        <v>45</v>
      </c>
      <c r="Z921" s="2" t="s">
        <v>2006</v>
      </c>
      <c r="AA921" s="2" t="s">
        <v>2006</v>
      </c>
      <c r="AB921" s="2" t="s">
        <v>2006</v>
      </c>
      <c r="AC921" s="20" t="s">
        <v>2006</v>
      </c>
      <c r="AD921" s="132" t="s">
        <v>2006</v>
      </c>
    </row>
    <row r="922" spans="1:30" s="20" customFormat="1" x14ac:dyDescent="0.3">
      <c r="A922" s="143" t="s">
        <v>46</v>
      </c>
      <c r="B922" s="144" t="s">
        <v>46</v>
      </c>
      <c r="C922" s="147" t="s">
        <v>1283</v>
      </c>
      <c r="D922" s="147" t="s">
        <v>1282</v>
      </c>
      <c r="E922" s="158">
        <v>2019</v>
      </c>
      <c r="F922" s="3" t="s">
        <v>1321</v>
      </c>
      <c r="G922" s="131">
        <v>7.0000000000000001E-3</v>
      </c>
      <c r="H922" s="131">
        <v>7.2000000000000008E-2</v>
      </c>
      <c r="I922" s="131">
        <v>1.3</v>
      </c>
      <c r="J922" s="131">
        <v>0.71</v>
      </c>
      <c r="K922" s="131">
        <v>0.13999999999999999</v>
      </c>
      <c r="L922" s="131">
        <v>4.7</v>
      </c>
      <c r="M922" s="131">
        <v>6.0000000000000001E-3</v>
      </c>
      <c r="N922" s="131" t="s">
        <v>566</v>
      </c>
      <c r="O922" s="131">
        <v>1.1000000000000001</v>
      </c>
      <c r="P922" s="131">
        <v>0.67</v>
      </c>
      <c r="Q922" s="131" t="s">
        <v>585</v>
      </c>
      <c r="R922" s="131">
        <v>3.9</v>
      </c>
      <c r="S922" s="131">
        <v>7.9</v>
      </c>
      <c r="T922" s="131">
        <v>87</v>
      </c>
      <c r="U922" s="131">
        <v>41</v>
      </c>
      <c r="V922" s="131">
        <v>5.8</v>
      </c>
      <c r="W922" s="131">
        <v>5.2</v>
      </c>
      <c r="X922" s="131">
        <v>34</v>
      </c>
      <c r="Y922" s="131">
        <v>39</v>
      </c>
      <c r="Z922" s="2" t="s">
        <v>2006</v>
      </c>
      <c r="AA922" s="2" t="s">
        <v>2006</v>
      </c>
      <c r="AB922" s="2" t="s">
        <v>2006</v>
      </c>
      <c r="AC922" s="20" t="s">
        <v>2006</v>
      </c>
      <c r="AD922" s="132" t="s">
        <v>2006</v>
      </c>
    </row>
    <row r="923" spans="1:30" s="20" customFormat="1" x14ac:dyDescent="0.3">
      <c r="A923" s="143" t="s">
        <v>39</v>
      </c>
      <c r="B923" s="144" t="s">
        <v>39</v>
      </c>
      <c r="C923" s="144">
        <v>145234</v>
      </c>
      <c r="D923" s="144">
        <v>6581590</v>
      </c>
      <c r="E923" s="158">
        <v>2019</v>
      </c>
      <c r="F923" s="3" t="s">
        <v>1321</v>
      </c>
      <c r="G923" s="131" t="s">
        <v>567</v>
      </c>
      <c r="H923" s="131" t="s">
        <v>566</v>
      </c>
      <c r="I923" s="131">
        <v>0.34</v>
      </c>
      <c r="J923" s="131">
        <v>0.24000000000000002</v>
      </c>
      <c r="K923" s="131">
        <v>5.1999999999999998E-2</v>
      </c>
      <c r="L923" s="131">
        <v>1.2</v>
      </c>
      <c r="M923" s="131" t="s">
        <v>567</v>
      </c>
      <c r="N923" s="131" t="s">
        <v>566</v>
      </c>
      <c r="O923" s="131">
        <v>0.24000000000000002</v>
      </c>
      <c r="P923" s="131">
        <v>0.24000000000000002</v>
      </c>
      <c r="Q923" s="131" t="s">
        <v>585</v>
      </c>
      <c r="R923" s="131">
        <v>0.46</v>
      </c>
      <c r="S923" s="131">
        <v>8.1</v>
      </c>
      <c r="T923" s="131">
        <v>130</v>
      </c>
      <c r="U923" s="131">
        <v>89</v>
      </c>
      <c r="V923" s="131">
        <v>22</v>
      </c>
      <c r="W923" s="131">
        <v>22</v>
      </c>
      <c r="X923" s="131">
        <v>100</v>
      </c>
      <c r="Y923" s="131">
        <v>110</v>
      </c>
      <c r="Z923" s="2" t="s">
        <v>2006</v>
      </c>
      <c r="AA923" s="2" t="s">
        <v>2006</v>
      </c>
      <c r="AB923" s="2" t="s">
        <v>2006</v>
      </c>
      <c r="AC923" s="20" t="s">
        <v>2006</v>
      </c>
      <c r="AD923" s="132" t="s">
        <v>2006</v>
      </c>
    </row>
    <row r="924" spans="1:30" s="20" customFormat="1" x14ac:dyDescent="0.3">
      <c r="A924" s="143" t="s">
        <v>36</v>
      </c>
      <c r="B924" s="144" t="s">
        <v>1279</v>
      </c>
      <c r="C924" s="144">
        <v>158727</v>
      </c>
      <c r="D924" s="144">
        <v>6578210</v>
      </c>
      <c r="E924" s="158">
        <v>2019</v>
      </c>
      <c r="F924" s="3" t="s">
        <v>1321</v>
      </c>
      <c r="G924" s="131">
        <v>7.0000000000000001E-3</v>
      </c>
      <c r="H924" s="131">
        <v>9.2999999999999999E-2</v>
      </c>
      <c r="I924" s="131">
        <v>1.6</v>
      </c>
      <c r="J924" s="131">
        <v>1.5</v>
      </c>
      <c r="K924" s="131">
        <v>0.17</v>
      </c>
      <c r="L924" s="131">
        <v>2.1</v>
      </c>
      <c r="M924" s="131">
        <v>5.0000000000000001E-3</v>
      </c>
      <c r="N924" s="131" t="s">
        <v>566</v>
      </c>
      <c r="O924" s="131">
        <v>1.5</v>
      </c>
      <c r="P924" s="131">
        <v>1.6</v>
      </c>
      <c r="Q924" s="131" t="s">
        <v>585</v>
      </c>
      <c r="R924" s="131">
        <v>1.6</v>
      </c>
      <c r="S924" s="131">
        <v>7.8</v>
      </c>
      <c r="T924" s="131">
        <v>64</v>
      </c>
      <c r="U924" s="131">
        <v>290</v>
      </c>
      <c r="V924" s="131">
        <v>6</v>
      </c>
      <c r="W924" s="131">
        <v>6.5</v>
      </c>
      <c r="X924" s="131">
        <v>38</v>
      </c>
      <c r="Y924" s="131">
        <v>46</v>
      </c>
      <c r="Z924" s="2" t="s">
        <v>2006</v>
      </c>
      <c r="AA924" s="2" t="s">
        <v>2006</v>
      </c>
      <c r="AB924" s="2" t="s">
        <v>2006</v>
      </c>
      <c r="AC924" s="20" t="s">
        <v>2006</v>
      </c>
      <c r="AD924" s="132" t="s">
        <v>2006</v>
      </c>
    </row>
    <row r="925" spans="1:30" s="20" customFormat="1" x14ac:dyDescent="0.3">
      <c r="A925" s="143" t="s">
        <v>40</v>
      </c>
      <c r="B925" s="144" t="s">
        <v>40</v>
      </c>
      <c r="C925" s="144">
        <v>142857</v>
      </c>
      <c r="D925" s="144">
        <v>6581940</v>
      </c>
      <c r="E925" s="158">
        <v>2019</v>
      </c>
      <c r="F925" s="3" t="s">
        <v>1321</v>
      </c>
      <c r="G925" s="131">
        <v>7.0000000000000001E-3</v>
      </c>
      <c r="H925" s="131">
        <v>0.32</v>
      </c>
      <c r="I925" s="131">
        <v>3.3</v>
      </c>
      <c r="J925" s="131">
        <v>0.99</v>
      </c>
      <c r="K925" s="131">
        <v>0.27999999999999997</v>
      </c>
      <c r="L925" s="131">
        <v>11</v>
      </c>
      <c r="M925" s="131">
        <v>4.0000000000000001E-3</v>
      </c>
      <c r="N925" s="131">
        <v>6.4999999999999988E-2</v>
      </c>
      <c r="O925" s="131">
        <v>2.5</v>
      </c>
      <c r="P925" s="131">
        <v>0.6</v>
      </c>
      <c r="Q925" s="131">
        <v>1.8000000000000002E-2</v>
      </c>
      <c r="R925" s="131">
        <v>8.5</v>
      </c>
      <c r="S925" s="131">
        <v>7.9</v>
      </c>
      <c r="T925" s="131">
        <v>95</v>
      </c>
      <c r="U925" s="131">
        <v>32</v>
      </c>
      <c r="V925" s="131">
        <v>7.3</v>
      </c>
      <c r="W925" s="131">
        <v>5.3</v>
      </c>
      <c r="X925" s="131">
        <v>32</v>
      </c>
      <c r="Y925" s="131">
        <v>41</v>
      </c>
      <c r="Z925" s="2" t="s">
        <v>2006</v>
      </c>
      <c r="AA925" s="2" t="s">
        <v>2006</v>
      </c>
      <c r="AB925" s="2" t="s">
        <v>2006</v>
      </c>
      <c r="AC925" s="20" t="s">
        <v>2006</v>
      </c>
      <c r="AD925" s="132" t="s">
        <v>2006</v>
      </c>
    </row>
    <row r="926" spans="1:30" s="20" customFormat="1" x14ac:dyDescent="0.3">
      <c r="A926" s="143" t="s">
        <v>38</v>
      </c>
      <c r="B926" s="145" t="s">
        <v>38</v>
      </c>
      <c r="C926" s="144">
        <v>145070</v>
      </c>
      <c r="D926" s="144">
        <v>6580210</v>
      </c>
      <c r="E926" s="158">
        <v>2019</v>
      </c>
      <c r="F926" s="3" t="s">
        <v>1321</v>
      </c>
      <c r="G926" s="131">
        <v>7.0000000000000001E-3</v>
      </c>
      <c r="H926" s="131" t="s">
        <v>566</v>
      </c>
      <c r="I926" s="131">
        <v>2.4</v>
      </c>
      <c r="J926" s="131">
        <v>0.39</v>
      </c>
      <c r="K926" s="131">
        <v>2.4</v>
      </c>
      <c r="L926" s="131">
        <v>6.1000000000000005</v>
      </c>
      <c r="M926" s="131" t="s">
        <v>567</v>
      </c>
      <c r="N926" s="131" t="s">
        <v>566</v>
      </c>
      <c r="O926" s="131">
        <v>1.6</v>
      </c>
      <c r="P926" s="131">
        <v>1.1000000000000001</v>
      </c>
      <c r="Q926" s="131">
        <v>1.5</v>
      </c>
      <c r="R926" s="131">
        <v>2</v>
      </c>
      <c r="S926" s="131">
        <v>8.1</v>
      </c>
      <c r="T926" s="131">
        <v>130</v>
      </c>
      <c r="U926" s="131">
        <v>33</v>
      </c>
      <c r="V926" s="131">
        <v>14</v>
      </c>
      <c r="W926" s="131">
        <v>14</v>
      </c>
      <c r="X926" s="131">
        <v>38</v>
      </c>
      <c r="Y926" s="131">
        <v>47</v>
      </c>
      <c r="Z926" s="2" t="s">
        <v>2006</v>
      </c>
      <c r="AA926" s="2" t="s">
        <v>2006</v>
      </c>
      <c r="AB926" s="2" t="s">
        <v>2006</v>
      </c>
      <c r="AC926" s="20" t="s">
        <v>2006</v>
      </c>
      <c r="AD926" s="132" t="s">
        <v>2006</v>
      </c>
    </row>
    <row r="927" spans="1:30" s="20" customFormat="1" x14ac:dyDescent="0.3">
      <c r="A927" s="143" t="s">
        <v>263</v>
      </c>
      <c r="B927" s="144" t="s">
        <v>550</v>
      </c>
      <c r="C927" s="144">
        <v>156953</v>
      </c>
      <c r="D927" s="144">
        <v>6570050</v>
      </c>
      <c r="E927" s="158">
        <v>2019</v>
      </c>
      <c r="F927" s="3" t="s">
        <v>1322</v>
      </c>
      <c r="G927" s="131" t="s">
        <v>567</v>
      </c>
      <c r="H927" s="131">
        <v>7.9000000000000001E-2</v>
      </c>
      <c r="I927" s="131">
        <v>0.73</v>
      </c>
      <c r="J927" s="131">
        <v>1.9</v>
      </c>
      <c r="K927" s="131">
        <v>7.4999999999999997E-2</v>
      </c>
      <c r="L927" s="131">
        <v>1.4</v>
      </c>
      <c r="M927" s="131" t="s">
        <v>567</v>
      </c>
      <c r="N927" s="131" t="s">
        <v>566</v>
      </c>
      <c r="O927" s="131">
        <v>0.65</v>
      </c>
      <c r="P927" s="131">
        <v>1.9</v>
      </c>
      <c r="Q927" s="131" t="s">
        <v>585</v>
      </c>
      <c r="R927" s="131">
        <v>0.69</v>
      </c>
      <c r="S927" s="131">
        <v>7.9</v>
      </c>
      <c r="T927" s="131">
        <v>79</v>
      </c>
      <c r="U927" s="131">
        <v>38</v>
      </c>
      <c r="V927" s="131">
        <v>7.3</v>
      </c>
      <c r="W927" s="131">
        <v>6.7</v>
      </c>
      <c r="X927" s="131">
        <v>34</v>
      </c>
      <c r="Y927" s="131">
        <v>36</v>
      </c>
      <c r="Z927" s="2" t="s">
        <v>2006</v>
      </c>
      <c r="AA927" s="2" t="s">
        <v>2006</v>
      </c>
      <c r="AB927" s="2" t="s">
        <v>2006</v>
      </c>
      <c r="AC927" s="20" t="s">
        <v>2006</v>
      </c>
      <c r="AD927" s="132" t="s">
        <v>2006</v>
      </c>
    </row>
    <row r="928" spans="1:30" s="20" customFormat="1" x14ac:dyDescent="0.3">
      <c r="A928" s="143" t="s">
        <v>1109</v>
      </c>
      <c r="B928" s="144" t="s">
        <v>1109</v>
      </c>
      <c r="C928" s="154"/>
      <c r="D928" s="154"/>
      <c r="E928" s="158">
        <v>2019</v>
      </c>
      <c r="F928" s="3" t="s">
        <v>1322</v>
      </c>
      <c r="G928" s="131">
        <v>1.0999999999999999E-2</v>
      </c>
      <c r="H928" s="131">
        <v>6.3E-2</v>
      </c>
      <c r="I928" s="131">
        <v>1.3</v>
      </c>
      <c r="J928" s="131">
        <v>0.75</v>
      </c>
      <c r="K928" s="131">
        <v>7.9000000000000001E-2</v>
      </c>
      <c r="L928" s="131">
        <v>4.2</v>
      </c>
      <c r="M928" s="131">
        <v>1.0999999999999999E-2</v>
      </c>
      <c r="N928" s="131" t="s">
        <v>566</v>
      </c>
      <c r="O928" s="131">
        <v>1.4</v>
      </c>
      <c r="P928" s="131">
        <v>0.71</v>
      </c>
      <c r="Q928" s="131" t="s">
        <v>585</v>
      </c>
      <c r="R928" s="131">
        <v>4.5</v>
      </c>
      <c r="S928" s="131">
        <v>7.8</v>
      </c>
      <c r="T928" s="131">
        <v>73</v>
      </c>
      <c r="U928" s="131">
        <v>39</v>
      </c>
      <c r="V928" s="131">
        <v>9.6999999999999993</v>
      </c>
      <c r="W928" s="131">
        <v>8.6</v>
      </c>
      <c r="X928" s="131">
        <v>29</v>
      </c>
      <c r="Y928" s="131">
        <v>32</v>
      </c>
      <c r="Z928" s="2" t="s">
        <v>2006</v>
      </c>
      <c r="AA928" s="2" t="s">
        <v>2006</v>
      </c>
      <c r="AB928" s="2" t="s">
        <v>2006</v>
      </c>
      <c r="AC928" s="20" t="s">
        <v>2006</v>
      </c>
      <c r="AD928" s="132" t="s">
        <v>2006</v>
      </c>
    </row>
    <row r="929" spans="1:30" s="20" customFormat="1" x14ac:dyDescent="0.3">
      <c r="A929" s="143" t="s">
        <v>975</v>
      </c>
      <c r="B929" s="144" t="s">
        <v>939</v>
      </c>
      <c r="C929" s="144">
        <v>158751</v>
      </c>
      <c r="D929" s="144">
        <v>6570553</v>
      </c>
      <c r="E929" s="158">
        <v>2019</v>
      </c>
      <c r="F929" s="3" t="s">
        <v>1322</v>
      </c>
      <c r="G929" s="131" t="s">
        <v>567</v>
      </c>
      <c r="H929" s="131">
        <v>7.6999999999999999E-2</v>
      </c>
      <c r="I929" s="131">
        <v>0.6</v>
      </c>
      <c r="J929" s="131">
        <v>0.84000000000000008</v>
      </c>
      <c r="K929" s="131">
        <v>0.13999999999999999</v>
      </c>
      <c r="L929" s="131">
        <v>0.96000000000000008</v>
      </c>
      <c r="M929" s="131" t="s">
        <v>567</v>
      </c>
      <c r="N929" s="131">
        <v>3.7999999999999999E-2</v>
      </c>
      <c r="O929" s="131">
        <v>0.65</v>
      </c>
      <c r="P929" s="131">
        <v>0.76999999999999991</v>
      </c>
      <c r="Q929" s="131" t="s">
        <v>585</v>
      </c>
      <c r="R929" s="131" t="s">
        <v>587</v>
      </c>
      <c r="S929" s="131">
        <v>8</v>
      </c>
      <c r="T929" s="131">
        <v>93</v>
      </c>
      <c r="U929" s="131">
        <v>40</v>
      </c>
      <c r="V929" s="131">
        <v>5.7</v>
      </c>
      <c r="W929" s="131">
        <v>5.3</v>
      </c>
      <c r="X929" s="131">
        <v>38</v>
      </c>
      <c r="Y929" s="131">
        <v>40</v>
      </c>
      <c r="Z929" s="2" t="s">
        <v>2006</v>
      </c>
      <c r="AA929" s="2" t="s">
        <v>2006</v>
      </c>
      <c r="AB929" s="2" t="s">
        <v>2006</v>
      </c>
      <c r="AC929" s="20" t="s">
        <v>2006</v>
      </c>
      <c r="AD929" s="132" t="s">
        <v>2006</v>
      </c>
    </row>
    <row r="930" spans="1:30" s="20" customFormat="1" x14ac:dyDescent="0.3">
      <c r="A930" s="143" t="s">
        <v>1116</v>
      </c>
      <c r="B930" s="144" t="s">
        <v>1116</v>
      </c>
      <c r="C930" s="154"/>
      <c r="D930" s="154"/>
      <c r="E930" s="158">
        <v>2019</v>
      </c>
      <c r="F930" s="3" t="s">
        <v>1322</v>
      </c>
      <c r="G930" s="131">
        <v>4.0000000000000001E-3</v>
      </c>
      <c r="H930" s="131">
        <v>0.22</v>
      </c>
      <c r="I930" s="131">
        <v>0.82</v>
      </c>
      <c r="J930" s="131">
        <v>0.97000000000000008</v>
      </c>
      <c r="K930" s="131">
        <v>0.19</v>
      </c>
      <c r="L930" s="131">
        <v>4.2</v>
      </c>
      <c r="M930" s="131" t="s">
        <v>567</v>
      </c>
      <c r="N930" s="131" t="s">
        <v>566</v>
      </c>
      <c r="O930" s="131">
        <v>0.59000000000000008</v>
      </c>
      <c r="P930" s="131">
        <v>0.45</v>
      </c>
      <c r="Q930" s="131" t="s">
        <v>585</v>
      </c>
      <c r="R930" s="131">
        <v>2.4</v>
      </c>
      <c r="S930" s="131">
        <v>8</v>
      </c>
      <c r="T930" s="131">
        <v>98</v>
      </c>
      <c r="U930" s="131">
        <v>49</v>
      </c>
      <c r="V930" s="131">
        <v>8.8000000000000007</v>
      </c>
      <c r="W930" s="131">
        <v>7.3</v>
      </c>
      <c r="X930" s="131">
        <v>41</v>
      </c>
      <c r="Y930" s="131">
        <v>44</v>
      </c>
      <c r="Z930" s="2" t="s">
        <v>2006</v>
      </c>
      <c r="AA930" s="2" t="s">
        <v>2006</v>
      </c>
      <c r="AB930" s="2" t="s">
        <v>2006</v>
      </c>
      <c r="AC930" s="20" t="s">
        <v>2006</v>
      </c>
      <c r="AD930" s="132" t="s">
        <v>2006</v>
      </c>
    </row>
    <row r="931" spans="1:30" s="20" customFormat="1" x14ac:dyDescent="0.3">
      <c r="A931" s="143" t="s">
        <v>1123</v>
      </c>
      <c r="B931" s="144" t="s">
        <v>1123</v>
      </c>
      <c r="C931" s="154"/>
      <c r="D931" s="154"/>
      <c r="E931" s="158">
        <v>2019</v>
      </c>
      <c r="F931" s="3" t="s">
        <v>1322</v>
      </c>
      <c r="G931" s="131">
        <v>4.0000000000000001E-3</v>
      </c>
      <c r="H931" s="131" t="s">
        <v>566</v>
      </c>
      <c r="I931" s="131">
        <v>1.5</v>
      </c>
      <c r="J931" s="131">
        <v>0.86</v>
      </c>
      <c r="K931" s="131">
        <v>0.08</v>
      </c>
      <c r="L931" s="131">
        <v>15</v>
      </c>
      <c r="M931" s="131" t="s">
        <v>567</v>
      </c>
      <c r="N931" s="131" t="s">
        <v>566</v>
      </c>
      <c r="O931" s="131">
        <v>1.4</v>
      </c>
      <c r="P931" s="131">
        <v>0.67</v>
      </c>
      <c r="Q931" s="131" t="s">
        <v>585</v>
      </c>
      <c r="R931" s="131">
        <v>1.7</v>
      </c>
      <c r="S931" s="131">
        <v>7.8</v>
      </c>
      <c r="T931" s="131">
        <v>72</v>
      </c>
      <c r="U931" s="131">
        <v>39</v>
      </c>
      <c r="V931" s="131">
        <v>8.6</v>
      </c>
      <c r="W931" s="131">
        <v>7.8</v>
      </c>
      <c r="X931" s="131">
        <v>28</v>
      </c>
      <c r="Y931" s="131">
        <v>32</v>
      </c>
      <c r="Z931" s="2" t="s">
        <v>2006</v>
      </c>
      <c r="AA931" s="2" t="s">
        <v>2006</v>
      </c>
      <c r="AB931" s="2" t="s">
        <v>2006</v>
      </c>
      <c r="AC931" s="20" t="s">
        <v>2006</v>
      </c>
      <c r="AD931" s="132" t="s">
        <v>2006</v>
      </c>
    </row>
    <row r="932" spans="1:30" s="20" customFormat="1" x14ac:dyDescent="0.3">
      <c r="A932" s="143" t="s">
        <v>41</v>
      </c>
      <c r="B932" s="144" t="s">
        <v>41</v>
      </c>
      <c r="C932" s="144">
        <v>155057</v>
      </c>
      <c r="D932" s="144">
        <v>6568460</v>
      </c>
      <c r="E932" s="158">
        <v>2019</v>
      </c>
      <c r="F932" s="3" t="s">
        <v>1322</v>
      </c>
      <c r="G932" s="131" t="s">
        <v>567</v>
      </c>
      <c r="H932" s="131" t="s">
        <v>566</v>
      </c>
      <c r="I932" s="131">
        <v>0.85</v>
      </c>
      <c r="J932" s="131">
        <v>1.9</v>
      </c>
      <c r="K932" s="131">
        <v>6.4000000000000001E-2</v>
      </c>
      <c r="L932" s="131">
        <v>1.4</v>
      </c>
      <c r="M932" s="131" t="s">
        <v>567</v>
      </c>
      <c r="N932" s="131">
        <v>5.1999999999999998E-2</v>
      </c>
      <c r="O932" s="131">
        <v>0.97000000000000008</v>
      </c>
      <c r="P932" s="131">
        <v>1.5</v>
      </c>
      <c r="Q932" s="131" t="s">
        <v>585</v>
      </c>
      <c r="R932" s="131">
        <v>1.9</v>
      </c>
      <c r="S932" s="131">
        <v>7.8</v>
      </c>
      <c r="T932" s="131">
        <v>76</v>
      </c>
      <c r="U932" s="131">
        <v>35</v>
      </c>
      <c r="V932" s="131">
        <v>8.6999999999999993</v>
      </c>
      <c r="W932" s="131">
        <v>8.1999999999999993</v>
      </c>
      <c r="X932" s="131">
        <v>33</v>
      </c>
      <c r="Y932" s="131">
        <v>36</v>
      </c>
      <c r="Z932" s="2" t="s">
        <v>2006</v>
      </c>
      <c r="AA932" s="2" t="s">
        <v>2006</v>
      </c>
      <c r="AB932" s="2" t="s">
        <v>2006</v>
      </c>
      <c r="AC932" s="20" t="s">
        <v>2006</v>
      </c>
      <c r="AD932" s="132" t="s">
        <v>2006</v>
      </c>
    </row>
    <row r="933" spans="1:30" s="20" customFormat="1" x14ac:dyDescent="0.3">
      <c r="A933" s="143" t="s">
        <v>269</v>
      </c>
      <c r="B933" s="144" t="s">
        <v>44</v>
      </c>
      <c r="C933" s="144">
        <v>149668</v>
      </c>
      <c r="D933" s="144">
        <v>6580770</v>
      </c>
      <c r="E933" s="158">
        <v>2019</v>
      </c>
      <c r="F933" s="3" t="s">
        <v>1323</v>
      </c>
      <c r="G933" s="131">
        <v>6.6000000000000003E-2</v>
      </c>
      <c r="H933" s="131">
        <v>0.48000000000000004</v>
      </c>
      <c r="I933" s="131">
        <v>2.2999999999999998</v>
      </c>
      <c r="J933" s="131">
        <v>3.5</v>
      </c>
      <c r="K933" s="131">
        <v>0.18000000000000002</v>
      </c>
      <c r="L933" s="131">
        <v>3.3</v>
      </c>
      <c r="M933" s="131">
        <v>5.2999999999999999E-2</v>
      </c>
      <c r="N933" s="131">
        <v>0.19</v>
      </c>
      <c r="O933" s="131">
        <v>2.4</v>
      </c>
      <c r="P933" s="131">
        <v>2.2999999999999998</v>
      </c>
      <c r="Q933" s="131" t="s">
        <v>585</v>
      </c>
      <c r="R933" s="131">
        <v>3.9</v>
      </c>
      <c r="S933" s="131">
        <v>8</v>
      </c>
      <c r="T933" s="131">
        <v>65</v>
      </c>
      <c r="U933" s="131">
        <v>23</v>
      </c>
      <c r="V933" s="131">
        <v>7.6</v>
      </c>
      <c r="W933" s="131">
        <v>7.6</v>
      </c>
      <c r="X933" s="131">
        <v>22</v>
      </c>
      <c r="Y933" s="131">
        <v>23</v>
      </c>
      <c r="Z933" s="2" t="s">
        <v>2006</v>
      </c>
      <c r="AA933" s="2" t="s">
        <v>2006</v>
      </c>
      <c r="AB933" s="2" t="s">
        <v>2006</v>
      </c>
      <c r="AC933" s="20" t="s">
        <v>2006</v>
      </c>
      <c r="AD933" s="132" t="s">
        <v>2006</v>
      </c>
    </row>
    <row r="934" spans="1:30" s="20" customFormat="1" x14ac:dyDescent="0.3">
      <c r="A934" s="143" t="s">
        <v>43</v>
      </c>
      <c r="B934" s="144" t="s">
        <v>43</v>
      </c>
      <c r="C934" s="144">
        <v>153662</v>
      </c>
      <c r="D934" s="144">
        <v>6578630</v>
      </c>
      <c r="E934" s="158">
        <v>2019</v>
      </c>
      <c r="F934" s="3" t="s">
        <v>1323</v>
      </c>
      <c r="G934" s="131">
        <v>8.0000000000000002E-3</v>
      </c>
      <c r="H934" s="131">
        <v>0.35</v>
      </c>
      <c r="I934" s="131">
        <v>1.9</v>
      </c>
      <c r="J934" s="131">
        <v>3</v>
      </c>
      <c r="K934" s="131">
        <v>0.19</v>
      </c>
      <c r="L934" s="131">
        <v>1.3</v>
      </c>
      <c r="M934" s="131">
        <v>4.0000000000000001E-3</v>
      </c>
      <c r="N934" s="131">
        <v>0.27999999999999997</v>
      </c>
      <c r="O934" s="131">
        <v>1.9</v>
      </c>
      <c r="P934" s="131">
        <v>2.6</v>
      </c>
      <c r="Q934" s="131" t="s">
        <v>585</v>
      </c>
      <c r="R934" s="131">
        <v>1</v>
      </c>
      <c r="S934" s="131">
        <v>8.1</v>
      </c>
      <c r="T934" s="131">
        <v>62</v>
      </c>
      <c r="U934" s="131">
        <v>22</v>
      </c>
      <c r="V934" s="131">
        <v>7.1</v>
      </c>
      <c r="W934" s="131">
        <v>6.8</v>
      </c>
      <c r="X934" s="131">
        <v>21</v>
      </c>
      <c r="Y934" s="131">
        <v>22</v>
      </c>
      <c r="Z934" s="2" t="s">
        <v>2006</v>
      </c>
      <c r="AA934" s="2" t="s">
        <v>2006</v>
      </c>
      <c r="AB934" s="2" t="s">
        <v>2006</v>
      </c>
      <c r="AC934" s="20" t="s">
        <v>2006</v>
      </c>
      <c r="AD934" s="132" t="s">
        <v>2006</v>
      </c>
    </row>
    <row r="935" spans="1:30" s="20" customFormat="1" x14ac:dyDescent="0.3">
      <c r="A935" s="143" t="s">
        <v>265</v>
      </c>
      <c r="B935" s="144" t="s">
        <v>546</v>
      </c>
      <c r="C935" s="144">
        <v>152125</v>
      </c>
      <c r="D935" s="144">
        <v>6576900</v>
      </c>
      <c r="E935" s="158">
        <v>2019</v>
      </c>
      <c r="F935" s="3" t="s">
        <v>1323</v>
      </c>
      <c r="G935" s="131">
        <v>9.5000000000000001E-2</v>
      </c>
      <c r="H935" s="131">
        <v>0.28999999999999998</v>
      </c>
      <c r="I935" s="131">
        <v>2.8</v>
      </c>
      <c r="J935" s="131">
        <v>2.6</v>
      </c>
      <c r="K935" s="131">
        <v>0.32</v>
      </c>
      <c r="L935" s="131">
        <v>6.2</v>
      </c>
      <c r="M935" s="131">
        <v>8.6000000000000007E-2</v>
      </c>
      <c r="N935" s="131">
        <v>8.5000000000000006E-2</v>
      </c>
      <c r="O935" s="131">
        <v>2.7</v>
      </c>
      <c r="P935" s="131">
        <v>1.9</v>
      </c>
      <c r="Q935" s="131">
        <v>1.4E-2</v>
      </c>
      <c r="R935" s="131">
        <v>4.8999999999999995</v>
      </c>
      <c r="S935" s="131">
        <v>8</v>
      </c>
      <c r="T935" s="131">
        <v>61</v>
      </c>
      <c r="U935" s="131">
        <v>22</v>
      </c>
      <c r="V935" s="131">
        <v>7.8</v>
      </c>
      <c r="W935" s="131">
        <v>6.8</v>
      </c>
      <c r="X935" s="131">
        <v>21</v>
      </c>
      <c r="Y935" s="131">
        <v>22</v>
      </c>
      <c r="Z935" s="2" t="s">
        <v>2006</v>
      </c>
      <c r="AA935" s="2" t="s">
        <v>2006</v>
      </c>
      <c r="AB935" s="2" t="s">
        <v>2006</v>
      </c>
      <c r="AC935" s="20" t="s">
        <v>2006</v>
      </c>
      <c r="AD935" s="132" t="s">
        <v>2006</v>
      </c>
    </row>
    <row r="936" spans="1:30" s="20" customFormat="1" x14ac:dyDescent="0.3">
      <c r="A936" s="143" t="s">
        <v>37</v>
      </c>
      <c r="B936" s="145" t="s">
        <v>37</v>
      </c>
      <c r="C936" s="154"/>
      <c r="D936" s="154"/>
      <c r="E936" s="158">
        <v>2019</v>
      </c>
      <c r="F936" s="3" t="s">
        <v>1323</v>
      </c>
      <c r="G936" s="131" t="s">
        <v>567</v>
      </c>
      <c r="H936" s="131">
        <v>0.48000000000000004</v>
      </c>
      <c r="I936" s="131">
        <v>7.2000000000000008E-2</v>
      </c>
      <c r="J936" s="131">
        <v>2.6</v>
      </c>
      <c r="K936" s="131" t="s">
        <v>585</v>
      </c>
      <c r="L936" s="131" t="s">
        <v>587</v>
      </c>
      <c r="M936" s="131" t="s">
        <v>567</v>
      </c>
      <c r="N936" s="131" t="s">
        <v>566</v>
      </c>
      <c r="O936" s="131" t="s">
        <v>566</v>
      </c>
      <c r="P936" s="131" t="s">
        <v>566</v>
      </c>
      <c r="Q936" s="131" t="s">
        <v>585</v>
      </c>
      <c r="R936" s="131" t="s">
        <v>587</v>
      </c>
      <c r="S936" s="131" t="s">
        <v>2006</v>
      </c>
      <c r="T936" s="131" t="s">
        <v>2006</v>
      </c>
      <c r="U936" s="131" t="s">
        <v>2006</v>
      </c>
      <c r="V936" s="131" t="s">
        <v>2006</v>
      </c>
      <c r="W936" s="131" t="s">
        <v>2006</v>
      </c>
      <c r="X936" s="131" t="s">
        <v>1265</v>
      </c>
      <c r="Y936" s="131" t="s">
        <v>1265</v>
      </c>
      <c r="Z936" s="2" t="s">
        <v>2006</v>
      </c>
      <c r="AA936" s="2" t="s">
        <v>2006</v>
      </c>
      <c r="AB936" s="2" t="s">
        <v>2006</v>
      </c>
      <c r="AC936" s="20" t="s">
        <v>2006</v>
      </c>
      <c r="AD936" s="132" t="s">
        <v>2006</v>
      </c>
    </row>
    <row r="937" spans="1:30" s="20" customFormat="1" x14ac:dyDescent="0.3">
      <c r="A937" s="143" t="s">
        <v>42</v>
      </c>
      <c r="B937" s="144" t="s">
        <v>42</v>
      </c>
      <c r="C937" s="144">
        <v>148156</v>
      </c>
      <c r="D937" s="144">
        <v>6572520</v>
      </c>
      <c r="E937" s="158">
        <v>2019</v>
      </c>
      <c r="F937" s="3" t="s">
        <v>1324</v>
      </c>
      <c r="G937" s="131">
        <v>0.16</v>
      </c>
      <c r="H937" s="131">
        <v>0.1</v>
      </c>
      <c r="I937" s="131">
        <v>1.5</v>
      </c>
      <c r="J937" s="131">
        <v>1.4</v>
      </c>
      <c r="K937" s="131">
        <v>0.12999999999999998</v>
      </c>
      <c r="L937" s="131">
        <v>5</v>
      </c>
      <c r="M937" s="131">
        <v>5.0000000000000001E-3</v>
      </c>
      <c r="N937" s="131">
        <v>6.4000000000000001E-2</v>
      </c>
      <c r="O937" s="131">
        <v>1.2</v>
      </c>
      <c r="P937" s="131">
        <v>1.4</v>
      </c>
      <c r="Q937" s="131" t="s">
        <v>585</v>
      </c>
      <c r="R937" s="131">
        <v>4.5</v>
      </c>
      <c r="S937" s="131">
        <v>7.8</v>
      </c>
      <c r="T937" s="131">
        <v>62</v>
      </c>
      <c r="U937" s="131">
        <v>28</v>
      </c>
      <c r="V937" s="131">
        <v>5.5</v>
      </c>
      <c r="W937" s="131">
        <v>5.2</v>
      </c>
      <c r="X937" s="131">
        <v>28</v>
      </c>
      <c r="Y937" s="131">
        <v>29</v>
      </c>
      <c r="Z937" s="2" t="s">
        <v>2006</v>
      </c>
      <c r="AA937" s="2" t="s">
        <v>2006</v>
      </c>
      <c r="AB937" s="2" t="s">
        <v>2006</v>
      </c>
      <c r="AC937" s="20" t="s">
        <v>2006</v>
      </c>
      <c r="AD937" s="132" t="s">
        <v>2006</v>
      </c>
    </row>
    <row r="938" spans="1:30" s="20" customFormat="1" x14ac:dyDescent="0.3">
      <c r="A938" s="143" t="s">
        <v>41</v>
      </c>
      <c r="B938" s="144" t="s">
        <v>41</v>
      </c>
      <c r="C938" s="144">
        <v>155057</v>
      </c>
      <c r="D938" s="144">
        <v>6568460</v>
      </c>
      <c r="E938" s="158">
        <v>2019</v>
      </c>
      <c r="F938" s="3" t="s">
        <v>1324</v>
      </c>
      <c r="G938" s="131">
        <v>6.0000000000000001E-3</v>
      </c>
      <c r="H938" s="131">
        <v>0.19</v>
      </c>
      <c r="I938" s="131">
        <v>1.2</v>
      </c>
      <c r="J938" s="131">
        <v>1.9</v>
      </c>
      <c r="K938" s="131">
        <v>0.15</v>
      </c>
      <c r="L938" s="131">
        <v>3</v>
      </c>
      <c r="M938" s="131">
        <v>4.0000000000000001E-3</v>
      </c>
      <c r="N938" s="131">
        <v>0.1</v>
      </c>
      <c r="O938" s="131">
        <v>1</v>
      </c>
      <c r="P938" s="131">
        <v>1.8</v>
      </c>
      <c r="Q938" s="131">
        <v>6.0999999999999999E-2</v>
      </c>
      <c r="R938" s="131">
        <v>3</v>
      </c>
      <c r="S938" s="131">
        <v>7.7</v>
      </c>
      <c r="T938" s="131">
        <v>71</v>
      </c>
      <c r="U938" s="131">
        <v>35</v>
      </c>
      <c r="V938" s="131">
        <v>9.1999999999999993</v>
      </c>
      <c r="W938" s="131">
        <v>9.1</v>
      </c>
      <c r="X938" s="131">
        <v>33</v>
      </c>
      <c r="Y938" s="131">
        <v>33</v>
      </c>
      <c r="Z938" s="2" t="s">
        <v>2006</v>
      </c>
      <c r="AA938" s="2" t="s">
        <v>2006</v>
      </c>
      <c r="AB938" s="2" t="s">
        <v>2006</v>
      </c>
      <c r="AC938" s="20" t="s">
        <v>2006</v>
      </c>
      <c r="AD938" s="132" t="s">
        <v>2006</v>
      </c>
    </row>
    <row r="939" spans="1:30" s="20" customFormat="1" x14ac:dyDescent="0.3">
      <c r="A939" s="143" t="s">
        <v>269</v>
      </c>
      <c r="B939" s="144" t="s">
        <v>44</v>
      </c>
      <c r="C939" s="144">
        <v>149668</v>
      </c>
      <c r="D939" s="144">
        <v>6580770</v>
      </c>
      <c r="E939" s="158">
        <v>2019</v>
      </c>
      <c r="F939" s="3" t="s">
        <v>1324</v>
      </c>
      <c r="G939" s="131">
        <v>1.0999999999999999E-2</v>
      </c>
      <c r="H939" s="131">
        <v>0.21000000000000002</v>
      </c>
      <c r="I939" s="131">
        <v>2.2999999999999998</v>
      </c>
      <c r="J939" s="131">
        <v>1.9</v>
      </c>
      <c r="K939" s="131">
        <v>0.15</v>
      </c>
      <c r="L939" s="131">
        <v>3.1</v>
      </c>
      <c r="M939" s="131">
        <v>0.01</v>
      </c>
      <c r="N939" s="131">
        <v>0.11</v>
      </c>
      <c r="O939" s="131">
        <v>2</v>
      </c>
      <c r="P939" s="131">
        <v>1.9</v>
      </c>
      <c r="Q939" s="131">
        <v>1.2999999999999999E-2</v>
      </c>
      <c r="R939" s="131">
        <v>2.6</v>
      </c>
      <c r="S939" s="131">
        <v>7.8</v>
      </c>
      <c r="T939" s="131">
        <v>66</v>
      </c>
      <c r="U939" s="131">
        <v>24</v>
      </c>
      <c r="V939" s="131">
        <v>8</v>
      </c>
      <c r="W939" s="131">
        <v>7.9</v>
      </c>
      <c r="X939" s="131">
        <v>23</v>
      </c>
      <c r="Y939" s="131">
        <v>23</v>
      </c>
      <c r="Z939" s="2" t="s">
        <v>2006</v>
      </c>
      <c r="AA939" s="2" t="s">
        <v>2006</v>
      </c>
      <c r="AB939" s="2" t="s">
        <v>2006</v>
      </c>
      <c r="AC939" s="20" t="s">
        <v>2006</v>
      </c>
      <c r="AD939" s="132" t="s">
        <v>2006</v>
      </c>
    </row>
    <row r="940" spans="1:30" s="20" customFormat="1" x14ac:dyDescent="0.3">
      <c r="A940" s="143" t="s">
        <v>1116</v>
      </c>
      <c r="B940" s="144" t="s">
        <v>1116</v>
      </c>
      <c r="C940" s="154"/>
      <c r="D940" s="154"/>
      <c r="E940" s="158">
        <v>2019</v>
      </c>
      <c r="F940" s="3" t="s">
        <v>1324</v>
      </c>
      <c r="G940" s="131">
        <v>3.2000000000000001E-2</v>
      </c>
      <c r="H940" s="131">
        <v>9.6000000000000002E-2</v>
      </c>
      <c r="I940" s="131">
        <v>1.5</v>
      </c>
      <c r="J940" s="131">
        <v>0.64</v>
      </c>
      <c r="K940" s="131">
        <v>0.38</v>
      </c>
      <c r="L940" s="131">
        <v>5.6</v>
      </c>
      <c r="M940" s="131">
        <v>7.0000000000000001E-3</v>
      </c>
      <c r="N940" s="131" t="s">
        <v>566</v>
      </c>
      <c r="O940" s="131">
        <v>0.9</v>
      </c>
      <c r="P940" s="131">
        <v>0.51999999999999991</v>
      </c>
      <c r="Q940" s="131">
        <v>1.0999999999999999E-2</v>
      </c>
      <c r="R940" s="131">
        <v>2.1</v>
      </c>
      <c r="S940" s="131">
        <v>7.9</v>
      </c>
      <c r="T940" s="131">
        <v>100</v>
      </c>
      <c r="U940" s="131">
        <v>51</v>
      </c>
      <c r="V940" s="131">
        <v>8.1</v>
      </c>
      <c r="W940" s="131">
        <v>7.8</v>
      </c>
      <c r="X940" s="131">
        <v>42</v>
      </c>
      <c r="Y940" s="131">
        <v>43</v>
      </c>
      <c r="Z940" s="2" t="s">
        <v>2006</v>
      </c>
      <c r="AA940" s="2" t="s">
        <v>2006</v>
      </c>
      <c r="AB940" s="2" t="s">
        <v>2006</v>
      </c>
      <c r="AC940" s="20" t="s">
        <v>2006</v>
      </c>
      <c r="AD940" s="132" t="s">
        <v>2006</v>
      </c>
    </row>
    <row r="941" spans="1:30" s="20" customFormat="1" x14ac:dyDescent="0.3">
      <c r="A941" s="143" t="s">
        <v>263</v>
      </c>
      <c r="B941" s="144" t="s">
        <v>550</v>
      </c>
      <c r="C941" s="144">
        <v>156953</v>
      </c>
      <c r="D941" s="144">
        <v>6570050</v>
      </c>
      <c r="E941" s="158">
        <v>2019</v>
      </c>
      <c r="F941" s="3" t="s">
        <v>1324</v>
      </c>
      <c r="G941" s="131">
        <v>6.0000000000000001E-3</v>
      </c>
      <c r="H941" s="131">
        <v>0.1</v>
      </c>
      <c r="I941" s="131">
        <v>2.1</v>
      </c>
      <c r="J941" s="131">
        <v>2</v>
      </c>
      <c r="K941" s="131">
        <v>0.11</v>
      </c>
      <c r="L941" s="131">
        <v>2</v>
      </c>
      <c r="M941" s="131">
        <v>5.0000000000000001E-3</v>
      </c>
      <c r="N941" s="131" t="s">
        <v>566</v>
      </c>
      <c r="O941" s="131">
        <v>1.2</v>
      </c>
      <c r="P941" s="131">
        <v>2.1</v>
      </c>
      <c r="Q941" s="131">
        <v>2.1999999999999999E-2</v>
      </c>
      <c r="R941" s="131" t="s">
        <v>587</v>
      </c>
      <c r="S941" s="131">
        <v>7.9</v>
      </c>
      <c r="T941" s="131">
        <v>79</v>
      </c>
      <c r="U941" s="131">
        <v>38</v>
      </c>
      <c r="V941" s="131">
        <v>8.1</v>
      </c>
      <c r="W941" s="131">
        <v>7.8</v>
      </c>
      <c r="X941" s="131">
        <v>35</v>
      </c>
      <c r="Y941" s="131">
        <v>35</v>
      </c>
      <c r="Z941" s="2" t="s">
        <v>2006</v>
      </c>
      <c r="AA941" s="2" t="s">
        <v>2006</v>
      </c>
      <c r="AB941" s="2" t="s">
        <v>2006</v>
      </c>
      <c r="AC941" s="20" t="s">
        <v>2006</v>
      </c>
      <c r="AD941" s="132" t="s">
        <v>2006</v>
      </c>
    </row>
    <row r="942" spans="1:30" s="20" customFormat="1" x14ac:dyDescent="0.3">
      <c r="A942" s="143" t="s">
        <v>46</v>
      </c>
      <c r="B942" s="144" t="s">
        <v>46</v>
      </c>
      <c r="C942" s="147" t="s">
        <v>1283</v>
      </c>
      <c r="D942" s="147" t="s">
        <v>1282</v>
      </c>
      <c r="E942" s="158">
        <v>2019</v>
      </c>
      <c r="F942" s="3" t="s">
        <v>1324</v>
      </c>
      <c r="G942" s="131">
        <v>6.3E-3</v>
      </c>
      <c r="H942" s="131">
        <v>7.8E-2</v>
      </c>
      <c r="I942" s="131">
        <v>1.4</v>
      </c>
      <c r="J942" s="131">
        <v>0.72000000000000008</v>
      </c>
      <c r="K942" s="131">
        <v>0.11</v>
      </c>
      <c r="L942" s="131">
        <v>4.5</v>
      </c>
      <c r="M942" s="131" t="s">
        <v>567</v>
      </c>
      <c r="N942" s="131" t="s">
        <v>566</v>
      </c>
      <c r="O942" s="131">
        <v>1.3</v>
      </c>
      <c r="P942" s="131">
        <v>0.76</v>
      </c>
      <c r="Q942" s="131" t="s">
        <v>585</v>
      </c>
      <c r="R942" s="131">
        <v>4.8999999999999995</v>
      </c>
      <c r="S942" s="131">
        <v>7.9</v>
      </c>
      <c r="T942" s="131">
        <v>89</v>
      </c>
      <c r="U942" s="131">
        <v>41</v>
      </c>
      <c r="V942" s="131">
        <v>4.9000000000000004</v>
      </c>
      <c r="W942" s="131">
        <v>4.5999999999999996</v>
      </c>
      <c r="X942" s="131">
        <v>35</v>
      </c>
      <c r="Y942" s="131">
        <v>36</v>
      </c>
      <c r="Z942" s="2" t="s">
        <v>2006</v>
      </c>
      <c r="AA942" s="2" t="s">
        <v>2006</v>
      </c>
      <c r="AB942" s="2" t="s">
        <v>2006</v>
      </c>
      <c r="AC942" s="20" t="s">
        <v>2006</v>
      </c>
      <c r="AD942" s="132" t="s">
        <v>2006</v>
      </c>
    </row>
    <row r="943" spans="1:30" s="20" customFormat="1" x14ac:dyDescent="0.3">
      <c r="A943" s="143" t="s">
        <v>1109</v>
      </c>
      <c r="B943" s="144" t="s">
        <v>1109</v>
      </c>
      <c r="C943" s="154"/>
      <c r="D943" s="154"/>
      <c r="E943" s="158">
        <v>2019</v>
      </c>
      <c r="F943" s="3" t="s">
        <v>1324</v>
      </c>
      <c r="G943" s="131">
        <v>9.0000000000000011E-3</v>
      </c>
      <c r="H943" s="131">
        <v>0.16</v>
      </c>
      <c r="I943" s="131">
        <v>1.6</v>
      </c>
      <c r="J943" s="131">
        <v>0.87</v>
      </c>
      <c r="K943" s="131">
        <v>0.12000000000000001</v>
      </c>
      <c r="L943" s="131">
        <v>5.4</v>
      </c>
      <c r="M943" s="131">
        <v>7.0000000000000001E-3</v>
      </c>
      <c r="N943" s="131">
        <v>0.12999999999999998</v>
      </c>
      <c r="O943" s="131">
        <v>1.5</v>
      </c>
      <c r="P943" s="131">
        <v>0.82</v>
      </c>
      <c r="Q943" s="131" t="s">
        <v>585</v>
      </c>
      <c r="R943" s="131">
        <v>3.7</v>
      </c>
      <c r="S943" s="131">
        <v>7.8</v>
      </c>
      <c r="T943" s="131">
        <v>70</v>
      </c>
      <c r="U943" s="131">
        <v>37</v>
      </c>
      <c r="V943" s="131">
        <v>9.3000000000000007</v>
      </c>
      <c r="W943" s="131">
        <v>9.1999999999999993</v>
      </c>
      <c r="X943" s="131">
        <v>29</v>
      </c>
      <c r="Y943" s="131">
        <v>29</v>
      </c>
      <c r="Z943" s="2" t="s">
        <v>2006</v>
      </c>
      <c r="AA943" s="2" t="s">
        <v>2006</v>
      </c>
      <c r="AB943" s="2" t="s">
        <v>2006</v>
      </c>
      <c r="AC943" s="20" t="s">
        <v>2006</v>
      </c>
      <c r="AD943" s="132" t="s">
        <v>2006</v>
      </c>
    </row>
    <row r="944" spans="1:30" s="20" customFormat="1" x14ac:dyDescent="0.3">
      <c r="A944" s="143" t="s">
        <v>975</v>
      </c>
      <c r="B944" s="144" t="s">
        <v>939</v>
      </c>
      <c r="C944" s="144">
        <v>158751</v>
      </c>
      <c r="D944" s="144">
        <v>6570553</v>
      </c>
      <c r="E944" s="158">
        <v>2019</v>
      </c>
      <c r="F944" s="3" t="s">
        <v>1324</v>
      </c>
      <c r="G944" s="131">
        <v>6.0000000000000001E-3</v>
      </c>
      <c r="H944" s="131">
        <v>9.1999999999999998E-2</v>
      </c>
      <c r="I944" s="131">
        <v>0.97000000000000008</v>
      </c>
      <c r="J944" s="131">
        <v>0.82</v>
      </c>
      <c r="K944" s="131">
        <v>0.15</v>
      </c>
      <c r="L944" s="131">
        <v>2.4</v>
      </c>
      <c r="M944" s="131">
        <v>5.0000000000000001E-3</v>
      </c>
      <c r="N944" s="131">
        <v>5.1999999999999998E-2</v>
      </c>
      <c r="O944" s="131">
        <v>0.95</v>
      </c>
      <c r="P944" s="131">
        <v>0.94</v>
      </c>
      <c r="Q944" s="131">
        <v>1.6E-2</v>
      </c>
      <c r="R944" s="131">
        <v>2</v>
      </c>
      <c r="S944" s="131">
        <v>8</v>
      </c>
      <c r="T944" s="131">
        <v>90</v>
      </c>
      <c r="U944" s="131">
        <v>39</v>
      </c>
      <c r="V944" s="131">
        <v>5.7</v>
      </c>
      <c r="W944" s="131">
        <v>5.7</v>
      </c>
      <c r="X944" s="131">
        <v>38</v>
      </c>
      <c r="Y944" s="131">
        <v>39</v>
      </c>
      <c r="Z944" s="2" t="s">
        <v>2006</v>
      </c>
      <c r="AA944" s="2" t="s">
        <v>2006</v>
      </c>
      <c r="AB944" s="2" t="s">
        <v>2006</v>
      </c>
      <c r="AC944" s="20" t="s">
        <v>2006</v>
      </c>
      <c r="AD944" s="132" t="s">
        <v>2006</v>
      </c>
    </row>
    <row r="945" spans="1:30" s="20" customFormat="1" x14ac:dyDescent="0.3">
      <c r="A945" s="143" t="s">
        <v>37</v>
      </c>
      <c r="B945" s="145" t="s">
        <v>37</v>
      </c>
      <c r="C945" s="154"/>
      <c r="D945" s="154"/>
      <c r="E945" s="158">
        <v>2019</v>
      </c>
      <c r="F945" s="3" t="s">
        <v>1325</v>
      </c>
      <c r="G945" s="131" t="s">
        <v>567</v>
      </c>
      <c r="H945" s="131" t="s">
        <v>566</v>
      </c>
      <c r="I945" s="131">
        <v>8.5000000000000006E-2</v>
      </c>
      <c r="J945" s="131" t="s">
        <v>566</v>
      </c>
      <c r="K945" s="131" t="s">
        <v>585</v>
      </c>
      <c r="L945" s="131" t="s">
        <v>587</v>
      </c>
      <c r="M945" s="131" t="s">
        <v>567</v>
      </c>
      <c r="N945" s="131" t="s">
        <v>566</v>
      </c>
      <c r="O945" s="131" t="s">
        <v>566</v>
      </c>
      <c r="P945" s="131" t="s">
        <v>566</v>
      </c>
      <c r="Q945" s="131" t="s">
        <v>585</v>
      </c>
      <c r="R945" s="131">
        <v>0.48000000000000004</v>
      </c>
      <c r="S945" s="131" t="s">
        <v>2006</v>
      </c>
      <c r="T945" s="131" t="s">
        <v>2006</v>
      </c>
      <c r="U945" s="131" t="s">
        <v>2006</v>
      </c>
      <c r="V945" s="131" t="s">
        <v>2006</v>
      </c>
      <c r="W945" s="131" t="s">
        <v>2006</v>
      </c>
      <c r="X945" s="131" t="s">
        <v>1265</v>
      </c>
      <c r="Y945" s="131" t="s">
        <v>1265</v>
      </c>
      <c r="Z945" s="2" t="s">
        <v>2006</v>
      </c>
      <c r="AA945" s="2" t="s">
        <v>2006</v>
      </c>
      <c r="AB945" s="2" t="s">
        <v>2006</v>
      </c>
      <c r="AC945" s="20" t="s">
        <v>2006</v>
      </c>
      <c r="AD945" s="132" t="s">
        <v>2006</v>
      </c>
    </row>
    <row r="946" spans="1:30" s="20" customFormat="1" x14ac:dyDescent="0.3">
      <c r="A946" s="143" t="s">
        <v>267</v>
      </c>
      <c r="B946" s="144" t="s">
        <v>552</v>
      </c>
      <c r="C946" s="144">
        <v>152713</v>
      </c>
      <c r="D946" s="144">
        <v>6582780</v>
      </c>
      <c r="E946" s="158">
        <v>2019</v>
      </c>
      <c r="F946" s="3" t="s">
        <v>1325</v>
      </c>
      <c r="G946" s="131">
        <v>0.17</v>
      </c>
      <c r="H946" s="131">
        <v>0.13999999999999999</v>
      </c>
      <c r="I946" s="131">
        <v>2.2000000000000002</v>
      </c>
      <c r="J946" s="131">
        <v>1.5</v>
      </c>
      <c r="K946" s="131">
        <v>0.17</v>
      </c>
      <c r="L946" s="131">
        <v>5</v>
      </c>
      <c r="M946" s="131">
        <v>3.6000000000000004E-2</v>
      </c>
      <c r="N946" s="131">
        <v>6.4000000000000001E-2</v>
      </c>
      <c r="O946" s="131">
        <v>1.5</v>
      </c>
      <c r="P946" s="131">
        <v>1.4</v>
      </c>
      <c r="Q946" s="131" t="s">
        <v>585</v>
      </c>
      <c r="R946" s="131">
        <v>3</v>
      </c>
      <c r="S946" s="131">
        <v>7.8</v>
      </c>
      <c r="T946" s="131">
        <v>76</v>
      </c>
      <c r="U946" s="131">
        <v>480</v>
      </c>
      <c r="V946" s="131">
        <v>5.2</v>
      </c>
      <c r="W946" s="131">
        <v>5.2</v>
      </c>
      <c r="X946" s="131">
        <v>54</v>
      </c>
      <c r="Y946" s="131">
        <v>54</v>
      </c>
      <c r="Z946" s="2" t="s">
        <v>2006</v>
      </c>
      <c r="AA946" s="2" t="s">
        <v>2006</v>
      </c>
      <c r="AB946" s="2" t="s">
        <v>2006</v>
      </c>
      <c r="AC946" s="20" t="s">
        <v>2006</v>
      </c>
      <c r="AD946" s="132" t="s">
        <v>2006</v>
      </c>
    </row>
    <row r="947" spans="1:30" s="20" customFormat="1" x14ac:dyDescent="0.3">
      <c r="A947" s="143" t="s">
        <v>38</v>
      </c>
      <c r="B947" s="145" t="s">
        <v>38</v>
      </c>
      <c r="C947" s="144">
        <v>145070</v>
      </c>
      <c r="D947" s="144">
        <v>6580210</v>
      </c>
      <c r="E947" s="158">
        <v>2019</v>
      </c>
      <c r="F947" s="3" t="s">
        <v>1325</v>
      </c>
      <c r="G947" s="131">
        <v>0.01</v>
      </c>
      <c r="H947" s="131">
        <v>6.3E-2</v>
      </c>
      <c r="I947" s="131">
        <v>0.69</v>
      </c>
      <c r="J947" s="131">
        <v>0.39</v>
      </c>
      <c r="K947" s="131">
        <v>9.6000000000000002E-2</v>
      </c>
      <c r="L947" s="131">
        <v>2.2000000000000002</v>
      </c>
      <c r="M947" s="131">
        <v>4.0000000000000001E-3</v>
      </c>
      <c r="N947" s="131" t="s">
        <v>566</v>
      </c>
      <c r="O947" s="131">
        <v>0.56999999999999995</v>
      </c>
      <c r="P947" s="131">
        <v>0.35</v>
      </c>
      <c r="Q947" s="131" t="s">
        <v>585</v>
      </c>
      <c r="R947" s="131">
        <v>1.2</v>
      </c>
      <c r="S947" s="131">
        <v>8</v>
      </c>
      <c r="T947" s="131">
        <v>140</v>
      </c>
      <c r="U947" s="131">
        <v>34</v>
      </c>
      <c r="V947" s="131">
        <v>11</v>
      </c>
      <c r="W947" s="131">
        <v>10</v>
      </c>
      <c r="X947" s="131">
        <v>39</v>
      </c>
      <c r="Y947" s="131">
        <v>40</v>
      </c>
      <c r="Z947" s="2" t="s">
        <v>2006</v>
      </c>
      <c r="AA947" s="2" t="s">
        <v>2006</v>
      </c>
      <c r="AB947" s="2" t="s">
        <v>2006</v>
      </c>
      <c r="AC947" s="20" t="s">
        <v>2006</v>
      </c>
      <c r="AD947" s="132" t="s">
        <v>2006</v>
      </c>
    </row>
    <row r="948" spans="1:30" s="20" customFormat="1" x14ac:dyDescent="0.3">
      <c r="A948" s="143" t="s">
        <v>40</v>
      </c>
      <c r="B948" s="144" t="s">
        <v>40</v>
      </c>
      <c r="C948" s="144">
        <v>142857</v>
      </c>
      <c r="D948" s="144">
        <v>6581940</v>
      </c>
      <c r="E948" s="158">
        <v>2019</v>
      </c>
      <c r="F948" s="3" t="s">
        <v>1325</v>
      </c>
      <c r="G948" s="131">
        <v>2.5999999999999999E-2</v>
      </c>
      <c r="H948" s="131">
        <v>1.2</v>
      </c>
      <c r="I948" s="131">
        <v>7.8</v>
      </c>
      <c r="J948" s="131">
        <v>2</v>
      </c>
      <c r="K948" s="131">
        <v>0.91</v>
      </c>
      <c r="L948" s="131">
        <v>22</v>
      </c>
      <c r="M948" s="131">
        <v>2.7E-2</v>
      </c>
      <c r="N948" s="131">
        <v>0.34</v>
      </c>
      <c r="O948" s="131">
        <v>6.2</v>
      </c>
      <c r="P948" s="131">
        <v>1.7</v>
      </c>
      <c r="Q948" s="131">
        <v>0.11</v>
      </c>
      <c r="R948" s="131">
        <v>13</v>
      </c>
      <c r="S948" s="131">
        <v>7.4</v>
      </c>
      <c r="T948" s="131">
        <v>130</v>
      </c>
      <c r="U948" s="131">
        <v>50</v>
      </c>
      <c r="V948" s="131">
        <v>11</v>
      </c>
      <c r="W948" s="131">
        <v>10</v>
      </c>
      <c r="X948" s="131">
        <v>45</v>
      </c>
      <c r="Y948" s="131">
        <v>44</v>
      </c>
      <c r="Z948" s="2" t="s">
        <v>2006</v>
      </c>
      <c r="AA948" s="2" t="s">
        <v>2006</v>
      </c>
      <c r="AB948" s="2" t="s">
        <v>2006</v>
      </c>
      <c r="AC948" s="20" t="s">
        <v>2006</v>
      </c>
      <c r="AD948" s="132" t="s">
        <v>2006</v>
      </c>
    </row>
    <row r="949" spans="1:30" s="20" customFormat="1" x14ac:dyDescent="0.3">
      <c r="A949" s="143" t="s">
        <v>268</v>
      </c>
      <c r="B949" s="144" t="s">
        <v>1993</v>
      </c>
      <c r="C949" s="144">
        <v>146245</v>
      </c>
      <c r="D949" s="144">
        <v>6583660</v>
      </c>
      <c r="E949" s="158">
        <v>2019</v>
      </c>
      <c r="F949" s="3" t="s">
        <v>1325</v>
      </c>
      <c r="G949" s="131">
        <v>7.4999999999999997E-2</v>
      </c>
      <c r="H949" s="131">
        <v>2.9</v>
      </c>
      <c r="I949" s="131">
        <v>12</v>
      </c>
      <c r="J949" s="131">
        <v>4.8</v>
      </c>
      <c r="K949" s="131">
        <v>4.5</v>
      </c>
      <c r="L949" s="131">
        <v>55</v>
      </c>
      <c r="M949" s="131">
        <v>1.6E-2</v>
      </c>
      <c r="N949" s="131">
        <v>0.76</v>
      </c>
      <c r="O949" s="131">
        <v>5.1000000000000005</v>
      </c>
      <c r="P949" s="131">
        <v>2.5</v>
      </c>
      <c r="Q949" s="131">
        <v>3.2000000000000001E-2</v>
      </c>
      <c r="R949" s="131">
        <v>3.3</v>
      </c>
      <c r="S949" s="131">
        <v>8.4</v>
      </c>
      <c r="T949" s="131">
        <v>170</v>
      </c>
      <c r="U949" s="131">
        <v>62</v>
      </c>
      <c r="V949" s="131">
        <v>8.6999999999999993</v>
      </c>
      <c r="W949" s="131">
        <v>6.1</v>
      </c>
      <c r="X949" s="131">
        <v>64</v>
      </c>
      <c r="Y949" s="131">
        <v>59</v>
      </c>
      <c r="Z949" s="2" t="s">
        <v>2006</v>
      </c>
      <c r="AA949" s="2" t="s">
        <v>2006</v>
      </c>
      <c r="AB949" s="2" t="s">
        <v>2006</v>
      </c>
      <c r="AC949" s="20" t="s">
        <v>2006</v>
      </c>
      <c r="AD949" s="132" t="s">
        <v>2006</v>
      </c>
    </row>
    <row r="950" spans="1:30" s="20" customFormat="1" x14ac:dyDescent="0.3">
      <c r="A950" s="143" t="s">
        <v>39</v>
      </c>
      <c r="B950" s="144" t="s">
        <v>39</v>
      </c>
      <c r="C950" s="144">
        <v>145234</v>
      </c>
      <c r="D950" s="144">
        <v>6581590</v>
      </c>
      <c r="E950" s="158">
        <v>2019</v>
      </c>
      <c r="F950" s="3" t="s">
        <v>1325</v>
      </c>
      <c r="G950" s="131" t="s">
        <v>567</v>
      </c>
      <c r="H950" s="131">
        <v>0.32</v>
      </c>
      <c r="I950" s="131">
        <v>0.35</v>
      </c>
      <c r="J950" s="131">
        <v>0.35</v>
      </c>
      <c r="K950" s="131">
        <v>2.8000000000000001E-2</v>
      </c>
      <c r="L950" s="131">
        <v>0.82</v>
      </c>
      <c r="M950" s="131" t="s">
        <v>567</v>
      </c>
      <c r="N950" s="131">
        <v>9.0999999999999998E-2</v>
      </c>
      <c r="O950" s="131">
        <v>0.27999999999999997</v>
      </c>
      <c r="P950" s="131">
        <v>0.34</v>
      </c>
      <c r="Q950" s="131" t="s">
        <v>585</v>
      </c>
      <c r="R950" s="131">
        <v>0.79</v>
      </c>
      <c r="S950" s="131">
        <v>7.9</v>
      </c>
      <c r="T950" s="131">
        <v>140</v>
      </c>
      <c r="U950" s="131">
        <v>88</v>
      </c>
      <c r="V950" s="131">
        <v>20</v>
      </c>
      <c r="W950" s="131">
        <v>20</v>
      </c>
      <c r="X950" s="131">
        <v>91</v>
      </c>
      <c r="Y950" s="131">
        <v>93</v>
      </c>
      <c r="Z950" s="2" t="s">
        <v>2006</v>
      </c>
      <c r="AA950" s="2" t="s">
        <v>2006</v>
      </c>
      <c r="AB950" s="2" t="s">
        <v>2006</v>
      </c>
      <c r="AC950" s="20" t="s">
        <v>2006</v>
      </c>
      <c r="AD950" s="132" t="s">
        <v>2006</v>
      </c>
    </row>
    <row r="951" spans="1:30" s="20" customFormat="1" x14ac:dyDescent="0.3">
      <c r="A951" s="143" t="s">
        <v>43</v>
      </c>
      <c r="B951" s="144" t="s">
        <v>43</v>
      </c>
      <c r="C951" s="144">
        <v>153662</v>
      </c>
      <c r="D951" s="144">
        <v>6578630</v>
      </c>
      <c r="E951" s="158">
        <v>2019</v>
      </c>
      <c r="F951" s="3" t="s">
        <v>1326</v>
      </c>
      <c r="G951" s="131">
        <v>0.01</v>
      </c>
      <c r="H951" s="131">
        <v>0.15</v>
      </c>
      <c r="I951" s="131">
        <v>2.1</v>
      </c>
      <c r="J951" s="131">
        <v>1.9</v>
      </c>
      <c r="K951" s="131">
        <v>0.12999999999999998</v>
      </c>
      <c r="L951" s="131">
        <v>1.8</v>
      </c>
      <c r="M951" s="131">
        <v>5.0000000000000001E-3</v>
      </c>
      <c r="N951" s="131">
        <v>6.9999999999999993E-2</v>
      </c>
      <c r="O951" s="131">
        <v>1.7</v>
      </c>
      <c r="P951" s="131">
        <v>1.9</v>
      </c>
      <c r="Q951" s="131">
        <v>1.0999999999999999E-2</v>
      </c>
      <c r="R951" s="131">
        <v>1.3</v>
      </c>
      <c r="S951" s="131">
        <v>7.9</v>
      </c>
      <c r="T951" s="131">
        <v>59</v>
      </c>
      <c r="U951" s="131">
        <v>22</v>
      </c>
      <c r="V951" s="131">
        <v>8.4</v>
      </c>
      <c r="W951" s="131">
        <v>7.9</v>
      </c>
      <c r="X951" s="131">
        <v>22</v>
      </c>
      <c r="Y951" s="131">
        <v>22</v>
      </c>
      <c r="Z951" s="2" t="s">
        <v>2006</v>
      </c>
      <c r="AA951" s="2" t="s">
        <v>2006</v>
      </c>
      <c r="AB951" s="2" t="s">
        <v>2006</v>
      </c>
      <c r="AC951" s="20" t="s">
        <v>2006</v>
      </c>
      <c r="AD951" s="132" t="s">
        <v>2006</v>
      </c>
    </row>
    <row r="952" spans="1:30" s="20" customFormat="1" x14ac:dyDescent="0.3">
      <c r="A952" s="143" t="s">
        <v>261</v>
      </c>
      <c r="B952" s="144" t="s">
        <v>1327</v>
      </c>
      <c r="C952" s="144">
        <v>156341</v>
      </c>
      <c r="D952" s="144">
        <v>6582550</v>
      </c>
      <c r="E952" s="158">
        <v>2019</v>
      </c>
      <c r="F952" s="3" t="s">
        <v>1326</v>
      </c>
      <c r="G952" s="131">
        <v>4.3000000000000003E-2</v>
      </c>
      <c r="H952" s="131">
        <v>0.13999999999999999</v>
      </c>
      <c r="I952" s="131">
        <v>1.9</v>
      </c>
      <c r="J952" s="131">
        <v>1.6</v>
      </c>
      <c r="K952" s="131">
        <v>0.2</v>
      </c>
      <c r="L952" s="131">
        <v>6.4</v>
      </c>
      <c r="M952" s="131">
        <v>1.8000000000000002E-2</v>
      </c>
      <c r="N952" s="131">
        <v>5.3999999999999999E-2</v>
      </c>
      <c r="O952" s="131">
        <v>1.9</v>
      </c>
      <c r="P952" s="131">
        <v>1.6</v>
      </c>
      <c r="Q952" s="131" t="s">
        <v>585</v>
      </c>
      <c r="R952" s="131">
        <v>4.8</v>
      </c>
      <c r="S952" s="131">
        <v>7.8</v>
      </c>
      <c r="T952" s="131">
        <v>70</v>
      </c>
      <c r="U952" s="131">
        <v>330</v>
      </c>
      <c r="V952" s="131">
        <v>6</v>
      </c>
      <c r="W952" s="131">
        <v>5.8</v>
      </c>
      <c r="X952" s="131">
        <v>47</v>
      </c>
      <c r="Y952" s="131">
        <v>46</v>
      </c>
      <c r="Z952" s="2" t="s">
        <v>2006</v>
      </c>
      <c r="AA952" s="2" t="s">
        <v>2006</v>
      </c>
      <c r="AB952" s="2" t="s">
        <v>2006</v>
      </c>
      <c r="AC952" s="20" t="s">
        <v>2006</v>
      </c>
      <c r="AD952" s="132" t="s">
        <v>2006</v>
      </c>
    </row>
    <row r="953" spans="1:30" s="20" customFormat="1" x14ac:dyDescent="0.3">
      <c r="A953" s="143" t="s">
        <v>36</v>
      </c>
      <c r="B953" s="144" t="s">
        <v>1279</v>
      </c>
      <c r="C953" s="144">
        <v>158727</v>
      </c>
      <c r="D953" s="144">
        <v>6578210</v>
      </c>
      <c r="E953" s="158">
        <v>2019</v>
      </c>
      <c r="F953" s="3" t="s">
        <v>1326</v>
      </c>
      <c r="G953" s="131">
        <v>1.9E-2</v>
      </c>
      <c r="H953" s="131">
        <v>0.17</v>
      </c>
      <c r="I953" s="131">
        <v>2.2000000000000002</v>
      </c>
      <c r="J953" s="131">
        <v>1.9</v>
      </c>
      <c r="K953" s="131">
        <v>0.27</v>
      </c>
      <c r="L953" s="131">
        <v>5</v>
      </c>
      <c r="M953" s="131">
        <v>1.4E-2</v>
      </c>
      <c r="N953" s="131">
        <v>6.0999999999999999E-2</v>
      </c>
      <c r="O953" s="131">
        <v>1.8</v>
      </c>
      <c r="P953" s="131">
        <v>1.9</v>
      </c>
      <c r="Q953" s="131" t="s">
        <v>585</v>
      </c>
      <c r="R953" s="131">
        <v>3.6</v>
      </c>
      <c r="S953" s="131">
        <v>7.8</v>
      </c>
      <c r="T953" s="131">
        <v>62</v>
      </c>
      <c r="U953" s="131">
        <v>150</v>
      </c>
      <c r="V953" s="131">
        <v>8</v>
      </c>
      <c r="W953" s="131">
        <v>7</v>
      </c>
      <c r="X953" s="131">
        <v>33</v>
      </c>
      <c r="Y953" s="131">
        <v>33</v>
      </c>
      <c r="Z953" s="2" t="s">
        <v>2006</v>
      </c>
      <c r="AA953" s="2" t="s">
        <v>2006</v>
      </c>
      <c r="AB953" s="2" t="s">
        <v>2006</v>
      </c>
      <c r="AC953" s="20" t="s">
        <v>2006</v>
      </c>
      <c r="AD953" s="132" t="s">
        <v>2006</v>
      </c>
    </row>
    <row r="954" spans="1:30" s="20" customFormat="1" x14ac:dyDescent="0.3">
      <c r="A954" s="143" t="s">
        <v>265</v>
      </c>
      <c r="B954" s="144" t="s">
        <v>546</v>
      </c>
      <c r="C954" s="144">
        <v>152125</v>
      </c>
      <c r="D954" s="144">
        <v>6576900</v>
      </c>
      <c r="E954" s="158">
        <v>2019</v>
      </c>
      <c r="F954" s="3" t="s">
        <v>1326</v>
      </c>
      <c r="G954" s="131">
        <v>8.0000000000000002E-3</v>
      </c>
      <c r="H954" s="131">
        <v>0.11</v>
      </c>
      <c r="I954" s="131">
        <v>1.9</v>
      </c>
      <c r="J954" s="131">
        <v>1.9</v>
      </c>
      <c r="K954" s="131">
        <v>0.15</v>
      </c>
      <c r="L954" s="131">
        <v>1.6</v>
      </c>
      <c r="M954" s="131" t="s">
        <v>567</v>
      </c>
      <c r="N954" s="131">
        <v>5.7000000000000002E-2</v>
      </c>
      <c r="O954" s="131">
        <v>1.6</v>
      </c>
      <c r="P954" s="131">
        <v>1.9</v>
      </c>
      <c r="Q954" s="131" t="s">
        <v>585</v>
      </c>
      <c r="R954" s="131">
        <v>0.96000000000000008</v>
      </c>
      <c r="S954" s="131">
        <v>7.9</v>
      </c>
      <c r="T954" s="131">
        <v>57</v>
      </c>
      <c r="U954" s="131">
        <v>21</v>
      </c>
      <c r="V954" s="131">
        <v>8.4</v>
      </c>
      <c r="W954" s="131">
        <v>7.7</v>
      </c>
      <c r="X954" s="131">
        <v>22</v>
      </c>
      <c r="Y954" s="131">
        <v>22</v>
      </c>
      <c r="Z954" s="2" t="s">
        <v>2006</v>
      </c>
      <c r="AA954" s="2" t="s">
        <v>2006</v>
      </c>
      <c r="AB954" s="2" t="s">
        <v>2006</v>
      </c>
      <c r="AC954" s="20" t="s">
        <v>2006</v>
      </c>
      <c r="AD954" s="132" t="s">
        <v>2006</v>
      </c>
    </row>
    <row r="955" spans="1:30" x14ac:dyDescent="0.3">
      <c r="A955" s="146" t="s">
        <v>36</v>
      </c>
      <c r="B955" s="144" t="s">
        <v>1279</v>
      </c>
      <c r="C955" s="144">
        <v>158727</v>
      </c>
      <c r="D955" s="144">
        <v>6578210</v>
      </c>
      <c r="E955" s="144">
        <v>2018</v>
      </c>
      <c r="F955" s="3" t="s">
        <v>951</v>
      </c>
      <c r="G955" s="3">
        <v>5.0000000000000001E-3</v>
      </c>
      <c r="H955" s="3">
        <v>0.16</v>
      </c>
      <c r="I955" s="14">
        <v>1.8</v>
      </c>
      <c r="J955" s="49">
        <v>1.9</v>
      </c>
      <c r="K955" s="26">
        <v>0.63</v>
      </c>
      <c r="L955" s="26">
        <v>2.7</v>
      </c>
      <c r="M955" s="3" t="s">
        <v>1268</v>
      </c>
      <c r="N955" s="3" t="s">
        <v>566</v>
      </c>
      <c r="O955" s="3">
        <v>1.5</v>
      </c>
      <c r="P955" s="3">
        <v>1.8</v>
      </c>
      <c r="Q955" s="3" t="s">
        <v>1266</v>
      </c>
      <c r="R955" s="3">
        <v>0.82</v>
      </c>
      <c r="S955" s="3">
        <v>7.8</v>
      </c>
      <c r="T955" s="3">
        <v>64</v>
      </c>
      <c r="U955" s="3">
        <v>91</v>
      </c>
      <c r="V955" s="3">
        <v>6.8</v>
      </c>
      <c r="W955" s="3">
        <v>6.6</v>
      </c>
      <c r="X955" s="3">
        <v>27</v>
      </c>
      <c r="Y955" s="3">
        <v>27</v>
      </c>
      <c r="Z955" s="3" t="s">
        <v>2006</v>
      </c>
      <c r="AA955" s="3" t="s">
        <v>2006</v>
      </c>
      <c r="AB955" s="3">
        <v>22.9</v>
      </c>
      <c r="AC955" s="3" t="s">
        <v>2006</v>
      </c>
      <c r="AD955" s="15" t="s">
        <v>2006</v>
      </c>
    </row>
    <row r="956" spans="1:30" x14ac:dyDescent="0.3">
      <c r="A956" s="146" t="s">
        <v>36</v>
      </c>
      <c r="B956" s="144" t="s">
        <v>1279</v>
      </c>
      <c r="C956" s="144">
        <v>158727</v>
      </c>
      <c r="D956" s="144">
        <v>6578210</v>
      </c>
      <c r="E956" s="144">
        <v>2018</v>
      </c>
      <c r="F956" s="3" t="s">
        <v>952</v>
      </c>
      <c r="G956" s="3">
        <v>7.0000000000000001E-3</v>
      </c>
      <c r="H956" s="3">
        <v>0.13</v>
      </c>
      <c r="I956" s="14">
        <v>1.7</v>
      </c>
      <c r="J956" s="49">
        <v>1.8</v>
      </c>
      <c r="K956" s="26">
        <v>0.1</v>
      </c>
      <c r="L956" s="26">
        <v>1.2</v>
      </c>
      <c r="M956" s="3">
        <v>5.1999999999999998E-3</v>
      </c>
      <c r="N956" s="3">
        <v>7.5999999999999998E-2</v>
      </c>
      <c r="O956" s="3">
        <v>1.7</v>
      </c>
      <c r="P956" s="3">
        <v>1.8</v>
      </c>
      <c r="Q956" s="3" t="s">
        <v>1266</v>
      </c>
      <c r="R956" s="3">
        <v>1.7</v>
      </c>
      <c r="S956" s="3">
        <v>7.9</v>
      </c>
      <c r="T956" s="3">
        <v>64</v>
      </c>
      <c r="U956" s="3">
        <v>70</v>
      </c>
      <c r="V956" s="3">
        <v>7.2</v>
      </c>
      <c r="W956" s="3">
        <v>6.9</v>
      </c>
      <c r="X956" s="3">
        <v>23</v>
      </c>
      <c r="Y956" s="3">
        <v>23</v>
      </c>
      <c r="Z956" s="3" t="s">
        <v>2006</v>
      </c>
      <c r="AA956" s="3" t="s">
        <v>2006</v>
      </c>
      <c r="AB956" s="3">
        <v>23</v>
      </c>
      <c r="AC956" s="3" t="s">
        <v>2006</v>
      </c>
      <c r="AD956" s="15" t="s">
        <v>2006</v>
      </c>
    </row>
    <row r="957" spans="1:30" x14ac:dyDescent="0.3">
      <c r="A957" s="146" t="s">
        <v>36</v>
      </c>
      <c r="B957" s="144" t="s">
        <v>1279</v>
      </c>
      <c r="C957" s="144">
        <v>158727</v>
      </c>
      <c r="D957" s="144">
        <v>6578210</v>
      </c>
      <c r="E957" s="144">
        <v>2018</v>
      </c>
      <c r="F957" s="3" t="s">
        <v>953</v>
      </c>
      <c r="G957" s="3">
        <v>0.01</v>
      </c>
      <c r="H957" s="3">
        <v>0.13</v>
      </c>
      <c r="I957" s="14">
        <v>2</v>
      </c>
      <c r="J957" s="49">
        <v>2.2000000000000002</v>
      </c>
      <c r="K957" s="26">
        <v>9.2999999999999999E-2</v>
      </c>
      <c r="L957" s="26">
        <v>1.7</v>
      </c>
      <c r="M957" s="3">
        <v>7.0000000000000001E-3</v>
      </c>
      <c r="N957" s="3">
        <v>6.8999999999999992E-2</v>
      </c>
      <c r="O957" s="3">
        <v>1.9</v>
      </c>
      <c r="P957" s="3">
        <v>1.8</v>
      </c>
      <c r="Q957" s="3" t="s">
        <v>1266</v>
      </c>
      <c r="R957" s="3">
        <v>1.3</v>
      </c>
      <c r="S957" s="3">
        <v>7.8</v>
      </c>
      <c r="T957" s="3">
        <v>59</v>
      </c>
      <c r="U957" s="3">
        <v>72</v>
      </c>
      <c r="V957" s="3">
        <v>6.9</v>
      </c>
      <c r="W957" s="3">
        <v>6</v>
      </c>
      <c r="X957" s="3">
        <v>26</v>
      </c>
      <c r="Y957" s="3">
        <v>22</v>
      </c>
      <c r="Z957" s="3" t="s">
        <v>2006</v>
      </c>
      <c r="AA957" s="3" t="s">
        <v>2006</v>
      </c>
      <c r="AB957" s="3">
        <v>22.6</v>
      </c>
      <c r="AC957" s="3" t="s">
        <v>2006</v>
      </c>
      <c r="AD957" s="15" t="s">
        <v>2006</v>
      </c>
    </row>
    <row r="958" spans="1:30" x14ac:dyDescent="0.3">
      <c r="A958" s="146" t="s">
        <v>36</v>
      </c>
      <c r="B958" s="144" t="s">
        <v>1279</v>
      </c>
      <c r="C958" s="144">
        <v>158727</v>
      </c>
      <c r="D958" s="144">
        <v>6578210</v>
      </c>
      <c r="E958" s="144">
        <v>2018</v>
      </c>
      <c r="F958" s="3" t="s">
        <v>954</v>
      </c>
      <c r="G958" s="3">
        <v>8.9999999999999993E-3</v>
      </c>
      <c r="H958" s="3">
        <v>0.14000000000000001</v>
      </c>
      <c r="I958" s="14">
        <v>1.8</v>
      </c>
      <c r="J958" s="49">
        <v>1.8</v>
      </c>
      <c r="K958" s="26">
        <v>0.42000000000000004</v>
      </c>
      <c r="L958" s="26">
        <v>1</v>
      </c>
      <c r="M958" s="3">
        <v>7.0000000000000001E-3</v>
      </c>
      <c r="N958" s="3">
        <v>7.1000000000000008E-2</v>
      </c>
      <c r="O958" s="3">
        <v>1.7</v>
      </c>
      <c r="P958" s="3">
        <v>1.8</v>
      </c>
      <c r="Q958" s="3">
        <v>1.9E-2</v>
      </c>
      <c r="R958" s="3">
        <v>1.3</v>
      </c>
      <c r="S958" s="3">
        <v>7.9</v>
      </c>
      <c r="T958" s="3">
        <v>65</v>
      </c>
      <c r="U958" s="3">
        <v>130</v>
      </c>
      <c r="V958" s="3">
        <v>7.6</v>
      </c>
      <c r="W958" s="3">
        <v>7.1</v>
      </c>
      <c r="X958" s="3">
        <v>28</v>
      </c>
      <c r="Y958" s="3">
        <v>28</v>
      </c>
      <c r="Z958" s="3" t="s">
        <v>2006</v>
      </c>
      <c r="AA958" s="3" t="s">
        <v>2006</v>
      </c>
      <c r="AB958" s="3">
        <v>22.8</v>
      </c>
      <c r="AC958" s="3" t="s">
        <v>2006</v>
      </c>
      <c r="AD958" s="15" t="s">
        <v>2006</v>
      </c>
    </row>
    <row r="959" spans="1:30" x14ac:dyDescent="0.3">
      <c r="A959" s="146" t="s">
        <v>36</v>
      </c>
      <c r="B959" s="144" t="s">
        <v>1279</v>
      </c>
      <c r="C959" s="144">
        <v>158727</v>
      </c>
      <c r="D959" s="144">
        <v>6578210</v>
      </c>
      <c r="E959" s="144">
        <v>2018</v>
      </c>
      <c r="F959" s="3" t="s">
        <v>955</v>
      </c>
      <c r="G959" s="3">
        <v>1.0999999999999999E-2</v>
      </c>
      <c r="H959" s="3">
        <v>0.13</v>
      </c>
      <c r="I959" s="14">
        <v>2</v>
      </c>
      <c r="J959" s="49">
        <v>1.8</v>
      </c>
      <c r="K959" s="26">
        <v>0.22</v>
      </c>
      <c r="L959" s="26">
        <v>2.2000000000000002</v>
      </c>
      <c r="M959" s="3">
        <v>4.0000000000000001E-3</v>
      </c>
      <c r="N959" s="3">
        <v>9.2999999999999999E-2</v>
      </c>
      <c r="O959" s="3">
        <v>1.7</v>
      </c>
      <c r="P959" s="3">
        <v>2.5</v>
      </c>
      <c r="Q959" s="3">
        <v>3.2000000000000001E-2</v>
      </c>
      <c r="R959" s="3">
        <v>3.4</v>
      </c>
      <c r="S959" s="3">
        <v>8.1999999999999993</v>
      </c>
      <c r="T959" s="3">
        <v>69</v>
      </c>
      <c r="U959" s="3">
        <v>170</v>
      </c>
      <c r="V959" s="3">
        <v>7.6</v>
      </c>
      <c r="W959" s="3">
        <v>7.1</v>
      </c>
      <c r="X959" s="3">
        <v>31</v>
      </c>
      <c r="Y959" s="3">
        <v>32</v>
      </c>
      <c r="Z959" s="3" t="s">
        <v>2006</v>
      </c>
      <c r="AA959" s="3" t="s">
        <v>2006</v>
      </c>
      <c r="AB959" s="3">
        <v>21.2</v>
      </c>
      <c r="AC959" s="3" t="s">
        <v>2006</v>
      </c>
      <c r="AD959" s="15" t="s">
        <v>2006</v>
      </c>
    </row>
    <row r="960" spans="1:30" x14ac:dyDescent="0.3">
      <c r="A960" s="146" t="s">
        <v>36</v>
      </c>
      <c r="B960" s="144" t="s">
        <v>1279</v>
      </c>
      <c r="C960" s="144">
        <v>158727</v>
      </c>
      <c r="D960" s="144">
        <v>6578210</v>
      </c>
      <c r="E960" s="144">
        <v>2018</v>
      </c>
      <c r="F960" s="3" t="s">
        <v>956</v>
      </c>
      <c r="G960" s="3">
        <v>0.01</v>
      </c>
      <c r="H960" s="3">
        <v>0.1</v>
      </c>
      <c r="I960" s="14">
        <v>1.9</v>
      </c>
      <c r="J960" s="49">
        <v>1.6</v>
      </c>
      <c r="K960" s="26">
        <v>0.17</v>
      </c>
      <c r="L960" s="26">
        <v>1.9</v>
      </c>
      <c r="M960" s="3">
        <v>1.2E-2</v>
      </c>
      <c r="N960" s="3">
        <v>5.3999999999999999E-2</v>
      </c>
      <c r="O960" s="3">
        <v>1.6</v>
      </c>
      <c r="P960" s="3">
        <v>1.4</v>
      </c>
      <c r="Q960" s="3">
        <v>2.3E-2</v>
      </c>
      <c r="R960" s="3">
        <v>1.1000000000000001</v>
      </c>
      <c r="S960" s="3">
        <v>8.5</v>
      </c>
      <c r="T960" s="3">
        <v>75</v>
      </c>
      <c r="U960" s="3">
        <v>450</v>
      </c>
      <c r="V960" s="3">
        <v>7.3</v>
      </c>
      <c r="W960" s="3">
        <v>6.2</v>
      </c>
      <c r="X960" s="3">
        <v>58</v>
      </c>
      <c r="Y960" s="3">
        <v>51</v>
      </c>
      <c r="Z960" s="3" t="s">
        <v>2006</v>
      </c>
      <c r="AA960" s="3" t="s">
        <v>2006</v>
      </c>
      <c r="AB960" s="3">
        <v>22.8</v>
      </c>
      <c r="AC960" s="3" t="s">
        <v>2006</v>
      </c>
      <c r="AD960" s="15" t="s">
        <v>2006</v>
      </c>
    </row>
    <row r="961" spans="1:30" x14ac:dyDescent="0.3">
      <c r="A961" s="146" t="s">
        <v>36</v>
      </c>
      <c r="B961" s="144" t="s">
        <v>1279</v>
      </c>
      <c r="C961" s="144">
        <v>158727</v>
      </c>
      <c r="D961" s="144">
        <v>6578210</v>
      </c>
      <c r="E961" s="144">
        <v>2018</v>
      </c>
      <c r="F961" s="3" t="s">
        <v>957</v>
      </c>
      <c r="G961" s="3">
        <v>1.0999999999999999E-2</v>
      </c>
      <c r="H961" s="3">
        <v>0.17</v>
      </c>
      <c r="I961" s="14">
        <v>2</v>
      </c>
      <c r="J961" s="49">
        <v>1.5</v>
      </c>
      <c r="K961" s="26">
        <v>0.28999999999999998</v>
      </c>
      <c r="L961" s="26">
        <v>3</v>
      </c>
      <c r="M961" s="3">
        <v>0.01</v>
      </c>
      <c r="N961" s="3">
        <v>9.2999999999999999E-2</v>
      </c>
      <c r="O961" s="3">
        <v>1.8</v>
      </c>
      <c r="P961" s="3">
        <v>1.4</v>
      </c>
      <c r="Q961" s="3">
        <v>3.4000000000000002E-2</v>
      </c>
      <c r="R961" s="3">
        <v>2.1</v>
      </c>
      <c r="S961" s="3">
        <v>8.3000000000000007</v>
      </c>
      <c r="T961" s="3">
        <v>79</v>
      </c>
      <c r="U961" s="3">
        <v>640</v>
      </c>
      <c r="V961" s="3">
        <v>5.7</v>
      </c>
      <c r="W961" s="3">
        <v>5.2</v>
      </c>
      <c r="X961" s="3">
        <v>70</v>
      </c>
      <c r="Y961" s="3">
        <v>70</v>
      </c>
      <c r="Z961" s="3" t="s">
        <v>2006</v>
      </c>
      <c r="AA961" s="3" t="s">
        <v>2006</v>
      </c>
      <c r="AB961" s="3">
        <v>22.4</v>
      </c>
      <c r="AC961" s="3" t="s">
        <v>2006</v>
      </c>
      <c r="AD961" s="15" t="s">
        <v>2006</v>
      </c>
    </row>
    <row r="962" spans="1:30" x14ac:dyDescent="0.3">
      <c r="A962" s="146" t="s">
        <v>36</v>
      </c>
      <c r="B962" s="144" t="s">
        <v>1279</v>
      </c>
      <c r="C962" s="144">
        <v>158727</v>
      </c>
      <c r="D962" s="144">
        <v>6578210</v>
      </c>
      <c r="E962" s="144">
        <v>2018</v>
      </c>
      <c r="F962" s="3" t="s">
        <v>958</v>
      </c>
      <c r="G962" s="3">
        <v>1.0999999999999999E-2</v>
      </c>
      <c r="H962" s="3">
        <v>9.6000000000000002E-2</v>
      </c>
      <c r="I962" s="14">
        <v>1.8</v>
      </c>
      <c r="J962" s="49">
        <v>1.5</v>
      </c>
      <c r="K962" s="26">
        <v>0.25</v>
      </c>
      <c r="L962" s="26">
        <v>3.5</v>
      </c>
      <c r="M962" s="3">
        <v>7.0000000000000001E-3</v>
      </c>
      <c r="N962" s="3">
        <v>5.5E-2</v>
      </c>
      <c r="O962" s="3">
        <v>1.6</v>
      </c>
      <c r="P962" s="3">
        <v>1.3</v>
      </c>
      <c r="Q962" s="3">
        <v>1.9E-2</v>
      </c>
      <c r="R962" s="3">
        <v>2.4</v>
      </c>
      <c r="S962" s="3">
        <v>8.1</v>
      </c>
      <c r="T962" s="3">
        <v>81</v>
      </c>
      <c r="U962" s="3">
        <v>690</v>
      </c>
      <c r="V962" s="3">
        <v>5.7</v>
      </c>
      <c r="W962" s="3">
        <v>4.9000000000000004</v>
      </c>
      <c r="X962" s="3">
        <v>74</v>
      </c>
      <c r="Y962" s="3">
        <v>74</v>
      </c>
      <c r="Z962" s="3" t="s">
        <v>2006</v>
      </c>
      <c r="AA962" s="3" t="s">
        <v>2006</v>
      </c>
      <c r="AB962" s="3">
        <v>23.3</v>
      </c>
      <c r="AC962" s="3" t="s">
        <v>2006</v>
      </c>
      <c r="AD962" s="15" t="s">
        <v>2006</v>
      </c>
    </row>
    <row r="963" spans="1:30" x14ac:dyDescent="0.3">
      <c r="A963" s="146" t="s">
        <v>36</v>
      </c>
      <c r="B963" s="144" t="s">
        <v>1279</v>
      </c>
      <c r="C963" s="144">
        <v>158727</v>
      </c>
      <c r="D963" s="144">
        <v>6578210</v>
      </c>
      <c r="E963" s="144">
        <v>2018</v>
      </c>
      <c r="F963" s="3" t="s">
        <v>959</v>
      </c>
      <c r="G963" s="3">
        <v>1.4999999999999999E-2</v>
      </c>
      <c r="H963" s="3">
        <v>7.6999999999999999E-2</v>
      </c>
      <c r="I963" s="14">
        <v>1.6</v>
      </c>
      <c r="J963" s="49">
        <v>1.3</v>
      </c>
      <c r="K963" s="26">
        <v>0.27999999999999997</v>
      </c>
      <c r="L963" s="26">
        <v>4</v>
      </c>
      <c r="M963" s="3">
        <v>9.0000000000000011E-3</v>
      </c>
      <c r="N963" s="3" t="s">
        <v>566</v>
      </c>
      <c r="O963" s="3">
        <v>0.65</v>
      </c>
      <c r="P963" s="3">
        <v>1.3</v>
      </c>
      <c r="Q963" s="3">
        <v>2.7E-2</v>
      </c>
      <c r="R963" s="3">
        <v>3.2</v>
      </c>
      <c r="S963" s="3">
        <v>7.9</v>
      </c>
      <c r="T963" s="3">
        <v>81</v>
      </c>
      <c r="U963" s="3">
        <v>710</v>
      </c>
      <c r="V963" s="3">
        <v>6</v>
      </c>
      <c r="W963" s="3">
        <v>5.3</v>
      </c>
      <c r="X963" s="3">
        <v>71</v>
      </c>
      <c r="Y963" s="3">
        <v>78</v>
      </c>
      <c r="Z963" s="3" t="s">
        <v>2006</v>
      </c>
      <c r="AA963" s="3" t="s">
        <v>2006</v>
      </c>
      <c r="AB963" s="3">
        <v>23.2</v>
      </c>
      <c r="AC963" s="3" t="s">
        <v>2006</v>
      </c>
      <c r="AD963" s="15" t="s">
        <v>2006</v>
      </c>
    </row>
    <row r="964" spans="1:30" x14ac:dyDescent="0.3">
      <c r="A964" s="146" t="s">
        <v>36</v>
      </c>
      <c r="B964" s="144" t="s">
        <v>1279</v>
      </c>
      <c r="C964" s="144">
        <v>158727</v>
      </c>
      <c r="D964" s="144">
        <v>6578210</v>
      </c>
      <c r="E964" s="144">
        <v>2018</v>
      </c>
      <c r="F964" s="3" t="s">
        <v>960</v>
      </c>
      <c r="G964" s="3">
        <v>1.2999999999999999E-2</v>
      </c>
      <c r="H964" s="3">
        <v>0.11</v>
      </c>
      <c r="I964" s="14">
        <v>1.5</v>
      </c>
      <c r="J964" s="49">
        <v>1.3</v>
      </c>
      <c r="K964" s="26">
        <v>0.25</v>
      </c>
      <c r="L964" s="26">
        <v>4.1000000000000005</v>
      </c>
      <c r="M964" s="3">
        <v>1.7000000000000001E-2</v>
      </c>
      <c r="N964" s="3" t="s">
        <v>566</v>
      </c>
      <c r="O964" s="3">
        <v>1.3</v>
      </c>
      <c r="P964" s="3">
        <v>1.3</v>
      </c>
      <c r="Q964" s="3" t="s">
        <v>1266</v>
      </c>
      <c r="R964" s="3">
        <v>4.4000000000000004</v>
      </c>
      <c r="S964" s="3">
        <v>7.8</v>
      </c>
      <c r="T964" s="3">
        <v>83</v>
      </c>
      <c r="U964" s="3">
        <v>830</v>
      </c>
      <c r="V964" s="3">
        <v>5.3</v>
      </c>
      <c r="W964" s="3">
        <v>4.5</v>
      </c>
      <c r="X964" s="3">
        <v>83</v>
      </c>
      <c r="Y964" s="3">
        <v>77</v>
      </c>
      <c r="Z964" s="3" t="s">
        <v>2006</v>
      </c>
      <c r="AA964" s="3" t="s">
        <v>2006</v>
      </c>
      <c r="AB964" s="3">
        <v>23</v>
      </c>
      <c r="AC964" s="3" t="s">
        <v>2006</v>
      </c>
      <c r="AD964" s="15" t="s">
        <v>2006</v>
      </c>
    </row>
    <row r="965" spans="1:30" x14ac:dyDescent="0.3">
      <c r="A965" s="146" t="s">
        <v>36</v>
      </c>
      <c r="B965" s="144" t="s">
        <v>1279</v>
      </c>
      <c r="C965" s="144">
        <v>158727</v>
      </c>
      <c r="D965" s="144">
        <v>6578210</v>
      </c>
      <c r="E965" s="144">
        <v>2018</v>
      </c>
      <c r="F965" s="3" t="s">
        <v>961</v>
      </c>
      <c r="G965" s="3">
        <v>2.4E-2</v>
      </c>
      <c r="H965" s="3">
        <v>8.8999999999999996E-2</v>
      </c>
      <c r="I965" s="14">
        <v>1.9</v>
      </c>
      <c r="J965" s="49">
        <v>1.3</v>
      </c>
      <c r="K965" s="26">
        <v>0.2</v>
      </c>
      <c r="L965" s="26">
        <v>5.7</v>
      </c>
      <c r="M965" s="3">
        <v>1.4E-2</v>
      </c>
      <c r="N965" s="3" t="s">
        <v>566</v>
      </c>
      <c r="O965" s="3">
        <v>1.4</v>
      </c>
      <c r="P965" s="3">
        <v>1.2</v>
      </c>
      <c r="Q965" s="3" t="s">
        <v>1266</v>
      </c>
      <c r="R965" s="3">
        <v>4.5</v>
      </c>
      <c r="S965" s="3">
        <v>7.7</v>
      </c>
      <c r="T965" s="3">
        <v>85</v>
      </c>
      <c r="U965" s="3">
        <v>830</v>
      </c>
      <c r="V965" s="3">
        <v>4.9000000000000004</v>
      </c>
      <c r="W965" s="3">
        <v>4.4000000000000004</v>
      </c>
      <c r="X965" s="3">
        <v>85</v>
      </c>
      <c r="Y965" s="3">
        <v>91</v>
      </c>
      <c r="Z965" s="3" t="s">
        <v>2006</v>
      </c>
      <c r="AA965" s="3" t="s">
        <v>2006</v>
      </c>
      <c r="AB965" s="3">
        <v>22.5</v>
      </c>
      <c r="AC965" s="3" t="s">
        <v>2006</v>
      </c>
      <c r="AD965" s="15" t="s">
        <v>2006</v>
      </c>
    </row>
    <row r="966" spans="1:30" x14ac:dyDescent="0.3">
      <c r="A966" s="146" t="s">
        <v>36</v>
      </c>
      <c r="B966" s="144" t="s">
        <v>1279</v>
      </c>
      <c r="C966" s="144">
        <v>158727</v>
      </c>
      <c r="D966" s="144">
        <v>6578210</v>
      </c>
      <c r="E966" s="144">
        <v>2018</v>
      </c>
      <c r="F966" s="3" t="s">
        <v>962</v>
      </c>
      <c r="G966" s="3">
        <v>1.0999999999999999E-2</v>
      </c>
      <c r="H966" s="3">
        <v>0.11</v>
      </c>
      <c r="I966" s="14" t="s">
        <v>557</v>
      </c>
      <c r="J966" s="49">
        <v>1.1000000000000001</v>
      </c>
      <c r="K966" s="26">
        <v>0.15</v>
      </c>
      <c r="L966" s="26">
        <v>4.2</v>
      </c>
      <c r="M966" s="3">
        <v>1.0999999999999999E-2</v>
      </c>
      <c r="N966" s="3" t="s">
        <v>566</v>
      </c>
      <c r="O966" s="3">
        <v>1.5</v>
      </c>
      <c r="P966" s="3">
        <v>1.1000000000000001</v>
      </c>
      <c r="Q966" s="3">
        <v>1.2999999999999999E-2</v>
      </c>
      <c r="R966" s="3">
        <v>3.8</v>
      </c>
      <c r="S966" s="3">
        <v>7.7</v>
      </c>
      <c r="T966" s="3">
        <v>84</v>
      </c>
      <c r="U966" s="3">
        <v>850</v>
      </c>
      <c r="V966" s="3">
        <v>4.9000000000000004</v>
      </c>
      <c r="W966" s="3">
        <v>4.5</v>
      </c>
      <c r="X966" s="3">
        <v>82</v>
      </c>
      <c r="Y966" s="3">
        <v>80</v>
      </c>
      <c r="Z966" s="3" t="s">
        <v>2006</v>
      </c>
      <c r="AA966" s="3" t="s">
        <v>2006</v>
      </c>
      <c r="AB966" s="3">
        <v>23.8</v>
      </c>
      <c r="AC966" s="3" t="s">
        <v>2006</v>
      </c>
      <c r="AD966" s="15" t="s">
        <v>2006</v>
      </c>
    </row>
    <row r="967" spans="1:30" x14ac:dyDescent="0.3">
      <c r="A967" s="146" t="s">
        <v>268</v>
      </c>
      <c r="B967" s="144" t="s">
        <v>1993</v>
      </c>
      <c r="C967" s="144">
        <v>146245</v>
      </c>
      <c r="D967" s="144">
        <v>6583660</v>
      </c>
      <c r="E967" s="144">
        <v>2018</v>
      </c>
      <c r="F967" s="3" t="s">
        <v>951</v>
      </c>
      <c r="G967" s="3">
        <v>2.8000000000000001E-2</v>
      </c>
      <c r="H967" s="3">
        <v>0.52</v>
      </c>
      <c r="I967" s="14">
        <v>4</v>
      </c>
      <c r="J967" s="49">
        <v>2.9</v>
      </c>
      <c r="K967" s="26">
        <v>1.1000000000000001</v>
      </c>
      <c r="L967" s="26">
        <v>18</v>
      </c>
      <c r="M967" s="3" t="s">
        <v>1268</v>
      </c>
      <c r="N967" s="3">
        <v>6.3E-2</v>
      </c>
      <c r="O967" s="3">
        <v>1.9</v>
      </c>
      <c r="P967" s="3">
        <v>2.4</v>
      </c>
      <c r="Q967" s="3">
        <v>3.2000000000000001E-2</v>
      </c>
      <c r="R967" s="3">
        <v>8.3000000000000007</v>
      </c>
      <c r="S967" s="3">
        <v>7.9</v>
      </c>
      <c r="T967" s="3">
        <v>260</v>
      </c>
      <c r="U967" s="3">
        <v>78</v>
      </c>
      <c r="V967" s="3">
        <v>8.1</v>
      </c>
      <c r="W967" s="3">
        <v>6.9</v>
      </c>
      <c r="X967" s="3">
        <v>93</v>
      </c>
      <c r="Y967" s="3">
        <v>90</v>
      </c>
      <c r="Z967" s="3" t="s">
        <v>2006</v>
      </c>
      <c r="AA967" s="3" t="s">
        <v>2006</v>
      </c>
      <c r="AB967" s="3">
        <v>23</v>
      </c>
      <c r="AC967" s="3" t="s">
        <v>2006</v>
      </c>
      <c r="AD967" s="15" t="s">
        <v>2006</v>
      </c>
    </row>
    <row r="968" spans="1:30" x14ac:dyDescent="0.3">
      <c r="A968" s="146" t="s">
        <v>268</v>
      </c>
      <c r="B968" s="144" t="s">
        <v>1993</v>
      </c>
      <c r="C968" s="144">
        <v>146245</v>
      </c>
      <c r="D968" s="144">
        <v>6583660</v>
      </c>
      <c r="E968" s="144">
        <v>2018</v>
      </c>
      <c r="F968" s="3" t="s">
        <v>963</v>
      </c>
      <c r="G968" s="3">
        <v>3.1E-2</v>
      </c>
      <c r="H968" s="3">
        <v>0.55000000000000004</v>
      </c>
      <c r="I968" s="14">
        <v>4.2</v>
      </c>
      <c r="J968" s="49">
        <v>2.9</v>
      </c>
      <c r="K968" s="26">
        <v>1.1000000000000001</v>
      </c>
      <c r="L968" s="26">
        <v>17</v>
      </c>
      <c r="M968" s="3">
        <v>1.4E-2</v>
      </c>
      <c r="N968" s="3">
        <v>0.1</v>
      </c>
      <c r="O968" s="3">
        <v>3</v>
      </c>
      <c r="P968" s="3">
        <v>2.2000000000000002</v>
      </c>
      <c r="Q968" s="3">
        <v>2.5000000000000001E-2</v>
      </c>
      <c r="R968" s="3">
        <v>8.1</v>
      </c>
      <c r="S968" s="3">
        <v>8</v>
      </c>
      <c r="T968" s="3">
        <v>230</v>
      </c>
      <c r="U968" s="3">
        <v>78</v>
      </c>
      <c r="V968" s="3">
        <v>8.3000000000000007</v>
      </c>
      <c r="W968" s="3">
        <v>6.6</v>
      </c>
      <c r="X968" s="3">
        <v>86</v>
      </c>
      <c r="Y968" s="3">
        <v>80</v>
      </c>
      <c r="Z968" s="3" t="s">
        <v>2006</v>
      </c>
      <c r="AA968" s="3" t="s">
        <v>2006</v>
      </c>
      <c r="AB968" s="3">
        <v>22.7</v>
      </c>
      <c r="AC968" s="3" t="s">
        <v>2006</v>
      </c>
      <c r="AD968" s="15" t="s">
        <v>2006</v>
      </c>
    </row>
    <row r="969" spans="1:30" x14ac:dyDescent="0.3">
      <c r="A969" s="146" t="s">
        <v>268</v>
      </c>
      <c r="B969" s="144" t="s">
        <v>1993</v>
      </c>
      <c r="C969" s="144">
        <v>146245</v>
      </c>
      <c r="D969" s="144">
        <v>6583660</v>
      </c>
      <c r="E969" s="144">
        <v>2018</v>
      </c>
      <c r="F969" s="3" t="s">
        <v>964</v>
      </c>
      <c r="G969" s="3">
        <v>1.4E-2</v>
      </c>
      <c r="H969" s="3">
        <v>0.37</v>
      </c>
      <c r="I969" s="14">
        <v>2.5</v>
      </c>
      <c r="J969" s="49">
        <v>2.2000000000000002</v>
      </c>
      <c r="K969" s="26">
        <v>0.42000000000000004</v>
      </c>
      <c r="L969" s="26">
        <v>11</v>
      </c>
      <c r="M969" s="3">
        <v>1.2E-2</v>
      </c>
      <c r="N969" s="3">
        <v>8.5000000000000006E-2</v>
      </c>
      <c r="O969" s="3">
        <v>2.2000000000000002</v>
      </c>
      <c r="P969" s="3">
        <v>2.1</v>
      </c>
      <c r="Q969" s="3">
        <v>2.1999999999999999E-2</v>
      </c>
      <c r="R969" s="3">
        <v>7.8</v>
      </c>
      <c r="S969" s="3">
        <v>8</v>
      </c>
      <c r="T969" s="3">
        <v>210</v>
      </c>
      <c r="U969" s="3">
        <v>80</v>
      </c>
      <c r="V969" s="3">
        <v>6.4</v>
      </c>
      <c r="W969" s="3">
        <v>5.8</v>
      </c>
      <c r="X969" s="3">
        <v>74</v>
      </c>
      <c r="Y969" s="3">
        <v>75</v>
      </c>
      <c r="Z969" s="3" t="s">
        <v>2006</v>
      </c>
      <c r="AA969" s="3" t="s">
        <v>2006</v>
      </c>
      <c r="AB969" s="3">
        <v>23.1</v>
      </c>
      <c r="AC969" s="3" t="s">
        <v>2006</v>
      </c>
      <c r="AD969" s="15" t="s">
        <v>2006</v>
      </c>
    </row>
    <row r="970" spans="1:30" x14ac:dyDescent="0.3">
      <c r="A970" s="146" t="s">
        <v>268</v>
      </c>
      <c r="B970" s="144" t="s">
        <v>1993</v>
      </c>
      <c r="C970" s="144">
        <v>146245</v>
      </c>
      <c r="D970" s="144">
        <v>6583660</v>
      </c>
      <c r="E970" s="144">
        <v>2018</v>
      </c>
      <c r="F970" s="3" t="s">
        <v>965</v>
      </c>
      <c r="G970" s="3">
        <v>2.4E-2</v>
      </c>
      <c r="H970" s="3">
        <v>0.55000000000000004</v>
      </c>
      <c r="I970" s="14">
        <v>3.9</v>
      </c>
      <c r="J970" s="49">
        <v>2.5</v>
      </c>
      <c r="K970" s="26">
        <v>0.5</v>
      </c>
      <c r="L970" s="26">
        <v>10</v>
      </c>
      <c r="M970" s="3">
        <v>1.2E-2</v>
      </c>
      <c r="N970" s="3">
        <v>9.7000000000000003E-2</v>
      </c>
      <c r="O970" s="3">
        <v>3.4</v>
      </c>
      <c r="P970" s="3">
        <v>2.4</v>
      </c>
      <c r="Q970" s="3">
        <v>2.7E-2</v>
      </c>
      <c r="R970" s="3">
        <v>4.2</v>
      </c>
      <c r="S970" s="3">
        <v>8.1</v>
      </c>
      <c r="T970" s="3">
        <v>220</v>
      </c>
      <c r="U970" s="3">
        <v>79</v>
      </c>
      <c r="V970" s="3">
        <v>8.1</v>
      </c>
      <c r="W970" s="3">
        <v>7.3</v>
      </c>
      <c r="X970" s="3">
        <v>83</v>
      </c>
      <c r="Y970" s="3">
        <v>79</v>
      </c>
      <c r="Z970" s="3" t="s">
        <v>2006</v>
      </c>
      <c r="AA970" s="3" t="s">
        <v>2006</v>
      </c>
      <c r="AB970" s="3">
        <v>23.4</v>
      </c>
      <c r="AC970" s="3" t="s">
        <v>2006</v>
      </c>
      <c r="AD970" s="15" t="s">
        <v>2006</v>
      </c>
    </row>
    <row r="971" spans="1:30" x14ac:dyDescent="0.3">
      <c r="A971" s="146" t="s">
        <v>268</v>
      </c>
      <c r="B971" s="144" t="s">
        <v>1993</v>
      </c>
      <c r="C971" s="144">
        <v>146245</v>
      </c>
      <c r="D971" s="144">
        <v>6583660</v>
      </c>
      <c r="E971" s="144">
        <v>2018</v>
      </c>
      <c r="F971" s="3" t="s">
        <v>966</v>
      </c>
      <c r="G971" s="3">
        <v>0.05</v>
      </c>
      <c r="H971" s="3">
        <v>1.1000000000000001</v>
      </c>
      <c r="I971" s="14">
        <v>5.5</v>
      </c>
      <c r="J971" s="49">
        <v>3.1</v>
      </c>
      <c r="K971" s="26">
        <v>2.8</v>
      </c>
      <c r="L971" s="26">
        <v>21</v>
      </c>
      <c r="M971" s="3">
        <v>0.02</v>
      </c>
      <c r="N971" s="3">
        <v>0.15</v>
      </c>
      <c r="O971" s="3">
        <v>3.5</v>
      </c>
      <c r="P971" s="3">
        <v>2.2000000000000002</v>
      </c>
      <c r="Q971" s="3">
        <v>0.39</v>
      </c>
      <c r="R971" s="3">
        <v>6.2</v>
      </c>
      <c r="S971" s="3">
        <v>8</v>
      </c>
      <c r="T971" s="3">
        <v>240</v>
      </c>
      <c r="U971" s="3">
        <v>78</v>
      </c>
      <c r="V971" s="3">
        <v>8.6999999999999993</v>
      </c>
      <c r="W971" s="3">
        <v>7.8</v>
      </c>
      <c r="X971" s="3">
        <v>83</v>
      </c>
      <c r="Y971" s="3">
        <v>81</v>
      </c>
      <c r="Z971" s="3" t="s">
        <v>2006</v>
      </c>
      <c r="AA971" s="3" t="s">
        <v>2006</v>
      </c>
      <c r="AB971" s="3">
        <v>22.9</v>
      </c>
      <c r="AC971" s="3" t="s">
        <v>2006</v>
      </c>
      <c r="AD971" s="15" t="s">
        <v>2006</v>
      </c>
    </row>
    <row r="972" spans="1:30" x14ac:dyDescent="0.3">
      <c r="A972" s="146" t="s">
        <v>268</v>
      </c>
      <c r="B972" s="144" t="s">
        <v>1993</v>
      </c>
      <c r="C972" s="144">
        <v>146245</v>
      </c>
      <c r="D972" s="144">
        <v>6583660</v>
      </c>
      <c r="E972" s="144">
        <v>2018</v>
      </c>
      <c r="F972" s="3" t="s">
        <v>967</v>
      </c>
      <c r="G972" s="3">
        <v>4.5999999999999999E-2</v>
      </c>
      <c r="H972" s="3">
        <v>1.7</v>
      </c>
      <c r="I972" s="14">
        <v>7.6</v>
      </c>
      <c r="J972" s="49">
        <v>4.5999999999999996</v>
      </c>
      <c r="K972" s="26">
        <v>2.1</v>
      </c>
      <c r="L972" s="26">
        <v>36</v>
      </c>
      <c r="M972" s="3">
        <v>4.0000000000000001E-3</v>
      </c>
      <c r="N972" s="3">
        <v>0.27999999999999997</v>
      </c>
      <c r="O972" s="3">
        <v>3.5</v>
      </c>
      <c r="P972" s="3">
        <v>3</v>
      </c>
      <c r="Q972" s="3">
        <v>6.2E-2</v>
      </c>
      <c r="R972" s="3">
        <v>5.6</v>
      </c>
      <c r="S972" s="3">
        <v>7.4</v>
      </c>
      <c r="T972" s="3">
        <v>180</v>
      </c>
      <c r="U972" s="3">
        <v>61</v>
      </c>
      <c r="V972" s="3">
        <v>18</v>
      </c>
      <c r="W972" s="3">
        <v>20</v>
      </c>
      <c r="X972" s="3">
        <v>61</v>
      </c>
      <c r="Y972" s="3">
        <v>57</v>
      </c>
      <c r="Z972" s="3" t="s">
        <v>2006</v>
      </c>
      <c r="AA972" s="3" t="s">
        <v>2006</v>
      </c>
      <c r="AB972" s="3">
        <v>22</v>
      </c>
      <c r="AC972" s="3" t="s">
        <v>2006</v>
      </c>
      <c r="AD972" s="15" t="s">
        <v>2006</v>
      </c>
    </row>
    <row r="973" spans="1:30" x14ac:dyDescent="0.3">
      <c r="A973" s="146" t="s">
        <v>268</v>
      </c>
      <c r="B973" s="144" t="s">
        <v>1993</v>
      </c>
      <c r="C973" s="144">
        <v>146245</v>
      </c>
      <c r="D973" s="144">
        <v>6583660</v>
      </c>
      <c r="E973" s="144">
        <v>2018</v>
      </c>
      <c r="F973" s="3" t="s">
        <v>968</v>
      </c>
      <c r="G973" s="3">
        <v>1.4E-2</v>
      </c>
      <c r="H973" s="3">
        <v>0.43</v>
      </c>
      <c r="I973" s="14">
        <v>2.2000000000000002</v>
      </c>
      <c r="J973" s="49">
        <v>2.2999999999999998</v>
      </c>
      <c r="K973" s="26">
        <v>1.1000000000000001</v>
      </c>
      <c r="L973" s="26">
        <v>8.1</v>
      </c>
      <c r="M973" s="3" t="s">
        <v>1268</v>
      </c>
      <c r="N973" s="3">
        <v>0.13999999999999999</v>
      </c>
      <c r="O973" s="3">
        <v>1.6</v>
      </c>
      <c r="P973" s="3">
        <v>2</v>
      </c>
      <c r="Q973" s="3">
        <v>9.4E-2</v>
      </c>
      <c r="R973" s="3">
        <v>2.2000000000000002</v>
      </c>
      <c r="S973" s="3">
        <v>7.8</v>
      </c>
      <c r="T973" s="3">
        <v>200</v>
      </c>
      <c r="U973" s="3">
        <v>67</v>
      </c>
      <c r="V973" s="3">
        <v>8.8000000000000007</v>
      </c>
      <c r="W973" s="3">
        <v>7.8</v>
      </c>
      <c r="X973" s="3">
        <v>75</v>
      </c>
      <c r="Y973" s="3">
        <v>69</v>
      </c>
      <c r="Z973" s="3" t="s">
        <v>2006</v>
      </c>
      <c r="AA973" s="3" t="s">
        <v>2006</v>
      </c>
      <c r="AB973" s="3">
        <v>23</v>
      </c>
      <c r="AC973" s="3" t="s">
        <v>2006</v>
      </c>
      <c r="AD973" s="15" t="s">
        <v>2006</v>
      </c>
    </row>
    <row r="974" spans="1:30" x14ac:dyDescent="0.3">
      <c r="A974" s="146" t="s">
        <v>268</v>
      </c>
      <c r="B974" s="144" t="s">
        <v>1993</v>
      </c>
      <c r="C974" s="144">
        <v>146245</v>
      </c>
      <c r="D974" s="144">
        <v>6583660</v>
      </c>
      <c r="E974" s="144">
        <v>2018</v>
      </c>
      <c r="F974" s="3" t="s">
        <v>969</v>
      </c>
      <c r="G974" s="3">
        <v>6.2E-2</v>
      </c>
      <c r="H974" s="3">
        <v>2.2999999999999998</v>
      </c>
      <c r="I974" s="14">
        <v>11</v>
      </c>
      <c r="J974" s="49">
        <v>3.6</v>
      </c>
      <c r="K974" s="26">
        <v>4.8</v>
      </c>
      <c r="L974" s="26">
        <v>50</v>
      </c>
      <c r="M974" s="3" t="s">
        <v>1268</v>
      </c>
      <c r="N974" s="3">
        <v>0.11</v>
      </c>
      <c r="O974" s="3">
        <v>1.8</v>
      </c>
      <c r="P974" s="3">
        <v>2</v>
      </c>
      <c r="Q974" s="3">
        <v>0.19</v>
      </c>
      <c r="R974" s="3">
        <v>3.5</v>
      </c>
      <c r="S974" s="3">
        <v>7.7</v>
      </c>
      <c r="T974" s="3">
        <v>130</v>
      </c>
      <c r="U974" s="3">
        <v>43</v>
      </c>
      <c r="V974" s="3">
        <v>10</v>
      </c>
      <c r="W974" s="3">
        <v>6.2</v>
      </c>
      <c r="X974" s="3">
        <v>48</v>
      </c>
      <c r="Y974" s="3">
        <v>47</v>
      </c>
      <c r="Z974" s="3" t="s">
        <v>2006</v>
      </c>
      <c r="AA974" s="3" t="s">
        <v>2006</v>
      </c>
      <c r="AB974" s="3">
        <v>21.8</v>
      </c>
      <c r="AC974" s="3" t="s">
        <v>2006</v>
      </c>
      <c r="AD974" s="15" t="s">
        <v>2006</v>
      </c>
    </row>
    <row r="975" spans="1:30" x14ac:dyDescent="0.3">
      <c r="A975" s="146" t="s">
        <v>268</v>
      </c>
      <c r="B975" s="144" t="s">
        <v>1993</v>
      </c>
      <c r="C975" s="144">
        <v>146245</v>
      </c>
      <c r="D975" s="144">
        <v>6583660</v>
      </c>
      <c r="E975" s="144">
        <v>2018</v>
      </c>
      <c r="F975" s="3" t="s">
        <v>970</v>
      </c>
      <c r="G975" s="3">
        <v>5.2999999999999999E-2</v>
      </c>
      <c r="H975" s="3">
        <v>1.5</v>
      </c>
      <c r="I975" s="14">
        <v>7</v>
      </c>
      <c r="J975" s="49">
        <v>3</v>
      </c>
      <c r="K975" s="26">
        <v>3.4</v>
      </c>
      <c r="L975" s="26">
        <v>35</v>
      </c>
      <c r="M975" s="3">
        <v>7.0000000000000001E-3</v>
      </c>
      <c r="N975" s="3">
        <v>9.6000000000000002E-2</v>
      </c>
      <c r="O975" s="3">
        <v>2.2000000000000002</v>
      </c>
      <c r="P975" s="3">
        <v>2.2000000000000002</v>
      </c>
      <c r="Q975" s="3">
        <v>6.9000000000000006E-2</v>
      </c>
      <c r="R975" s="3">
        <v>4.8</v>
      </c>
      <c r="S975" s="3">
        <v>7.8</v>
      </c>
      <c r="T975" s="3">
        <v>180</v>
      </c>
      <c r="U975" s="3">
        <v>61</v>
      </c>
      <c r="V975" s="3">
        <v>9</v>
      </c>
      <c r="W975" s="3">
        <v>6.4</v>
      </c>
      <c r="X975" s="3">
        <v>67</v>
      </c>
      <c r="Y975" s="3">
        <v>69</v>
      </c>
      <c r="Z975" s="3" t="s">
        <v>2006</v>
      </c>
      <c r="AA975" s="3" t="s">
        <v>2006</v>
      </c>
      <c r="AB975" s="3">
        <v>23.2</v>
      </c>
      <c r="AC975" s="3" t="s">
        <v>2006</v>
      </c>
      <c r="AD975" s="15" t="s">
        <v>2006</v>
      </c>
    </row>
    <row r="976" spans="1:30" x14ac:dyDescent="0.3">
      <c r="A976" s="146" t="s">
        <v>268</v>
      </c>
      <c r="B976" s="144" t="s">
        <v>1993</v>
      </c>
      <c r="C976" s="144">
        <v>146245</v>
      </c>
      <c r="D976" s="144">
        <v>6583660</v>
      </c>
      <c r="E976" s="144">
        <v>2018</v>
      </c>
      <c r="F976" s="3" t="s">
        <v>971</v>
      </c>
      <c r="G976" s="3">
        <v>2.5999999999999999E-2</v>
      </c>
      <c r="H976" s="3">
        <v>0.79</v>
      </c>
      <c r="I976" s="14">
        <v>4.8</v>
      </c>
      <c r="J976" s="49">
        <v>2.7</v>
      </c>
      <c r="K976" s="26">
        <v>2.2000000000000002</v>
      </c>
      <c r="L976" s="26">
        <v>27</v>
      </c>
      <c r="M976" s="3">
        <v>9.0000000000000011E-3</v>
      </c>
      <c r="N976" s="3">
        <v>9.0000000000000011E-2</v>
      </c>
      <c r="O976" s="3">
        <v>2.7</v>
      </c>
      <c r="P976" s="3">
        <v>2.2000000000000002</v>
      </c>
      <c r="Q976" s="3">
        <v>4.3999999999999997E-2</v>
      </c>
      <c r="R976" s="3">
        <v>9.1</v>
      </c>
      <c r="S976" s="3">
        <v>7.8</v>
      </c>
      <c r="T976" s="3">
        <v>160</v>
      </c>
      <c r="U976" s="3">
        <v>58</v>
      </c>
      <c r="V976" s="3">
        <v>7.9</v>
      </c>
      <c r="W976" s="3">
        <v>6.1</v>
      </c>
      <c r="X976" s="3">
        <v>63</v>
      </c>
      <c r="Y976" s="3">
        <v>64</v>
      </c>
      <c r="Z976" s="3" t="s">
        <v>2006</v>
      </c>
      <c r="AA976" s="3" t="s">
        <v>2006</v>
      </c>
      <c r="AB976" s="3">
        <v>23.3</v>
      </c>
      <c r="AC976" s="3" t="s">
        <v>2006</v>
      </c>
      <c r="AD976" s="15" t="s">
        <v>2006</v>
      </c>
    </row>
    <row r="977" spans="1:30" x14ac:dyDescent="0.3">
      <c r="A977" s="146" t="s">
        <v>268</v>
      </c>
      <c r="B977" s="144" t="s">
        <v>1993</v>
      </c>
      <c r="C977" s="144">
        <v>146245</v>
      </c>
      <c r="D977" s="144">
        <v>6583660</v>
      </c>
      <c r="E977" s="144">
        <v>2018</v>
      </c>
      <c r="F977" s="3" t="s">
        <v>972</v>
      </c>
      <c r="G977" s="3">
        <v>2.4E-2</v>
      </c>
      <c r="H977" s="3">
        <v>1.1000000000000001E-3</v>
      </c>
      <c r="I977" s="14">
        <v>8.5</v>
      </c>
      <c r="J977" s="49">
        <v>2</v>
      </c>
      <c r="K977" s="26">
        <v>2.4</v>
      </c>
      <c r="L977" s="26">
        <v>64</v>
      </c>
      <c r="M977" s="3">
        <v>1.6E-2</v>
      </c>
      <c r="N977" s="3">
        <v>0.25999999999999995</v>
      </c>
      <c r="O977" s="3">
        <v>5.8999999999999995</v>
      </c>
      <c r="P977" s="3">
        <v>1.6</v>
      </c>
      <c r="Q977" s="3">
        <v>0.19</v>
      </c>
      <c r="R977" s="3">
        <v>39</v>
      </c>
      <c r="S977" s="3">
        <v>7.8</v>
      </c>
      <c r="T977" s="3">
        <v>94</v>
      </c>
      <c r="U977" s="3">
        <v>33</v>
      </c>
      <c r="V977" s="3">
        <v>7.5</v>
      </c>
      <c r="W977" s="3">
        <v>6.2</v>
      </c>
      <c r="X977" s="3">
        <v>36</v>
      </c>
      <c r="Y977" s="3">
        <v>36</v>
      </c>
      <c r="Z977" s="3" t="s">
        <v>2006</v>
      </c>
      <c r="AA977" s="3" t="s">
        <v>2006</v>
      </c>
      <c r="AB977" s="3">
        <v>23.2</v>
      </c>
      <c r="AC977" s="3" t="s">
        <v>2006</v>
      </c>
      <c r="AD977" s="15" t="s">
        <v>2006</v>
      </c>
    </row>
    <row r="978" spans="1:30" x14ac:dyDescent="0.3">
      <c r="A978" s="146" t="s">
        <v>268</v>
      </c>
      <c r="B978" s="144" t="s">
        <v>1993</v>
      </c>
      <c r="C978" s="144">
        <v>146245</v>
      </c>
      <c r="D978" s="144">
        <v>6583660</v>
      </c>
      <c r="E978" s="144">
        <v>2018</v>
      </c>
      <c r="F978" s="3" t="s">
        <v>973</v>
      </c>
      <c r="G978" s="3">
        <v>2.1999999999999999E-2</v>
      </c>
      <c r="H978" s="3">
        <v>0.85</v>
      </c>
      <c r="I978" s="14">
        <v>4.8</v>
      </c>
      <c r="J978" s="49">
        <v>2</v>
      </c>
      <c r="K978" s="26">
        <v>1.3</v>
      </c>
      <c r="L978" s="26">
        <v>35</v>
      </c>
      <c r="M978" s="3">
        <v>1.2999999999999999E-2</v>
      </c>
      <c r="N978" s="3">
        <v>0.16</v>
      </c>
      <c r="O978" s="3">
        <v>3.1</v>
      </c>
      <c r="P978" s="3">
        <v>1.5</v>
      </c>
      <c r="Q978" s="3">
        <v>4.4999999999999998E-2</v>
      </c>
      <c r="R978" s="3">
        <v>19</v>
      </c>
      <c r="S978" s="3">
        <v>7.8</v>
      </c>
      <c r="T978" s="3">
        <v>110</v>
      </c>
      <c r="U978" s="3">
        <v>47</v>
      </c>
      <c r="V978" s="3">
        <v>5.8</v>
      </c>
      <c r="W978" s="3">
        <v>4.5999999999999996</v>
      </c>
      <c r="X978" s="3">
        <v>52</v>
      </c>
      <c r="Y978" s="3">
        <v>45</v>
      </c>
      <c r="Z978" s="3" t="s">
        <v>2006</v>
      </c>
      <c r="AA978" s="3" t="s">
        <v>2006</v>
      </c>
      <c r="AB978" s="3">
        <v>23.7</v>
      </c>
      <c r="AC978" s="3" t="s">
        <v>2006</v>
      </c>
      <c r="AD978" s="15" t="s">
        <v>2006</v>
      </c>
    </row>
    <row r="979" spans="1:30" x14ac:dyDescent="0.3">
      <c r="A979" s="143" t="s">
        <v>263</v>
      </c>
      <c r="B979" s="144" t="s">
        <v>550</v>
      </c>
      <c r="C979" s="144">
        <v>156953</v>
      </c>
      <c r="D979" s="144">
        <v>6570050</v>
      </c>
      <c r="E979" s="144">
        <v>2018</v>
      </c>
      <c r="F979" s="3" t="s">
        <v>956</v>
      </c>
      <c r="G979" s="3" t="s">
        <v>2006</v>
      </c>
      <c r="H979" s="3" t="s">
        <v>2006</v>
      </c>
      <c r="I979" s="14">
        <v>0</v>
      </c>
      <c r="J979" s="49">
        <v>0</v>
      </c>
      <c r="K979" s="26">
        <v>0</v>
      </c>
      <c r="L979" s="26">
        <v>0</v>
      </c>
      <c r="M979" s="3" t="s">
        <v>2006</v>
      </c>
      <c r="N979" s="3" t="s">
        <v>2006</v>
      </c>
      <c r="O979" s="3" t="s">
        <v>2006</v>
      </c>
      <c r="P979" s="3" t="s">
        <v>2006</v>
      </c>
      <c r="Q979" s="3" t="s">
        <v>2006</v>
      </c>
      <c r="R979" s="3" t="s">
        <v>2006</v>
      </c>
      <c r="S979" s="3" t="s">
        <v>2006</v>
      </c>
      <c r="T979" s="3" t="s">
        <v>2006</v>
      </c>
      <c r="U979" s="3" t="s">
        <v>2006</v>
      </c>
      <c r="V979" s="3" t="s">
        <v>2006</v>
      </c>
      <c r="W979" s="3" t="s">
        <v>2006</v>
      </c>
      <c r="X979" s="3" t="s">
        <v>2006</v>
      </c>
      <c r="Y979" s="3" t="s">
        <v>2006</v>
      </c>
      <c r="Z979" s="3" t="s">
        <v>2006</v>
      </c>
      <c r="AA979" s="3" t="s">
        <v>2006</v>
      </c>
      <c r="AB979" s="3" t="s">
        <v>2006</v>
      </c>
      <c r="AC979" s="3" t="s">
        <v>2006</v>
      </c>
      <c r="AD979" s="15" t="s">
        <v>2006</v>
      </c>
    </row>
    <row r="980" spans="1:30" x14ac:dyDescent="0.3">
      <c r="A980" s="143" t="s">
        <v>263</v>
      </c>
      <c r="B980" s="144" t="s">
        <v>550</v>
      </c>
      <c r="C980" s="144">
        <v>156953</v>
      </c>
      <c r="D980" s="144">
        <v>6570050</v>
      </c>
      <c r="E980" s="144">
        <v>2018</v>
      </c>
      <c r="F980" s="3" t="s">
        <v>971</v>
      </c>
      <c r="G980" s="3" t="s">
        <v>2006</v>
      </c>
      <c r="H980" s="3" t="s">
        <v>2006</v>
      </c>
      <c r="I980" s="14">
        <v>0</v>
      </c>
      <c r="J980" s="49">
        <v>0</v>
      </c>
      <c r="K980" s="26">
        <v>0</v>
      </c>
      <c r="L980" s="26">
        <v>0</v>
      </c>
      <c r="M980" s="3" t="s">
        <v>2006</v>
      </c>
      <c r="N980" s="3" t="s">
        <v>2006</v>
      </c>
      <c r="O980" s="3" t="s">
        <v>2006</v>
      </c>
      <c r="P980" s="3" t="s">
        <v>2006</v>
      </c>
      <c r="Q980" s="3" t="s">
        <v>2006</v>
      </c>
      <c r="R980" s="3" t="s">
        <v>2006</v>
      </c>
      <c r="S980" s="3" t="s">
        <v>2006</v>
      </c>
      <c r="T980" s="3" t="s">
        <v>2006</v>
      </c>
      <c r="U980" s="3" t="s">
        <v>2006</v>
      </c>
      <c r="V980" s="3" t="s">
        <v>2006</v>
      </c>
      <c r="W980" s="3" t="s">
        <v>2006</v>
      </c>
      <c r="X980" s="3" t="s">
        <v>2006</v>
      </c>
      <c r="Y980" s="3" t="s">
        <v>2006</v>
      </c>
      <c r="Z980" s="3" t="s">
        <v>2006</v>
      </c>
      <c r="AA980" s="3" t="s">
        <v>2006</v>
      </c>
      <c r="AB980" s="3" t="s">
        <v>2006</v>
      </c>
      <c r="AC980" s="3" t="s">
        <v>2006</v>
      </c>
      <c r="AD980" s="15" t="s">
        <v>2006</v>
      </c>
    </row>
    <row r="981" spans="1:30" x14ac:dyDescent="0.3">
      <c r="A981" s="146" t="s">
        <v>975</v>
      </c>
      <c r="B981" s="144" t="s">
        <v>939</v>
      </c>
      <c r="C981" s="144">
        <v>158751</v>
      </c>
      <c r="D981" s="144">
        <v>6570553</v>
      </c>
      <c r="E981" s="144">
        <v>2018</v>
      </c>
      <c r="F981" s="3" t="s">
        <v>976</v>
      </c>
      <c r="G981" s="3">
        <v>4.0000000000000001E-3</v>
      </c>
      <c r="H981" s="3">
        <v>0.11</v>
      </c>
      <c r="I981" s="14">
        <v>0.96000000000000008</v>
      </c>
      <c r="J981" s="49">
        <v>1</v>
      </c>
      <c r="K981" s="26">
        <v>7.6999999999999999E-2</v>
      </c>
      <c r="L981" s="26">
        <v>3.6</v>
      </c>
      <c r="M981" s="3">
        <v>1.2999999999999999E-2</v>
      </c>
      <c r="N981" s="3">
        <v>7.1000000000000008E-2</v>
      </c>
      <c r="O981" s="3">
        <v>1</v>
      </c>
      <c r="P981" s="3">
        <v>0.92</v>
      </c>
      <c r="Q981" s="3">
        <v>1.6E-2</v>
      </c>
      <c r="R981" s="3">
        <v>2.8</v>
      </c>
      <c r="S981" s="3">
        <v>7.9</v>
      </c>
      <c r="T981" s="3">
        <v>92</v>
      </c>
      <c r="U981" s="3">
        <v>38</v>
      </c>
      <c r="V981" s="3">
        <v>6.8</v>
      </c>
      <c r="W981" s="3">
        <v>6</v>
      </c>
      <c r="X981" s="3">
        <v>40</v>
      </c>
      <c r="Y981" s="3">
        <v>38</v>
      </c>
      <c r="Z981" s="3" t="s">
        <v>2006</v>
      </c>
      <c r="AA981" s="3" t="s">
        <v>2006</v>
      </c>
      <c r="AB981" s="3">
        <v>23.1</v>
      </c>
      <c r="AC981" s="3" t="s">
        <v>2006</v>
      </c>
      <c r="AD981" s="15" t="s">
        <v>2006</v>
      </c>
    </row>
    <row r="982" spans="1:30" x14ac:dyDescent="0.3">
      <c r="A982" s="146" t="s">
        <v>975</v>
      </c>
      <c r="B982" s="144" t="s">
        <v>939</v>
      </c>
      <c r="C982" s="144">
        <v>158751</v>
      </c>
      <c r="D982" s="144">
        <v>6570553</v>
      </c>
      <c r="E982" s="144">
        <v>2018</v>
      </c>
      <c r="F982" s="3" t="s">
        <v>963</v>
      </c>
      <c r="G982" s="3">
        <v>6.0000000000000001E-3</v>
      </c>
      <c r="H982" s="3">
        <v>0.15</v>
      </c>
      <c r="I982" s="14">
        <v>1.1000000000000001</v>
      </c>
      <c r="J982" s="49">
        <v>1.1000000000000001</v>
      </c>
      <c r="K982" s="26">
        <v>7.2999999999999995E-2</v>
      </c>
      <c r="L982" s="26">
        <v>3.9</v>
      </c>
      <c r="M982" s="3" t="s">
        <v>1268</v>
      </c>
      <c r="N982" s="3">
        <v>7.4999999999999997E-2</v>
      </c>
      <c r="O982" s="3">
        <v>1</v>
      </c>
      <c r="P982" s="3">
        <v>0.87</v>
      </c>
      <c r="Q982" s="3" t="s">
        <v>1266</v>
      </c>
      <c r="R982" s="3">
        <v>2.8</v>
      </c>
      <c r="S982" s="3">
        <v>7.9</v>
      </c>
      <c r="T982" s="3">
        <v>90</v>
      </c>
      <c r="U982" s="3">
        <v>37</v>
      </c>
      <c r="V982" s="3">
        <v>6.3</v>
      </c>
      <c r="W982" s="3">
        <v>5.9</v>
      </c>
      <c r="X982" s="3">
        <v>37</v>
      </c>
      <c r="Y982" s="3">
        <v>34</v>
      </c>
      <c r="Z982" s="3" t="s">
        <v>2006</v>
      </c>
      <c r="AA982" s="3" t="s">
        <v>2006</v>
      </c>
      <c r="AB982" s="3">
        <v>22.5</v>
      </c>
      <c r="AC982" s="3" t="s">
        <v>2006</v>
      </c>
      <c r="AD982" s="15" t="s">
        <v>2006</v>
      </c>
    </row>
    <row r="983" spans="1:30" x14ac:dyDescent="0.3">
      <c r="A983" s="146" t="s">
        <v>975</v>
      </c>
      <c r="B983" s="144" t="s">
        <v>939</v>
      </c>
      <c r="C983" s="144">
        <v>158751</v>
      </c>
      <c r="D983" s="144">
        <v>6570553</v>
      </c>
      <c r="E983" s="144">
        <v>2018</v>
      </c>
      <c r="F983" s="3" t="s">
        <v>953</v>
      </c>
      <c r="G983" s="3">
        <v>1.0999999999999999E-2</v>
      </c>
      <c r="H983" s="3">
        <v>0.13</v>
      </c>
      <c r="I983" s="14">
        <v>1.2</v>
      </c>
      <c r="J983" s="49">
        <v>1.1000000000000001</v>
      </c>
      <c r="K983" s="26">
        <v>0.11</v>
      </c>
      <c r="L983" s="26">
        <v>4.7</v>
      </c>
      <c r="M983" s="3">
        <v>7.0000000000000001E-3</v>
      </c>
      <c r="N983" s="3">
        <v>9.5000000000000001E-2</v>
      </c>
      <c r="O983" s="3">
        <v>1.1000000000000001</v>
      </c>
      <c r="P983" s="3">
        <v>0.95</v>
      </c>
      <c r="Q983" s="3">
        <v>2.1000000000000001E-2</v>
      </c>
      <c r="R983" s="3">
        <v>0.56999999999999995</v>
      </c>
      <c r="S983" s="3">
        <v>7.8</v>
      </c>
      <c r="T983" s="3">
        <v>92</v>
      </c>
      <c r="U983" s="3">
        <v>38</v>
      </c>
      <c r="V983" s="3">
        <v>6.3</v>
      </c>
      <c r="W983" s="3">
        <v>6.1</v>
      </c>
      <c r="X983" s="3">
        <v>38</v>
      </c>
      <c r="Y983" s="3">
        <v>33</v>
      </c>
      <c r="Z983" s="3" t="s">
        <v>2006</v>
      </c>
      <c r="AA983" s="3" t="s">
        <v>2006</v>
      </c>
      <c r="AB983" s="3">
        <v>22.5</v>
      </c>
      <c r="AC983" s="3" t="s">
        <v>2006</v>
      </c>
      <c r="AD983" s="15" t="s">
        <v>2006</v>
      </c>
    </row>
    <row r="984" spans="1:30" x14ac:dyDescent="0.3">
      <c r="A984" s="146" t="s">
        <v>975</v>
      </c>
      <c r="B984" s="144" t="s">
        <v>939</v>
      </c>
      <c r="C984" s="144">
        <v>158751</v>
      </c>
      <c r="D984" s="144">
        <v>6570553</v>
      </c>
      <c r="E984" s="144">
        <v>2018</v>
      </c>
      <c r="F984" s="3" t="s">
        <v>977</v>
      </c>
      <c r="G984" s="3">
        <v>6.0000000000000001E-3</v>
      </c>
      <c r="H984" s="3">
        <v>6.6000000000000003E-2</v>
      </c>
      <c r="I984" s="14">
        <v>0.27</v>
      </c>
      <c r="J984" s="49">
        <v>0.21000000000000002</v>
      </c>
      <c r="K984" s="26">
        <v>0.1</v>
      </c>
      <c r="L984" s="26">
        <v>2.7</v>
      </c>
      <c r="M984" s="3">
        <v>5.0000000000000001E-3</v>
      </c>
      <c r="N984" s="3" t="s">
        <v>566</v>
      </c>
      <c r="O984" s="3">
        <v>0.25999999999999995</v>
      </c>
      <c r="P984" s="3">
        <v>0.17</v>
      </c>
      <c r="Q984" s="3">
        <v>2.7E-2</v>
      </c>
      <c r="R984" s="3">
        <v>2.4</v>
      </c>
      <c r="S984" s="3">
        <v>7</v>
      </c>
      <c r="T984" s="3">
        <v>7.4</v>
      </c>
      <c r="U984" s="3">
        <v>3.5</v>
      </c>
      <c r="V984" s="3" t="s">
        <v>1275</v>
      </c>
      <c r="W984" s="3" t="s">
        <v>1275</v>
      </c>
      <c r="X984" s="3">
        <v>3</v>
      </c>
      <c r="Y984" s="3">
        <v>2.8</v>
      </c>
      <c r="Z984" s="3" t="s">
        <v>2006</v>
      </c>
      <c r="AA984" s="3" t="s">
        <v>2006</v>
      </c>
      <c r="AB984" s="3">
        <v>23.2</v>
      </c>
      <c r="AC984" s="3" t="s">
        <v>2006</v>
      </c>
      <c r="AD984" s="15" t="s">
        <v>2006</v>
      </c>
    </row>
    <row r="985" spans="1:30" x14ac:dyDescent="0.3">
      <c r="A985" s="146" t="s">
        <v>975</v>
      </c>
      <c r="B985" s="144" t="s">
        <v>939</v>
      </c>
      <c r="C985" s="144">
        <v>158751</v>
      </c>
      <c r="D985" s="144">
        <v>6570553</v>
      </c>
      <c r="E985" s="144">
        <v>2018</v>
      </c>
      <c r="F985" s="3" t="s">
        <v>966</v>
      </c>
      <c r="G985" s="3" t="s">
        <v>1268</v>
      </c>
      <c r="H985" s="3">
        <v>0.21</v>
      </c>
      <c r="I985" s="14">
        <v>1.2</v>
      </c>
      <c r="J985" s="49">
        <v>2.5</v>
      </c>
      <c r="K985" s="26" t="s">
        <v>585</v>
      </c>
      <c r="L985" s="26">
        <v>0.55999999999999994</v>
      </c>
      <c r="M985" s="3" t="s">
        <v>1268</v>
      </c>
      <c r="N985" s="3">
        <v>9.1999999999999998E-2</v>
      </c>
      <c r="O985" s="3">
        <v>1.3</v>
      </c>
      <c r="P985" s="3">
        <v>2.7</v>
      </c>
      <c r="Q985" s="3">
        <v>1.2999999999999999E-2</v>
      </c>
      <c r="R985" s="3">
        <v>1.8</v>
      </c>
      <c r="S985" s="3">
        <v>7.9</v>
      </c>
      <c r="T985" s="3">
        <v>72</v>
      </c>
      <c r="U985" s="3">
        <v>34</v>
      </c>
      <c r="V985" s="3">
        <v>8.8000000000000007</v>
      </c>
      <c r="W985" s="3">
        <v>7.9</v>
      </c>
      <c r="X985" s="3">
        <v>30</v>
      </c>
      <c r="Y985" s="3">
        <v>28</v>
      </c>
      <c r="Z985" s="3" t="s">
        <v>2006</v>
      </c>
      <c r="AA985" s="3" t="s">
        <v>2006</v>
      </c>
      <c r="AB985" s="3">
        <v>22.7</v>
      </c>
      <c r="AC985" s="3" t="s">
        <v>2006</v>
      </c>
      <c r="AD985" s="15" t="s">
        <v>2006</v>
      </c>
    </row>
    <row r="986" spans="1:30" x14ac:dyDescent="0.3">
      <c r="A986" s="146" t="s">
        <v>975</v>
      </c>
      <c r="B986" s="144" t="s">
        <v>939</v>
      </c>
      <c r="C986" s="144">
        <v>158751</v>
      </c>
      <c r="D986" s="144">
        <v>6570553</v>
      </c>
      <c r="E986" s="144">
        <v>2018</v>
      </c>
      <c r="F986" s="3" t="s">
        <v>967</v>
      </c>
      <c r="G986" s="3">
        <v>6.0000000000000001E-3</v>
      </c>
      <c r="H986" s="3">
        <v>0.06</v>
      </c>
      <c r="I986" s="14">
        <v>1.2</v>
      </c>
      <c r="J986" s="49">
        <v>1</v>
      </c>
      <c r="K986" s="26">
        <v>3.1E-2</v>
      </c>
      <c r="L986" s="26">
        <v>2.1</v>
      </c>
      <c r="M986" s="3" t="s">
        <v>1268</v>
      </c>
      <c r="N986" s="3">
        <v>0.05</v>
      </c>
      <c r="O986" s="3">
        <v>1.1000000000000001</v>
      </c>
      <c r="P986" s="3">
        <v>0.9</v>
      </c>
      <c r="Q986" s="3" t="s">
        <v>1266</v>
      </c>
      <c r="R986" s="3">
        <v>1.6</v>
      </c>
      <c r="S986" s="3">
        <v>8.3000000000000007</v>
      </c>
      <c r="T986" s="3">
        <v>92</v>
      </c>
      <c r="U986" s="3">
        <v>38</v>
      </c>
      <c r="V986" s="3">
        <v>6.8</v>
      </c>
      <c r="W986" s="3">
        <v>6.4</v>
      </c>
      <c r="X986" s="3">
        <v>34</v>
      </c>
      <c r="Y986" s="3">
        <v>35</v>
      </c>
      <c r="Z986" s="3" t="s">
        <v>2006</v>
      </c>
      <c r="AA986" s="3" t="s">
        <v>2006</v>
      </c>
      <c r="AB986" s="3">
        <v>22</v>
      </c>
      <c r="AC986" s="3" t="s">
        <v>2006</v>
      </c>
      <c r="AD986" s="15" t="s">
        <v>2006</v>
      </c>
    </row>
    <row r="987" spans="1:30" x14ac:dyDescent="0.3">
      <c r="A987" s="146" t="s">
        <v>975</v>
      </c>
      <c r="B987" s="144" t="s">
        <v>939</v>
      </c>
      <c r="C987" s="144">
        <v>158751</v>
      </c>
      <c r="D987" s="144">
        <v>6570553</v>
      </c>
      <c r="E987" s="144">
        <v>2018</v>
      </c>
      <c r="F987" s="3" t="s">
        <v>978</v>
      </c>
      <c r="G987" s="3" t="s">
        <v>1268</v>
      </c>
      <c r="H987" s="3">
        <v>6.7000000000000004E-2</v>
      </c>
      <c r="I987" s="14">
        <v>1.1000000000000001</v>
      </c>
      <c r="J987" s="49">
        <v>0.91</v>
      </c>
      <c r="K987" s="26">
        <v>4.3999999999999997E-2</v>
      </c>
      <c r="L987" s="26">
        <v>1.2</v>
      </c>
      <c r="M987" s="3">
        <v>1.5000000000000001E-2</v>
      </c>
      <c r="N987" s="3" t="s">
        <v>566</v>
      </c>
      <c r="O987" s="3">
        <v>1</v>
      </c>
      <c r="P987" s="3">
        <v>0.87</v>
      </c>
      <c r="Q987" s="3" t="s">
        <v>1266</v>
      </c>
      <c r="R987" s="3">
        <v>1.1000000000000001</v>
      </c>
      <c r="S987" s="3">
        <v>8.5</v>
      </c>
      <c r="T987" s="3">
        <v>93</v>
      </c>
      <c r="U987" s="3">
        <v>38</v>
      </c>
      <c r="V987" s="3">
        <v>6.5</v>
      </c>
      <c r="W987" s="3">
        <v>6</v>
      </c>
      <c r="X987" s="3">
        <v>39</v>
      </c>
      <c r="Y987" s="3">
        <v>38</v>
      </c>
      <c r="Z987" s="3" t="s">
        <v>2006</v>
      </c>
      <c r="AA987" s="3" t="s">
        <v>2006</v>
      </c>
      <c r="AB987" s="3">
        <v>22.5</v>
      </c>
      <c r="AC987" s="3" t="s">
        <v>2006</v>
      </c>
      <c r="AD987" s="15" t="s">
        <v>2006</v>
      </c>
    </row>
    <row r="988" spans="1:30" x14ac:dyDescent="0.3">
      <c r="A988" s="146" t="s">
        <v>975</v>
      </c>
      <c r="B988" s="144" t="s">
        <v>939</v>
      </c>
      <c r="C988" s="144">
        <v>158751</v>
      </c>
      <c r="D988" s="144">
        <v>6570553</v>
      </c>
      <c r="E988" s="144">
        <v>2018</v>
      </c>
      <c r="F988" s="3" t="s">
        <v>969</v>
      </c>
      <c r="G988" s="3" t="s">
        <v>1268</v>
      </c>
      <c r="H988" s="3">
        <v>5.8000000000000003E-2</v>
      </c>
      <c r="I988" s="14">
        <v>0.74</v>
      </c>
      <c r="J988" s="49">
        <v>0.8</v>
      </c>
      <c r="K988" s="26">
        <v>1.8000000000000002E-2</v>
      </c>
      <c r="L988" s="26">
        <v>0.51999999999999991</v>
      </c>
      <c r="M988" s="3" t="s">
        <v>1268</v>
      </c>
      <c r="N988" s="3" t="s">
        <v>566</v>
      </c>
      <c r="O988" s="3">
        <v>0.75</v>
      </c>
      <c r="P988" s="3">
        <v>0.85</v>
      </c>
      <c r="Q988" s="3">
        <v>6.9000000000000006E-2</v>
      </c>
      <c r="R988" s="3">
        <v>0.44</v>
      </c>
      <c r="S988" s="3">
        <v>8.3000000000000007</v>
      </c>
      <c r="T988" s="3">
        <v>92</v>
      </c>
      <c r="U988" s="3">
        <v>34</v>
      </c>
      <c r="V988" s="3">
        <v>6.1</v>
      </c>
      <c r="W988" s="3">
        <v>5.6</v>
      </c>
      <c r="X988" s="3">
        <v>36</v>
      </c>
      <c r="Y988" s="3">
        <v>36</v>
      </c>
      <c r="Z988" s="3" t="s">
        <v>2006</v>
      </c>
      <c r="AA988" s="3" t="s">
        <v>2006</v>
      </c>
      <c r="AB988" s="3">
        <v>21.6</v>
      </c>
      <c r="AC988" s="3" t="s">
        <v>2006</v>
      </c>
      <c r="AD988" s="15" t="s">
        <v>2006</v>
      </c>
    </row>
    <row r="989" spans="1:30" x14ac:dyDescent="0.3">
      <c r="A989" s="146" t="s">
        <v>975</v>
      </c>
      <c r="B989" s="144" t="s">
        <v>939</v>
      </c>
      <c r="C989" s="144">
        <v>158751</v>
      </c>
      <c r="D989" s="144">
        <v>6570553</v>
      </c>
      <c r="E989" s="144">
        <v>2018</v>
      </c>
      <c r="F989" s="3" t="s">
        <v>959</v>
      </c>
      <c r="G989" s="3" t="s">
        <v>1268</v>
      </c>
      <c r="H989" s="3" t="s">
        <v>1265</v>
      </c>
      <c r="I989" s="14">
        <v>0.72000000000000008</v>
      </c>
      <c r="J989" s="49">
        <v>0.8</v>
      </c>
      <c r="K989" s="26">
        <v>1.7000000000000001E-2</v>
      </c>
      <c r="L989" s="26">
        <v>1.5</v>
      </c>
      <c r="M989" s="3" t="s">
        <v>1268</v>
      </c>
      <c r="N989" s="3" t="s">
        <v>566</v>
      </c>
      <c r="O989" s="3" t="s">
        <v>557</v>
      </c>
      <c r="P989" s="3">
        <v>0.76999999999999991</v>
      </c>
      <c r="Q989" s="3" t="s">
        <v>1266</v>
      </c>
      <c r="R989" s="3">
        <v>0.48000000000000004</v>
      </c>
      <c r="S989" s="3">
        <v>8.4</v>
      </c>
      <c r="T989" s="3">
        <v>90</v>
      </c>
      <c r="U989" s="3">
        <v>38</v>
      </c>
      <c r="V989" s="3">
        <v>6.5</v>
      </c>
      <c r="W989" s="3">
        <v>6.1</v>
      </c>
      <c r="X989" s="3">
        <v>38</v>
      </c>
      <c r="Y989" s="3">
        <v>40</v>
      </c>
      <c r="Z989" s="3" t="s">
        <v>2006</v>
      </c>
      <c r="AA989" s="3" t="s">
        <v>2006</v>
      </c>
      <c r="AB989" s="3">
        <v>23.3</v>
      </c>
      <c r="AC989" s="3" t="s">
        <v>2006</v>
      </c>
      <c r="AD989" s="15" t="s">
        <v>2006</v>
      </c>
    </row>
    <row r="990" spans="1:30" x14ac:dyDescent="0.3">
      <c r="A990" s="146" t="s">
        <v>975</v>
      </c>
      <c r="B990" s="144" t="s">
        <v>939</v>
      </c>
      <c r="C990" s="144">
        <v>158751</v>
      </c>
      <c r="D990" s="144">
        <v>6570553</v>
      </c>
      <c r="E990" s="144">
        <v>2018</v>
      </c>
      <c r="F990" s="3" t="s">
        <v>971</v>
      </c>
      <c r="G990" s="3">
        <v>4.0000000000000001E-3</v>
      </c>
      <c r="H990" s="3" t="s">
        <v>1265</v>
      </c>
      <c r="I990" s="14">
        <v>0.68</v>
      </c>
      <c r="J990" s="49">
        <v>0.82</v>
      </c>
      <c r="K990" s="26" t="s">
        <v>585</v>
      </c>
      <c r="L990" s="26">
        <v>0.75</v>
      </c>
      <c r="M990" s="3" t="s">
        <v>1268</v>
      </c>
      <c r="N990" s="3" t="s">
        <v>566</v>
      </c>
      <c r="O990" s="3">
        <v>0.68</v>
      </c>
      <c r="P990" s="3">
        <v>0.80999999999999994</v>
      </c>
      <c r="Q990" s="3" t="s">
        <v>1266</v>
      </c>
      <c r="R990" s="3">
        <v>0.76999999999999991</v>
      </c>
      <c r="S990" s="3">
        <v>8.1</v>
      </c>
      <c r="T990" s="3">
        <v>93</v>
      </c>
      <c r="U990" s="3">
        <v>39</v>
      </c>
      <c r="V990" s="3">
        <v>6.1</v>
      </c>
      <c r="W990" s="3">
        <v>5.9</v>
      </c>
      <c r="X990" s="3">
        <v>37</v>
      </c>
      <c r="Y990" s="3">
        <v>38</v>
      </c>
      <c r="Z990" s="3" t="s">
        <v>2006</v>
      </c>
      <c r="AA990" s="3" t="s">
        <v>2006</v>
      </c>
      <c r="AB990" s="3">
        <v>23.4</v>
      </c>
      <c r="AC990" s="3" t="s">
        <v>2006</v>
      </c>
      <c r="AD990" s="15" t="s">
        <v>2006</v>
      </c>
    </row>
    <row r="991" spans="1:30" x14ac:dyDescent="0.3">
      <c r="A991" s="146" t="s">
        <v>975</v>
      </c>
      <c r="B991" s="144" t="s">
        <v>939</v>
      </c>
      <c r="C991" s="144">
        <v>158751</v>
      </c>
      <c r="D991" s="144">
        <v>6570553</v>
      </c>
      <c r="E991" s="144">
        <v>2018</v>
      </c>
      <c r="F991" s="3" t="s">
        <v>972</v>
      </c>
      <c r="G991" s="3">
        <v>4.0000000000000001E-3</v>
      </c>
      <c r="H991" s="3">
        <v>5.0999999999999997E-2</v>
      </c>
      <c r="I991" s="14">
        <v>0.78</v>
      </c>
      <c r="J991" s="49">
        <v>0.75</v>
      </c>
      <c r="K991" s="26">
        <v>2.5999999999999999E-2</v>
      </c>
      <c r="L991" s="26">
        <v>0.78</v>
      </c>
      <c r="M991" s="3">
        <v>1.6E-2</v>
      </c>
      <c r="N991" s="3">
        <v>6.0999999999999999E-2</v>
      </c>
      <c r="O991" s="3">
        <v>0.69</v>
      </c>
      <c r="P991" s="3">
        <v>0.80999999999999994</v>
      </c>
      <c r="Q991" s="3" t="s">
        <v>1266</v>
      </c>
      <c r="R991" s="3">
        <v>1.2</v>
      </c>
      <c r="S991" s="3">
        <v>8.1</v>
      </c>
      <c r="T991" s="3">
        <v>93</v>
      </c>
      <c r="U991" s="3">
        <v>39</v>
      </c>
      <c r="V991" s="3">
        <v>6.3</v>
      </c>
      <c r="W991" s="3">
        <v>5.9</v>
      </c>
      <c r="X991" s="3">
        <v>39</v>
      </c>
      <c r="Y991" s="3">
        <v>40</v>
      </c>
      <c r="Z991" s="3" t="s">
        <v>2006</v>
      </c>
      <c r="AA991" s="3" t="s">
        <v>2006</v>
      </c>
      <c r="AB991" s="3">
        <v>23.3</v>
      </c>
      <c r="AC991" s="3" t="s">
        <v>2006</v>
      </c>
      <c r="AD991" s="15" t="s">
        <v>2006</v>
      </c>
    </row>
    <row r="992" spans="1:30" x14ac:dyDescent="0.3">
      <c r="A992" s="146" t="s">
        <v>975</v>
      </c>
      <c r="B992" s="144" t="s">
        <v>939</v>
      </c>
      <c r="C992" s="144">
        <v>158751</v>
      </c>
      <c r="D992" s="144">
        <v>6570553</v>
      </c>
      <c r="E992" s="144">
        <v>2018</v>
      </c>
      <c r="F992" s="3" t="s">
        <v>979</v>
      </c>
      <c r="G992" s="3">
        <v>7.9000000000000008E-3</v>
      </c>
      <c r="H992" s="3" t="s">
        <v>1265</v>
      </c>
      <c r="I992" s="14">
        <v>0.7</v>
      </c>
      <c r="J992" s="49">
        <v>0.84000000000000008</v>
      </c>
      <c r="K992" s="26">
        <v>3.7999999999999999E-2</v>
      </c>
      <c r="L992" s="26">
        <v>1.8</v>
      </c>
      <c r="M992" s="3">
        <v>6.0000000000000001E-3</v>
      </c>
      <c r="N992" s="3">
        <v>5.5E-2</v>
      </c>
      <c r="O992" s="3">
        <v>0.86</v>
      </c>
      <c r="P992" s="3">
        <v>0.85</v>
      </c>
      <c r="Q992" s="3" t="s">
        <v>1266</v>
      </c>
      <c r="R992" s="3">
        <v>2.1</v>
      </c>
      <c r="S992" s="3">
        <v>7.9</v>
      </c>
      <c r="T992" s="3">
        <v>93</v>
      </c>
      <c r="U992" s="3">
        <v>39</v>
      </c>
      <c r="V992" s="3">
        <v>6.2</v>
      </c>
      <c r="W992" s="3">
        <v>5.8</v>
      </c>
      <c r="X992" s="3">
        <v>36</v>
      </c>
      <c r="Y992" s="3">
        <v>39</v>
      </c>
      <c r="Z992" s="3" t="s">
        <v>2006</v>
      </c>
      <c r="AA992" s="3" t="s">
        <v>2006</v>
      </c>
      <c r="AB992" s="3">
        <v>23.7</v>
      </c>
      <c r="AC992" s="3" t="s">
        <v>2006</v>
      </c>
      <c r="AD992" s="15" t="s">
        <v>2006</v>
      </c>
    </row>
    <row r="993" spans="1:30" x14ac:dyDescent="0.3">
      <c r="A993" s="143" t="s">
        <v>37</v>
      </c>
      <c r="B993" s="144" t="s">
        <v>37</v>
      </c>
      <c r="E993" s="144">
        <v>2018</v>
      </c>
      <c r="F993" s="3" t="s">
        <v>976</v>
      </c>
      <c r="G993" s="3" t="s">
        <v>1268</v>
      </c>
      <c r="H993" s="3" t="s">
        <v>1265</v>
      </c>
      <c r="I993" s="14" t="s">
        <v>557</v>
      </c>
      <c r="J993" s="49" t="s">
        <v>566</v>
      </c>
      <c r="K993" s="26">
        <v>2.1999999999999999E-2</v>
      </c>
      <c r="L993" s="26">
        <v>0.57999999999999996</v>
      </c>
      <c r="M993" s="3" t="s">
        <v>1268</v>
      </c>
      <c r="N993" s="3" t="s">
        <v>566</v>
      </c>
      <c r="O993" s="3" t="s">
        <v>557</v>
      </c>
      <c r="P993" s="3" t="s">
        <v>566</v>
      </c>
      <c r="Q993" s="3" t="s">
        <v>1266</v>
      </c>
      <c r="R993" s="3" t="s">
        <v>587</v>
      </c>
      <c r="S993" s="3" t="s">
        <v>2006</v>
      </c>
      <c r="T993" s="3" t="s">
        <v>2006</v>
      </c>
      <c r="U993" s="3" t="s">
        <v>2006</v>
      </c>
      <c r="V993" s="3" t="s">
        <v>2006</v>
      </c>
      <c r="W993" s="3" t="s">
        <v>2006</v>
      </c>
      <c r="X993" s="3" t="s">
        <v>1265</v>
      </c>
      <c r="Y993" s="3" t="s">
        <v>1265</v>
      </c>
      <c r="Z993" s="3" t="s">
        <v>2006</v>
      </c>
      <c r="AA993" s="3" t="s">
        <v>2006</v>
      </c>
      <c r="AB993" s="3" t="s">
        <v>2006</v>
      </c>
      <c r="AC993" s="3" t="s">
        <v>2006</v>
      </c>
      <c r="AD993" s="15" t="s">
        <v>2006</v>
      </c>
    </row>
    <row r="994" spans="1:30" x14ac:dyDescent="0.3">
      <c r="A994" s="143" t="s">
        <v>37</v>
      </c>
      <c r="B994" s="144" t="s">
        <v>37</v>
      </c>
      <c r="E994" s="144">
        <v>2018</v>
      </c>
      <c r="F994" s="3" t="s">
        <v>963</v>
      </c>
      <c r="G994" s="3" t="s">
        <v>1268</v>
      </c>
      <c r="H994" s="3" t="s">
        <v>1265</v>
      </c>
      <c r="I994" s="14" t="s">
        <v>557</v>
      </c>
      <c r="J994" s="49" t="s">
        <v>566</v>
      </c>
      <c r="K994" s="26" t="s">
        <v>585</v>
      </c>
      <c r="L994" s="26" t="s">
        <v>587</v>
      </c>
      <c r="M994" s="3" t="s">
        <v>1268</v>
      </c>
      <c r="N994" s="3" t="s">
        <v>566</v>
      </c>
      <c r="O994" s="3">
        <v>8.5000000000000006E-2</v>
      </c>
      <c r="P994" s="3" t="s">
        <v>566</v>
      </c>
      <c r="Q994" s="3" t="s">
        <v>1266</v>
      </c>
      <c r="R994" s="3" t="s">
        <v>587</v>
      </c>
      <c r="S994" s="3" t="s">
        <v>2006</v>
      </c>
      <c r="T994" s="3" t="s">
        <v>2006</v>
      </c>
      <c r="U994" s="3" t="s">
        <v>2006</v>
      </c>
      <c r="V994" s="3" t="s">
        <v>2006</v>
      </c>
      <c r="W994" s="3" t="s">
        <v>2006</v>
      </c>
      <c r="X994" s="3" t="s">
        <v>1265</v>
      </c>
      <c r="Y994" s="3" t="s">
        <v>1265</v>
      </c>
      <c r="Z994" s="3" t="s">
        <v>2006</v>
      </c>
      <c r="AA994" s="3" t="s">
        <v>2006</v>
      </c>
      <c r="AB994" s="3" t="s">
        <v>2006</v>
      </c>
      <c r="AC994" s="3" t="s">
        <v>2006</v>
      </c>
      <c r="AD994" s="15" t="s">
        <v>2006</v>
      </c>
    </row>
    <row r="995" spans="1:30" x14ac:dyDescent="0.3">
      <c r="A995" s="143" t="s">
        <v>37</v>
      </c>
      <c r="B995" s="144" t="s">
        <v>37</v>
      </c>
      <c r="E995" s="144">
        <v>2018</v>
      </c>
      <c r="F995" s="3" t="s">
        <v>953</v>
      </c>
      <c r="G995" s="3" t="s">
        <v>1268</v>
      </c>
      <c r="H995" s="3" t="s">
        <v>1265</v>
      </c>
      <c r="I995" s="14" t="s">
        <v>557</v>
      </c>
      <c r="J995" s="49" t="s">
        <v>566</v>
      </c>
      <c r="K995" s="26" t="s">
        <v>585</v>
      </c>
      <c r="L995" s="26">
        <v>0.27</v>
      </c>
      <c r="M995" s="3" t="s">
        <v>1268</v>
      </c>
      <c r="N995" s="3" t="s">
        <v>566</v>
      </c>
      <c r="O995" s="3" t="s">
        <v>557</v>
      </c>
      <c r="P995" s="3" t="s">
        <v>566</v>
      </c>
      <c r="Q995" s="3">
        <v>1.0999999999999999E-2</v>
      </c>
      <c r="R995" s="3" t="s">
        <v>587</v>
      </c>
      <c r="S995" s="3" t="s">
        <v>2006</v>
      </c>
      <c r="T995" s="3" t="s">
        <v>2006</v>
      </c>
      <c r="U995" s="3" t="s">
        <v>2006</v>
      </c>
      <c r="V995" s="3" t="s">
        <v>2006</v>
      </c>
      <c r="W995" s="3" t="s">
        <v>2006</v>
      </c>
      <c r="X995" s="3" t="s">
        <v>1265</v>
      </c>
      <c r="Y995" s="3" t="s">
        <v>1265</v>
      </c>
      <c r="Z995" s="3" t="s">
        <v>2006</v>
      </c>
      <c r="AA995" s="3" t="s">
        <v>2006</v>
      </c>
      <c r="AB995" s="3" t="s">
        <v>2006</v>
      </c>
      <c r="AC995" s="3" t="s">
        <v>2006</v>
      </c>
      <c r="AD995" s="15" t="s">
        <v>2006</v>
      </c>
    </row>
    <row r="996" spans="1:30" x14ac:dyDescent="0.3">
      <c r="A996" s="143" t="s">
        <v>37</v>
      </c>
      <c r="B996" s="144" t="s">
        <v>37</v>
      </c>
      <c r="E996" s="144">
        <v>2018</v>
      </c>
      <c r="F996" s="3" t="s">
        <v>977</v>
      </c>
      <c r="G996" s="3" t="s">
        <v>1268</v>
      </c>
      <c r="H996" s="3" t="s">
        <v>1265</v>
      </c>
      <c r="I996" s="14" t="s">
        <v>557</v>
      </c>
      <c r="J996" s="49" t="s">
        <v>566</v>
      </c>
      <c r="K996" s="26" t="s">
        <v>585</v>
      </c>
      <c r="L996" s="26" t="s">
        <v>587</v>
      </c>
      <c r="M996" s="3">
        <v>7.0000000000000001E-3</v>
      </c>
      <c r="N996" s="3" t="s">
        <v>566</v>
      </c>
      <c r="O996" s="3" t="s">
        <v>557</v>
      </c>
      <c r="P996" s="3" t="s">
        <v>566</v>
      </c>
      <c r="Q996" s="3" t="s">
        <v>1266</v>
      </c>
      <c r="R996" s="3" t="s">
        <v>587</v>
      </c>
      <c r="S996" s="3" t="s">
        <v>2006</v>
      </c>
      <c r="T996" s="3" t="s">
        <v>2006</v>
      </c>
      <c r="U996" s="3" t="s">
        <v>2006</v>
      </c>
      <c r="V996" s="3" t="s">
        <v>2006</v>
      </c>
      <c r="W996" s="3" t="s">
        <v>2006</v>
      </c>
      <c r="X996" s="3" t="s">
        <v>1265</v>
      </c>
      <c r="Y996" s="3" t="s">
        <v>1265</v>
      </c>
      <c r="Z996" s="3" t="s">
        <v>2006</v>
      </c>
      <c r="AA996" s="3" t="s">
        <v>2006</v>
      </c>
      <c r="AB996" s="3" t="s">
        <v>2006</v>
      </c>
      <c r="AC996" s="3" t="s">
        <v>2006</v>
      </c>
      <c r="AD996" s="15" t="s">
        <v>2006</v>
      </c>
    </row>
    <row r="997" spans="1:30" x14ac:dyDescent="0.3">
      <c r="A997" s="143" t="s">
        <v>37</v>
      </c>
      <c r="B997" s="144" t="s">
        <v>37</v>
      </c>
      <c r="E997" s="144">
        <v>2018</v>
      </c>
      <c r="F997" s="3" t="s">
        <v>955</v>
      </c>
      <c r="G997" s="3" t="s">
        <v>1268</v>
      </c>
      <c r="H997" s="3" t="s">
        <v>1265</v>
      </c>
      <c r="I997" s="14" t="s">
        <v>557</v>
      </c>
      <c r="J997" s="49" t="s">
        <v>566</v>
      </c>
      <c r="K997" s="26" t="s">
        <v>585</v>
      </c>
      <c r="L997" s="26" t="s">
        <v>587</v>
      </c>
      <c r="M997" s="3" t="s">
        <v>1268</v>
      </c>
      <c r="N997" s="3" t="s">
        <v>566</v>
      </c>
      <c r="O997" s="3">
        <v>0.08</v>
      </c>
      <c r="P997" s="3" t="s">
        <v>566</v>
      </c>
      <c r="Q997" s="3">
        <v>1.2E-2</v>
      </c>
      <c r="R997" s="3" t="s">
        <v>587</v>
      </c>
      <c r="S997" s="3" t="s">
        <v>2006</v>
      </c>
      <c r="T997" s="3" t="s">
        <v>2006</v>
      </c>
      <c r="U997" s="3" t="s">
        <v>2006</v>
      </c>
      <c r="V997" s="3" t="s">
        <v>2006</v>
      </c>
      <c r="W997" s="3" t="s">
        <v>2006</v>
      </c>
      <c r="X997" s="3" t="s">
        <v>1265</v>
      </c>
      <c r="Y997" s="3" t="s">
        <v>1265</v>
      </c>
      <c r="Z997" s="3" t="s">
        <v>2006</v>
      </c>
      <c r="AA997" s="3" t="s">
        <v>2006</v>
      </c>
      <c r="AB997" s="3" t="s">
        <v>2006</v>
      </c>
      <c r="AC997" s="3" t="s">
        <v>2006</v>
      </c>
      <c r="AD997" s="15" t="s">
        <v>2006</v>
      </c>
    </row>
    <row r="998" spans="1:30" x14ac:dyDescent="0.3">
      <c r="A998" s="143" t="s">
        <v>37</v>
      </c>
      <c r="B998" s="144" t="s">
        <v>37</v>
      </c>
      <c r="E998" s="144">
        <v>2018</v>
      </c>
      <c r="F998" s="3" t="s">
        <v>967</v>
      </c>
      <c r="G998" s="3" t="s">
        <v>1268</v>
      </c>
      <c r="H998" s="3" t="s">
        <v>1265</v>
      </c>
      <c r="I998" s="14" t="s">
        <v>557</v>
      </c>
      <c r="J998" s="49" t="s">
        <v>566</v>
      </c>
      <c r="K998" s="26" t="s">
        <v>585</v>
      </c>
      <c r="L998" s="26" t="s">
        <v>587</v>
      </c>
      <c r="M998" s="3" t="s">
        <v>1268</v>
      </c>
      <c r="N998" s="3" t="s">
        <v>566</v>
      </c>
      <c r="O998" s="3" t="s">
        <v>557</v>
      </c>
      <c r="P998" s="3" t="s">
        <v>566</v>
      </c>
      <c r="Q998" s="3" t="s">
        <v>1266</v>
      </c>
      <c r="R998" s="3" t="s">
        <v>587</v>
      </c>
      <c r="S998" s="3" t="s">
        <v>2006</v>
      </c>
      <c r="T998" s="3" t="s">
        <v>2006</v>
      </c>
      <c r="U998" s="3" t="s">
        <v>2006</v>
      </c>
      <c r="V998" s="3" t="s">
        <v>2006</v>
      </c>
      <c r="W998" s="3" t="s">
        <v>2006</v>
      </c>
      <c r="X998" s="3" t="s">
        <v>1265</v>
      </c>
      <c r="Y998" s="3" t="s">
        <v>1265</v>
      </c>
      <c r="Z998" s="3" t="s">
        <v>2006</v>
      </c>
      <c r="AA998" s="3" t="s">
        <v>2006</v>
      </c>
      <c r="AB998" s="3" t="s">
        <v>2006</v>
      </c>
      <c r="AC998" s="3" t="s">
        <v>2006</v>
      </c>
      <c r="AD998" s="15" t="s">
        <v>2006</v>
      </c>
    </row>
    <row r="999" spans="1:30" x14ac:dyDescent="0.3">
      <c r="A999" s="143" t="s">
        <v>37</v>
      </c>
      <c r="B999" s="144" t="s">
        <v>37</v>
      </c>
      <c r="E999" s="144">
        <v>2018</v>
      </c>
      <c r="F999" s="3" t="s">
        <v>957</v>
      </c>
      <c r="G999" s="3" t="s">
        <v>1268</v>
      </c>
      <c r="H999" s="3" t="s">
        <v>1265</v>
      </c>
      <c r="I999" s="14" t="s">
        <v>557</v>
      </c>
      <c r="J999" s="49" t="s">
        <v>566</v>
      </c>
      <c r="K999" s="26" t="s">
        <v>585</v>
      </c>
      <c r="L999" s="26" t="s">
        <v>587</v>
      </c>
      <c r="M999" s="3" t="s">
        <v>1268</v>
      </c>
      <c r="N999" s="3" t="s">
        <v>566</v>
      </c>
      <c r="O999" s="3" t="s">
        <v>557</v>
      </c>
      <c r="P999" s="3" t="s">
        <v>566</v>
      </c>
      <c r="Q999" s="3" t="s">
        <v>1266</v>
      </c>
      <c r="R999" s="3" t="s">
        <v>587</v>
      </c>
      <c r="S999" s="3" t="s">
        <v>2006</v>
      </c>
      <c r="T999" s="3" t="s">
        <v>2006</v>
      </c>
      <c r="U999" s="3" t="s">
        <v>2006</v>
      </c>
      <c r="V999" s="3" t="s">
        <v>2006</v>
      </c>
      <c r="W999" s="3" t="s">
        <v>2006</v>
      </c>
      <c r="X999" s="3" t="s">
        <v>1265</v>
      </c>
      <c r="Y999" s="3" t="s">
        <v>1265</v>
      </c>
      <c r="Z999" s="3" t="s">
        <v>2006</v>
      </c>
      <c r="AA999" s="3" t="s">
        <v>2006</v>
      </c>
      <c r="AB999" s="3" t="s">
        <v>2006</v>
      </c>
      <c r="AC999" s="3" t="s">
        <v>2006</v>
      </c>
      <c r="AD999" s="15" t="s">
        <v>2006</v>
      </c>
    </row>
    <row r="1000" spans="1:30" x14ac:dyDescent="0.3">
      <c r="A1000" s="143" t="s">
        <v>37</v>
      </c>
      <c r="B1000" s="144" t="s">
        <v>37</v>
      </c>
      <c r="E1000" s="144">
        <v>2018</v>
      </c>
      <c r="F1000" s="3" t="s">
        <v>969</v>
      </c>
      <c r="G1000" s="3" t="s">
        <v>1268</v>
      </c>
      <c r="H1000" s="3" t="s">
        <v>1265</v>
      </c>
      <c r="I1000" s="14">
        <v>0.41</v>
      </c>
      <c r="J1000" s="49">
        <v>5.2999999999999999E-2</v>
      </c>
      <c r="K1000" s="26" t="s">
        <v>585</v>
      </c>
      <c r="L1000" s="26" t="s">
        <v>587</v>
      </c>
      <c r="M1000" s="3" t="s">
        <v>1268</v>
      </c>
      <c r="N1000" s="3" t="s">
        <v>566</v>
      </c>
      <c r="O1000" s="3" t="s">
        <v>557</v>
      </c>
      <c r="P1000" s="3" t="s">
        <v>566</v>
      </c>
      <c r="Q1000" s="3" t="s">
        <v>1266</v>
      </c>
      <c r="R1000" s="3" t="s">
        <v>587</v>
      </c>
      <c r="S1000" s="3" t="s">
        <v>2006</v>
      </c>
      <c r="T1000" s="3" t="s">
        <v>2006</v>
      </c>
      <c r="U1000" s="3" t="s">
        <v>2006</v>
      </c>
      <c r="V1000" s="3" t="s">
        <v>2006</v>
      </c>
      <c r="W1000" s="3" t="s">
        <v>2006</v>
      </c>
      <c r="X1000" s="3" t="s">
        <v>1265</v>
      </c>
      <c r="Y1000" s="3" t="s">
        <v>1265</v>
      </c>
      <c r="Z1000" s="3" t="s">
        <v>2006</v>
      </c>
      <c r="AA1000" s="3" t="s">
        <v>2006</v>
      </c>
      <c r="AB1000" s="3" t="s">
        <v>2006</v>
      </c>
      <c r="AC1000" s="3" t="s">
        <v>2006</v>
      </c>
      <c r="AD1000" s="15" t="s">
        <v>2006</v>
      </c>
    </row>
    <row r="1001" spans="1:30" x14ac:dyDescent="0.3">
      <c r="A1001" s="143" t="s">
        <v>37</v>
      </c>
      <c r="B1001" s="144" t="s">
        <v>37</v>
      </c>
      <c r="E1001" s="144">
        <v>2018</v>
      </c>
      <c r="F1001" s="3" t="s">
        <v>959</v>
      </c>
      <c r="G1001" s="3" t="s">
        <v>1268</v>
      </c>
      <c r="H1001" s="3" t="s">
        <v>1265</v>
      </c>
      <c r="I1001" s="14" t="s">
        <v>557</v>
      </c>
      <c r="J1001" s="49" t="s">
        <v>566</v>
      </c>
      <c r="K1001" s="26" t="s">
        <v>585</v>
      </c>
      <c r="L1001" s="26" t="s">
        <v>587</v>
      </c>
      <c r="M1001" s="3" t="s">
        <v>1268</v>
      </c>
      <c r="N1001" s="3" t="s">
        <v>566</v>
      </c>
      <c r="O1001" s="3" t="s">
        <v>557</v>
      </c>
      <c r="P1001" s="3" t="s">
        <v>566</v>
      </c>
      <c r="Q1001" s="3" t="s">
        <v>1266</v>
      </c>
      <c r="R1001" s="3" t="s">
        <v>587</v>
      </c>
      <c r="S1001" s="3" t="s">
        <v>2006</v>
      </c>
      <c r="T1001" s="3" t="s">
        <v>2006</v>
      </c>
      <c r="U1001" s="3" t="s">
        <v>2006</v>
      </c>
      <c r="V1001" s="3" t="s">
        <v>2006</v>
      </c>
      <c r="W1001" s="3" t="s">
        <v>2006</v>
      </c>
      <c r="X1001" s="3">
        <v>6.6000000000000003E-2</v>
      </c>
      <c r="Y1001" s="3">
        <v>6.3E-2</v>
      </c>
      <c r="Z1001" s="3" t="s">
        <v>2006</v>
      </c>
      <c r="AA1001" s="3" t="s">
        <v>2006</v>
      </c>
      <c r="AB1001" s="3" t="s">
        <v>2006</v>
      </c>
      <c r="AC1001" s="3" t="s">
        <v>2006</v>
      </c>
      <c r="AD1001" s="15" t="s">
        <v>2006</v>
      </c>
    </row>
    <row r="1002" spans="1:30" x14ac:dyDescent="0.3">
      <c r="A1002" s="143" t="s">
        <v>37</v>
      </c>
      <c r="B1002" s="144" t="s">
        <v>37</v>
      </c>
      <c r="E1002" s="144">
        <v>2018</v>
      </c>
      <c r="F1002" s="3" t="s">
        <v>960</v>
      </c>
      <c r="G1002" s="3" t="s">
        <v>1268</v>
      </c>
      <c r="H1002" s="3" t="s">
        <v>1265</v>
      </c>
      <c r="I1002" s="14" t="s">
        <v>557</v>
      </c>
      <c r="J1002" s="49" t="s">
        <v>566</v>
      </c>
      <c r="K1002" s="26" t="s">
        <v>585</v>
      </c>
      <c r="L1002" s="26" t="s">
        <v>587</v>
      </c>
      <c r="M1002" s="3" t="s">
        <v>1268</v>
      </c>
      <c r="N1002" s="3" t="s">
        <v>566</v>
      </c>
      <c r="O1002" s="3" t="s">
        <v>557</v>
      </c>
      <c r="P1002" s="3" t="s">
        <v>566</v>
      </c>
      <c r="Q1002" s="3" t="s">
        <v>1266</v>
      </c>
      <c r="R1002" s="3">
        <v>0.2</v>
      </c>
      <c r="S1002" s="3" t="s">
        <v>2006</v>
      </c>
      <c r="T1002" s="3" t="s">
        <v>2006</v>
      </c>
      <c r="U1002" s="3" t="s">
        <v>2006</v>
      </c>
      <c r="V1002" s="3" t="s">
        <v>2006</v>
      </c>
      <c r="W1002" s="3" t="s">
        <v>2006</v>
      </c>
      <c r="X1002" s="3" t="s">
        <v>1265</v>
      </c>
      <c r="Y1002" s="3" t="s">
        <v>1265</v>
      </c>
      <c r="Z1002" s="3" t="s">
        <v>2006</v>
      </c>
      <c r="AA1002" s="3" t="s">
        <v>2006</v>
      </c>
      <c r="AB1002" s="3" t="s">
        <v>2006</v>
      </c>
      <c r="AC1002" s="3" t="s">
        <v>2006</v>
      </c>
      <c r="AD1002" s="15" t="s">
        <v>2006</v>
      </c>
    </row>
    <row r="1003" spans="1:30" x14ac:dyDescent="0.3">
      <c r="A1003" s="143" t="s">
        <v>37</v>
      </c>
      <c r="B1003" s="144" t="s">
        <v>37</v>
      </c>
      <c r="E1003" s="144">
        <v>2018</v>
      </c>
      <c r="F1003" s="3" t="s">
        <v>980</v>
      </c>
      <c r="G1003" s="3" t="s">
        <v>1268</v>
      </c>
      <c r="H1003" s="3" t="s">
        <v>1265</v>
      </c>
      <c r="I1003" s="14">
        <v>9.7000000000000003E-2</v>
      </c>
      <c r="J1003" s="49" t="s">
        <v>566</v>
      </c>
      <c r="K1003" s="26" t="s">
        <v>585</v>
      </c>
      <c r="L1003" s="26">
        <v>0.36000000000000004</v>
      </c>
      <c r="M1003" s="3" t="s">
        <v>1268</v>
      </c>
      <c r="N1003" s="3" t="s">
        <v>566</v>
      </c>
      <c r="O1003" s="3">
        <v>0.18000000000000002</v>
      </c>
      <c r="P1003" s="3" t="s">
        <v>566</v>
      </c>
      <c r="Q1003" s="3" t="s">
        <v>1266</v>
      </c>
      <c r="R1003" s="3">
        <v>0.28999999999999998</v>
      </c>
      <c r="S1003" s="3" t="s">
        <v>2006</v>
      </c>
      <c r="T1003" s="3" t="s">
        <v>2006</v>
      </c>
      <c r="U1003" s="3" t="s">
        <v>2006</v>
      </c>
      <c r="V1003" s="3" t="s">
        <v>2006</v>
      </c>
      <c r="W1003" s="3" t="s">
        <v>2006</v>
      </c>
      <c r="X1003" s="3" t="s">
        <v>1265</v>
      </c>
      <c r="Y1003" s="3">
        <v>0.2</v>
      </c>
      <c r="Z1003" s="3" t="s">
        <v>2006</v>
      </c>
      <c r="AA1003" s="3" t="s">
        <v>2006</v>
      </c>
      <c r="AB1003" s="3" t="s">
        <v>2006</v>
      </c>
      <c r="AC1003" s="3" t="s">
        <v>2006</v>
      </c>
      <c r="AD1003" s="15" t="s">
        <v>2006</v>
      </c>
    </row>
    <row r="1004" spans="1:30" x14ac:dyDescent="0.3">
      <c r="A1004" s="143" t="s">
        <v>37</v>
      </c>
      <c r="B1004" s="144" t="s">
        <v>37</v>
      </c>
      <c r="E1004" s="144">
        <v>2018</v>
      </c>
      <c r="F1004" s="3" t="s">
        <v>962</v>
      </c>
      <c r="G1004" s="3" t="s">
        <v>1268</v>
      </c>
      <c r="H1004" s="3" t="s">
        <v>1265</v>
      </c>
      <c r="I1004" s="14">
        <v>5.6000000000000001E-2</v>
      </c>
      <c r="J1004" s="49" t="s">
        <v>566</v>
      </c>
      <c r="K1004" s="26" t="s">
        <v>585</v>
      </c>
      <c r="L1004" s="26">
        <v>0.48000000000000004</v>
      </c>
      <c r="M1004" s="3" t="s">
        <v>1268</v>
      </c>
      <c r="N1004" s="3" t="s">
        <v>566</v>
      </c>
      <c r="O1004" s="3" t="s">
        <v>557</v>
      </c>
      <c r="P1004" s="3" t="s">
        <v>566</v>
      </c>
      <c r="Q1004" s="3" t="s">
        <v>1266</v>
      </c>
      <c r="R1004" s="3" t="s">
        <v>587</v>
      </c>
      <c r="S1004" s="3" t="s">
        <v>2006</v>
      </c>
      <c r="T1004" s="3" t="s">
        <v>2006</v>
      </c>
      <c r="U1004" s="3" t="s">
        <v>2006</v>
      </c>
      <c r="V1004" s="3" t="s">
        <v>2006</v>
      </c>
      <c r="W1004" s="3" t="s">
        <v>2006</v>
      </c>
      <c r="X1004" s="3" t="s">
        <v>1265</v>
      </c>
      <c r="Y1004" s="3" t="s">
        <v>1265</v>
      </c>
      <c r="Z1004" s="3" t="s">
        <v>2006</v>
      </c>
      <c r="AA1004" s="3" t="s">
        <v>2006</v>
      </c>
      <c r="AB1004" s="3" t="s">
        <v>2006</v>
      </c>
      <c r="AC1004" s="3" t="s">
        <v>2006</v>
      </c>
      <c r="AD1004" s="15" t="s">
        <v>2006</v>
      </c>
    </row>
    <row r="1005" spans="1:30" x14ac:dyDescent="0.3">
      <c r="A1005" s="146" t="s">
        <v>38</v>
      </c>
      <c r="B1005" s="145" t="s">
        <v>38</v>
      </c>
      <c r="C1005" s="144">
        <v>145070</v>
      </c>
      <c r="D1005" s="144">
        <v>6580210</v>
      </c>
      <c r="E1005" s="144">
        <v>2018</v>
      </c>
      <c r="F1005" s="3" t="s">
        <v>951</v>
      </c>
      <c r="G1005" s="3">
        <v>3.5999999999999997E-2</v>
      </c>
      <c r="H1005" s="3">
        <v>0.24</v>
      </c>
      <c r="I1005" s="14">
        <v>1.1000000000000001</v>
      </c>
      <c r="J1005" s="49">
        <v>0.63</v>
      </c>
      <c r="K1005" s="26">
        <v>0.17</v>
      </c>
      <c r="L1005" s="26">
        <v>2.5</v>
      </c>
      <c r="M1005" s="3">
        <v>1.9E-2</v>
      </c>
      <c r="N1005" s="3">
        <v>0.1</v>
      </c>
      <c r="O1005" s="3">
        <v>0.51999999999999991</v>
      </c>
      <c r="P1005" s="3">
        <v>0.53</v>
      </c>
      <c r="Q1005" s="3">
        <v>0.03</v>
      </c>
      <c r="R1005" s="3">
        <v>1.2</v>
      </c>
      <c r="S1005" s="3">
        <v>7.8</v>
      </c>
      <c r="T1005" s="3">
        <v>130</v>
      </c>
      <c r="U1005" s="3">
        <v>34</v>
      </c>
      <c r="V1005" s="3">
        <v>10</v>
      </c>
      <c r="W1005" s="3">
        <v>9.5</v>
      </c>
      <c r="X1005" s="3">
        <v>45</v>
      </c>
      <c r="Y1005" s="3">
        <v>42</v>
      </c>
      <c r="Z1005" s="3" t="s">
        <v>2006</v>
      </c>
      <c r="AA1005" s="3" t="s">
        <v>2006</v>
      </c>
      <c r="AB1005" s="3">
        <v>23</v>
      </c>
      <c r="AC1005" s="3" t="s">
        <v>2006</v>
      </c>
      <c r="AD1005" s="15" t="s">
        <v>2006</v>
      </c>
    </row>
    <row r="1006" spans="1:30" x14ac:dyDescent="0.3">
      <c r="A1006" s="146" t="s">
        <v>38</v>
      </c>
      <c r="B1006" s="145" t="s">
        <v>38</v>
      </c>
      <c r="C1006" s="144">
        <v>145070</v>
      </c>
      <c r="D1006" s="144">
        <v>6580210</v>
      </c>
      <c r="E1006" s="144">
        <v>2018</v>
      </c>
      <c r="F1006" s="3" t="s">
        <v>963</v>
      </c>
      <c r="G1006" s="3">
        <v>6.4000000000000003E-3</v>
      </c>
      <c r="H1006" s="3">
        <v>0.16</v>
      </c>
      <c r="I1006" s="14">
        <v>0.61</v>
      </c>
      <c r="J1006" s="49">
        <v>0.56999999999999995</v>
      </c>
      <c r="K1006" s="26">
        <v>0.05</v>
      </c>
      <c r="L1006" s="26">
        <v>3.1</v>
      </c>
      <c r="M1006" s="3">
        <v>4.0000000000000001E-3</v>
      </c>
      <c r="N1006" s="3">
        <v>0.11</v>
      </c>
      <c r="O1006" s="3">
        <v>0.63</v>
      </c>
      <c r="P1006" s="3">
        <v>0.49</v>
      </c>
      <c r="Q1006" s="3">
        <v>1.0999999999999999E-2</v>
      </c>
      <c r="R1006" s="3">
        <v>3.2</v>
      </c>
      <c r="S1006" s="3">
        <v>7.8</v>
      </c>
      <c r="T1006" s="3">
        <v>140</v>
      </c>
      <c r="U1006" s="3">
        <v>35</v>
      </c>
      <c r="V1006" s="3">
        <v>9.8000000000000007</v>
      </c>
      <c r="W1006" s="3">
        <v>9.3000000000000007</v>
      </c>
      <c r="X1006" s="3">
        <v>43</v>
      </c>
      <c r="Y1006" s="3">
        <v>41</v>
      </c>
      <c r="Z1006" s="3" t="s">
        <v>2006</v>
      </c>
      <c r="AA1006" s="3" t="s">
        <v>2006</v>
      </c>
      <c r="AB1006" s="3">
        <v>22.6</v>
      </c>
      <c r="AC1006" s="3" t="s">
        <v>2006</v>
      </c>
      <c r="AD1006" s="15" t="s">
        <v>2006</v>
      </c>
    </row>
    <row r="1007" spans="1:30" x14ac:dyDescent="0.3">
      <c r="A1007" s="146" t="s">
        <v>38</v>
      </c>
      <c r="B1007" s="145" t="s">
        <v>38</v>
      </c>
      <c r="C1007" s="144">
        <v>145070</v>
      </c>
      <c r="D1007" s="144">
        <v>6580210</v>
      </c>
      <c r="E1007" s="144">
        <v>2018</v>
      </c>
      <c r="F1007" s="3" t="s">
        <v>964</v>
      </c>
      <c r="G1007" s="3">
        <v>4.4999999999999998E-2</v>
      </c>
      <c r="H1007" s="3">
        <v>8.6999999999999994E-2</v>
      </c>
      <c r="I1007" s="14">
        <v>0.49</v>
      </c>
      <c r="J1007" s="49">
        <v>0.49</v>
      </c>
      <c r="K1007" s="26">
        <v>3.6999999999999998E-2</v>
      </c>
      <c r="L1007" s="26">
        <v>3.2</v>
      </c>
      <c r="M1007" s="3">
        <v>2.5000000000000001E-2</v>
      </c>
      <c r="N1007" s="3">
        <v>0.11</v>
      </c>
      <c r="O1007" s="3">
        <v>0.56999999999999995</v>
      </c>
      <c r="P1007" s="3">
        <v>0.51999999999999991</v>
      </c>
      <c r="Q1007" s="3">
        <v>2.7E-2</v>
      </c>
      <c r="R1007" s="3">
        <v>4.2</v>
      </c>
      <c r="S1007" s="3">
        <v>7.7</v>
      </c>
      <c r="T1007" s="3">
        <v>150</v>
      </c>
      <c r="U1007" s="3">
        <v>37</v>
      </c>
      <c r="V1007" s="3">
        <v>10</v>
      </c>
      <c r="W1007" s="3">
        <v>9.1</v>
      </c>
      <c r="X1007" s="3">
        <v>43</v>
      </c>
      <c r="Y1007" s="3">
        <v>44</v>
      </c>
      <c r="Z1007" s="3" t="s">
        <v>2006</v>
      </c>
      <c r="AA1007" s="3" t="s">
        <v>2006</v>
      </c>
      <c r="AB1007" s="3">
        <v>23.1</v>
      </c>
      <c r="AC1007" s="3" t="s">
        <v>2006</v>
      </c>
      <c r="AD1007" s="15" t="s">
        <v>2006</v>
      </c>
    </row>
    <row r="1008" spans="1:30" x14ac:dyDescent="0.3">
      <c r="A1008" s="146" t="s">
        <v>38</v>
      </c>
      <c r="B1008" s="145" t="s">
        <v>38</v>
      </c>
      <c r="C1008" s="144">
        <v>145070</v>
      </c>
      <c r="D1008" s="144">
        <v>6580210</v>
      </c>
      <c r="E1008" s="144">
        <v>2018</v>
      </c>
      <c r="F1008" s="3" t="s">
        <v>965</v>
      </c>
      <c r="G1008" s="3" t="s">
        <v>1268</v>
      </c>
      <c r="H1008" s="3">
        <v>0.24</v>
      </c>
      <c r="I1008" s="14">
        <v>0.74</v>
      </c>
      <c r="J1008" s="49">
        <v>0.53</v>
      </c>
      <c r="K1008" s="26">
        <v>0.11</v>
      </c>
      <c r="L1008" s="26">
        <v>2</v>
      </c>
      <c r="M1008" s="3" t="s">
        <v>1268</v>
      </c>
      <c r="N1008" s="3">
        <v>7.2999999999999995E-2</v>
      </c>
      <c r="O1008" s="3">
        <v>0.75</v>
      </c>
      <c r="P1008" s="3">
        <v>0.44</v>
      </c>
      <c r="Q1008" s="3">
        <v>0.02</v>
      </c>
      <c r="R1008" s="3">
        <v>2.2000000000000002</v>
      </c>
      <c r="S1008" s="3">
        <v>7.5</v>
      </c>
      <c r="T1008" s="3">
        <v>120</v>
      </c>
      <c r="U1008" s="3">
        <v>30</v>
      </c>
      <c r="V1008" s="3">
        <v>8.4</v>
      </c>
      <c r="W1008" s="3">
        <v>7.9</v>
      </c>
      <c r="X1008" s="3">
        <v>38</v>
      </c>
      <c r="Y1008" s="3">
        <v>37</v>
      </c>
      <c r="Z1008" s="3" t="s">
        <v>2006</v>
      </c>
      <c r="AA1008" s="3" t="s">
        <v>2006</v>
      </c>
      <c r="AB1008" s="3">
        <v>23.4</v>
      </c>
      <c r="AC1008" s="3" t="s">
        <v>2006</v>
      </c>
      <c r="AD1008" s="15" t="s">
        <v>2006</v>
      </c>
    </row>
    <row r="1009" spans="1:30" x14ac:dyDescent="0.3">
      <c r="A1009" s="146" t="s">
        <v>38</v>
      </c>
      <c r="B1009" s="145" t="s">
        <v>38</v>
      </c>
      <c r="C1009" s="144">
        <v>145070</v>
      </c>
      <c r="D1009" s="144">
        <v>6580210</v>
      </c>
      <c r="E1009" s="144">
        <v>2018</v>
      </c>
      <c r="F1009" s="3" t="s">
        <v>966</v>
      </c>
      <c r="G1009" s="3">
        <v>1.2999999999999999E-2</v>
      </c>
      <c r="H1009" s="3">
        <v>0.56999999999999995</v>
      </c>
      <c r="I1009" s="14">
        <v>13</v>
      </c>
      <c r="J1009" s="49">
        <v>0.53</v>
      </c>
      <c r="K1009" s="26">
        <v>8.5</v>
      </c>
      <c r="L1009" s="26">
        <v>4.8</v>
      </c>
      <c r="M1009" s="3" t="s">
        <v>1268</v>
      </c>
      <c r="N1009" s="3">
        <v>5.7000000000000002E-2</v>
      </c>
      <c r="O1009" s="3">
        <v>3.6</v>
      </c>
      <c r="P1009" s="3">
        <v>0.4</v>
      </c>
      <c r="Q1009" s="3">
        <v>0.14000000000000001</v>
      </c>
      <c r="R1009" s="3">
        <v>2.2999999999999998</v>
      </c>
      <c r="S1009" s="3">
        <v>7.8</v>
      </c>
      <c r="T1009" s="3">
        <v>140</v>
      </c>
      <c r="U1009" s="3">
        <v>34</v>
      </c>
      <c r="V1009" s="3">
        <v>11</v>
      </c>
      <c r="W1009" s="3">
        <v>9.3000000000000007</v>
      </c>
      <c r="X1009" s="3">
        <v>42</v>
      </c>
      <c r="Y1009" s="3">
        <v>45</v>
      </c>
      <c r="Z1009" s="3" t="s">
        <v>2006</v>
      </c>
      <c r="AA1009" s="3" t="s">
        <v>2006</v>
      </c>
      <c r="AB1009" s="3">
        <v>22.5</v>
      </c>
      <c r="AC1009" s="3" t="s">
        <v>2006</v>
      </c>
      <c r="AD1009" s="15" t="s">
        <v>2006</v>
      </c>
    </row>
    <row r="1010" spans="1:30" x14ac:dyDescent="0.3">
      <c r="A1010" s="146" t="s">
        <v>38</v>
      </c>
      <c r="B1010" s="145" t="s">
        <v>38</v>
      </c>
      <c r="C1010" s="144">
        <v>145070</v>
      </c>
      <c r="D1010" s="144">
        <v>6580210</v>
      </c>
      <c r="E1010" s="144">
        <v>2018</v>
      </c>
      <c r="F1010" s="3" t="s">
        <v>967</v>
      </c>
      <c r="G1010" s="3" t="s">
        <v>1268</v>
      </c>
      <c r="H1010" s="3">
        <v>6.0999999999999999E-2</v>
      </c>
      <c r="I1010" s="14">
        <v>1.7</v>
      </c>
      <c r="J1010" s="49">
        <v>0.43</v>
      </c>
      <c r="K1010" s="26">
        <v>1.2</v>
      </c>
      <c r="L1010" s="26">
        <v>1.8</v>
      </c>
      <c r="M1010" s="3" t="s">
        <v>1272</v>
      </c>
      <c r="N1010" s="3" t="s">
        <v>566</v>
      </c>
      <c r="O1010" s="3">
        <v>0.91</v>
      </c>
      <c r="P1010" s="3">
        <v>0.43</v>
      </c>
      <c r="Q1010" s="3">
        <v>5.8999999999999997E-2</v>
      </c>
      <c r="R1010" s="3">
        <v>1.4</v>
      </c>
      <c r="S1010" s="3">
        <v>8.1</v>
      </c>
      <c r="T1010" s="3">
        <v>140</v>
      </c>
      <c r="U1010" s="3">
        <v>35</v>
      </c>
      <c r="V1010" s="3">
        <v>11</v>
      </c>
      <c r="W1010" s="3">
        <v>10</v>
      </c>
      <c r="X1010" s="3">
        <v>43</v>
      </c>
      <c r="Y1010" s="3">
        <v>42</v>
      </c>
      <c r="Z1010" s="3" t="s">
        <v>2006</v>
      </c>
      <c r="AA1010" s="3" t="s">
        <v>2006</v>
      </c>
      <c r="AB1010" s="3">
        <v>22.1</v>
      </c>
      <c r="AC1010" s="3" t="s">
        <v>2006</v>
      </c>
      <c r="AD1010" s="15" t="s">
        <v>2006</v>
      </c>
    </row>
    <row r="1011" spans="1:30" x14ac:dyDescent="0.3">
      <c r="A1011" s="146" t="s">
        <v>38</v>
      </c>
      <c r="B1011" s="145" t="s">
        <v>38</v>
      </c>
      <c r="C1011" s="144">
        <v>145070</v>
      </c>
      <c r="D1011" s="144">
        <v>6580210</v>
      </c>
      <c r="E1011" s="144">
        <v>2018</v>
      </c>
      <c r="F1011" s="3" t="s">
        <v>978</v>
      </c>
      <c r="G1011" s="3">
        <v>6.0000000000000001E-3</v>
      </c>
      <c r="H1011" s="3">
        <v>9.2999999999999999E-2</v>
      </c>
      <c r="I1011" s="14">
        <v>3</v>
      </c>
      <c r="J1011" s="49">
        <v>0.46</v>
      </c>
      <c r="K1011" s="26">
        <v>2.6</v>
      </c>
      <c r="L1011" s="26">
        <v>1.7</v>
      </c>
      <c r="M1011" s="3" t="s">
        <v>1268</v>
      </c>
      <c r="N1011" s="3" t="s">
        <v>566</v>
      </c>
      <c r="O1011" s="3">
        <v>0.42000000000000004</v>
      </c>
      <c r="P1011" s="3">
        <v>0.34</v>
      </c>
      <c r="Q1011" s="3">
        <v>3.3000000000000002E-2</v>
      </c>
      <c r="R1011" s="3">
        <v>0.34</v>
      </c>
      <c r="S1011" s="3">
        <v>8.1</v>
      </c>
      <c r="T1011" s="3">
        <v>150</v>
      </c>
      <c r="U1011" s="3">
        <v>36</v>
      </c>
      <c r="V1011" s="3">
        <v>11</v>
      </c>
      <c r="W1011" s="3">
        <v>9.6999999999999993</v>
      </c>
      <c r="X1011" s="3">
        <v>46</v>
      </c>
      <c r="Y1011" s="3">
        <v>50</v>
      </c>
      <c r="Z1011" s="3" t="s">
        <v>2006</v>
      </c>
      <c r="AA1011" s="3" t="s">
        <v>2006</v>
      </c>
      <c r="AB1011" s="3">
        <v>22.5</v>
      </c>
      <c r="AC1011" s="3" t="s">
        <v>2006</v>
      </c>
      <c r="AD1011" s="15" t="s">
        <v>2006</v>
      </c>
    </row>
    <row r="1012" spans="1:30" x14ac:dyDescent="0.3">
      <c r="A1012" s="146" t="s">
        <v>38</v>
      </c>
      <c r="B1012" s="145" t="s">
        <v>38</v>
      </c>
      <c r="C1012" s="144">
        <v>145070</v>
      </c>
      <c r="D1012" s="144">
        <v>6580210</v>
      </c>
      <c r="E1012" s="144">
        <v>2018</v>
      </c>
      <c r="F1012" s="3" t="s">
        <v>969</v>
      </c>
      <c r="G1012" s="3" t="s">
        <v>1268</v>
      </c>
      <c r="H1012" s="3" t="s">
        <v>1265</v>
      </c>
      <c r="I1012" s="14">
        <v>0.27</v>
      </c>
      <c r="J1012" s="49">
        <v>0.33</v>
      </c>
      <c r="K1012" s="26">
        <v>0.28999999999999998</v>
      </c>
      <c r="L1012" s="26">
        <v>0.49</v>
      </c>
      <c r="M1012" s="3" t="s">
        <v>1268</v>
      </c>
      <c r="N1012" s="3" t="s">
        <v>566</v>
      </c>
      <c r="O1012" s="3">
        <v>0.31</v>
      </c>
      <c r="P1012" s="3">
        <v>0.34</v>
      </c>
      <c r="Q1012" s="3">
        <v>1.7000000000000001E-2</v>
      </c>
      <c r="R1012" s="3">
        <v>0.5</v>
      </c>
      <c r="S1012" s="3">
        <v>8.1</v>
      </c>
      <c r="T1012" s="3">
        <v>160</v>
      </c>
      <c r="U1012" s="3">
        <v>33</v>
      </c>
      <c r="V1012" s="3">
        <v>11</v>
      </c>
      <c r="W1012" s="3">
        <v>10</v>
      </c>
      <c r="X1012" s="3">
        <v>46</v>
      </c>
      <c r="Y1012" s="3">
        <v>48</v>
      </c>
      <c r="Z1012" s="3" t="s">
        <v>2006</v>
      </c>
      <c r="AA1012" s="3" t="s">
        <v>2006</v>
      </c>
      <c r="AB1012" s="3">
        <v>21.7</v>
      </c>
      <c r="AC1012" s="3" t="s">
        <v>2006</v>
      </c>
      <c r="AD1012" s="15" t="s">
        <v>2006</v>
      </c>
    </row>
    <row r="1013" spans="1:30" x14ac:dyDescent="0.3">
      <c r="A1013" s="146" t="s">
        <v>38</v>
      </c>
      <c r="B1013" s="145" t="s">
        <v>38</v>
      </c>
      <c r="C1013" s="144">
        <v>145070</v>
      </c>
      <c r="D1013" s="144">
        <v>6580210</v>
      </c>
      <c r="E1013" s="144">
        <v>2018</v>
      </c>
      <c r="F1013" s="3" t="s">
        <v>970</v>
      </c>
      <c r="G1013" s="3" t="s">
        <v>1268</v>
      </c>
      <c r="H1013" s="3" t="s">
        <v>1265</v>
      </c>
      <c r="I1013" s="14">
        <v>0.55999999999999994</v>
      </c>
      <c r="J1013" s="49">
        <v>0.3</v>
      </c>
      <c r="K1013" s="26">
        <v>0.55999999999999994</v>
      </c>
      <c r="L1013" s="26">
        <v>1.9</v>
      </c>
      <c r="M1013" s="3" t="s">
        <v>1268</v>
      </c>
      <c r="N1013" s="3" t="s">
        <v>566</v>
      </c>
      <c r="O1013" s="3">
        <v>0.54</v>
      </c>
      <c r="P1013" s="3">
        <v>0.35</v>
      </c>
      <c r="Q1013" s="3">
        <v>0.01</v>
      </c>
      <c r="R1013" s="3">
        <v>0.27999999999999997</v>
      </c>
      <c r="S1013" s="3">
        <v>8</v>
      </c>
      <c r="T1013" s="3">
        <v>150</v>
      </c>
      <c r="U1013" s="3">
        <v>36</v>
      </c>
      <c r="V1013" s="3">
        <v>11</v>
      </c>
      <c r="W1013" s="3">
        <v>10</v>
      </c>
      <c r="X1013" s="3">
        <v>43</v>
      </c>
      <c r="Y1013" s="3">
        <v>49</v>
      </c>
      <c r="Z1013" s="3" t="s">
        <v>2006</v>
      </c>
      <c r="AA1013" s="3" t="s">
        <v>2006</v>
      </c>
      <c r="AB1013" s="3">
        <v>23.3</v>
      </c>
      <c r="AC1013" s="3" t="s">
        <v>2006</v>
      </c>
      <c r="AD1013" s="15" t="s">
        <v>2006</v>
      </c>
    </row>
    <row r="1014" spans="1:30" x14ac:dyDescent="0.3">
      <c r="A1014" s="146" t="s">
        <v>38</v>
      </c>
      <c r="B1014" s="145" t="s">
        <v>38</v>
      </c>
      <c r="C1014" s="144">
        <v>145070</v>
      </c>
      <c r="D1014" s="144">
        <v>6580210</v>
      </c>
      <c r="E1014" s="144">
        <v>2018</v>
      </c>
      <c r="F1014" s="3" t="s">
        <v>971</v>
      </c>
      <c r="G1014" s="3" t="s">
        <v>1268</v>
      </c>
      <c r="H1014" s="3" t="s">
        <v>1265</v>
      </c>
      <c r="I1014" s="14">
        <v>0.2</v>
      </c>
      <c r="J1014" s="49">
        <v>0.27</v>
      </c>
      <c r="K1014" s="26">
        <v>9.8000000000000004E-2</v>
      </c>
      <c r="L1014" s="26">
        <v>0.73</v>
      </c>
      <c r="M1014" s="3" t="s">
        <v>1268</v>
      </c>
      <c r="N1014" s="3" t="s">
        <v>566</v>
      </c>
      <c r="O1014" s="3">
        <v>0.38</v>
      </c>
      <c r="P1014" s="3">
        <v>0.33</v>
      </c>
      <c r="Q1014" s="3" t="s">
        <v>1266</v>
      </c>
      <c r="R1014" s="3">
        <v>0.51999999999999991</v>
      </c>
      <c r="S1014" s="3">
        <v>8</v>
      </c>
      <c r="T1014" s="3">
        <v>150</v>
      </c>
      <c r="U1014" s="3">
        <v>36</v>
      </c>
      <c r="V1014" s="3">
        <v>10</v>
      </c>
      <c r="W1014" s="3">
        <v>9.6</v>
      </c>
      <c r="X1014" s="3">
        <v>45</v>
      </c>
      <c r="Y1014" s="3">
        <v>49</v>
      </c>
      <c r="Z1014" s="3" t="s">
        <v>2006</v>
      </c>
      <c r="AA1014" s="3" t="s">
        <v>2006</v>
      </c>
      <c r="AB1014" s="3">
        <v>23.5</v>
      </c>
      <c r="AC1014" s="3" t="s">
        <v>2006</v>
      </c>
      <c r="AD1014" s="15" t="s">
        <v>2006</v>
      </c>
    </row>
    <row r="1015" spans="1:30" x14ac:dyDescent="0.3">
      <c r="A1015" s="146" t="s">
        <v>38</v>
      </c>
      <c r="B1015" s="145" t="s">
        <v>38</v>
      </c>
      <c r="C1015" s="144">
        <v>145070</v>
      </c>
      <c r="D1015" s="144">
        <v>6580210</v>
      </c>
      <c r="E1015" s="144">
        <v>2018</v>
      </c>
      <c r="F1015" s="3" t="s">
        <v>972</v>
      </c>
      <c r="G1015" s="3">
        <v>1.0999999999999999E-2</v>
      </c>
      <c r="H1015" s="3" t="s">
        <v>1265</v>
      </c>
      <c r="I1015" s="14">
        <v>1</v>
      </c>
      <c r="J1015" s="49">
        <v>0.4</v>
      </c>
      <c r="K1015" s="26">
        <v>1.3</v>
      </c>
      <c r="L1015" s="26">
        <v>2</v>
      </c>
      <c r="M1015" s="3" t="s">
        <v>1268</v>
      </c>
      <c r="N1015" s="3" t="s">
        <v>566</v>
      </c>
      <c r="O1015" s="3">
        <v>0.33</v>
      </c>
      <c r="P1015" s="3">
        <v>0.37</v>
      </c>
      <c r="Q1015" s="3">
        <v>0.04</v>
      </c>
      <c r="R1015" s="3">
        <v>1</v>
      </c>
      <c r="S1015" s="3">
        <v>7.9</v>
      </c>
      <c r="T1015" s="3">
        <v>150</v>
      </c>
      <c r="U1015" s="3">
        <v>36</v>
      </c>
      <c r="V1015" s="3">
        <v>11</v>
      </c>
      <c r="W1015" s="3">
        <v>9.4</v>
      </c>
      <c r="X1015" s="3">
        <v>49</v>
      </c>
      <c r="Y1015" s="3">
        <v>50</v>
      </c>
      <c r="Z1015" s="3" t="s">
        <v>2006</v>
      </c>
      <c r="AA1015" s="3" t="s">
        <v>2006</v>
      </c>
      <c r="AB1015" s="3">
        <v>23.2</v>
      </c>
      <c r="AC1015" s="3" t="s">
        <v>2006</v>
      </c>
      <c r="AD1015" s="15" t="s">
        <v>2006</v>
      </c>
    </row>
    <row r="1016" spans="1:30" x14ac:dyDescent="0.3">
      <c r="A1016" s="146" t="s">
        <v>38</v>
      </c>
      <c r="B1016" s="145" t="s">
        <v>38</v>
      </c>
      <c r="C1016" s="144">
        <v>145070</v>
      </c>
      <c r="D1016" s="144">
        <v>6580210</v>
      </c>
      <c r="E1016" s="144">
        <v>2018</v>
      </c>
      <c r="F1016" s="3" t="s">
        <v>973</v>
      </c>
      <c r="G1016" s="3">
        <v>4.7999999999999996E-3</v>
      </c>
      <c r="H1016" s="3" t="s">
        <v>1265</v>
      </c>
      <c r="I1016" s="14">
        <v>0.34</v>
      </c>
      <c r="J1016" s="49">
        <v>0.36000000000000004</v>
      </c>
      <c r="K1016" s="26">
        <v>0.13999999999999999</v>
      </c>
      <c r="L1016" s="26">
        <v>0.92</v>
      </c>
      <c r="M1016" s="3" t="s">
        <v>1268</v>
      </c>
      <c r="N1016" s="3" t="s">
        <v>566</v>
      </c>
      <c r="O1016" s="3">
        <v>0.49</v>
      </c>
      <c r="P1016" s="3">
        <v>0.28999999999999998</v>
      </c>
      <c r="Q1016" s="3">
        <v>1.7999999999999999E-2</v>
      </c>
      <c r="R1016" s="3">
        <v>0.94</v>
      </c>
      <c r="S1016" s="3">
        <v>8.1</v>
      </c>
      <c r="T1016" s="3">
        <v>140</v>
      </c>
      <c r="U1016" s="3">
        <v>35</v>
      </c>
      <c r="V1016" s="3">
        <v>10</v>
      </c>
      <c r="W1016" s="3">
        <v>8.8000000000000007</v>
      </c>
      <c r="X1016" s="3">
        <v>50</v>
      </c>
      <c r="Y1016" s="3">
        <v>43</v>
      </c>
      <c r="Z1016" s="3" t="s">
        <v>2006</v>
      </c>
      <c r="AA1016" s="3" t="s">
        <v>2006</v>
      </c>
      <c r="AB1016" s="3">
        <v>24</v>
      </c>
      <c r="AC1016" s="3" t="s">
        <v>2006</v>
      </c>
      <c r="AD1016" s="15" t="s">
        <v>2006</v>
      </c>
    </row>
    <row r="1017" spans="1:30" x14ac:dyDescent="0.3">
      <c r="A1017" s="143" t="s">
        <v>267</v>
      </c>
      <c r="B1017" s="144" t="s">
        <v>552</v>
      </c>
      <c r="C1017" s="144">
        <v>152713</v>
      </c>
      <c r="D1017" s="144">
        <v>6582780</v>
      </c>
      <c r="E1017" s="144">
        <v>2018</v>
      </c>
      <c r="F1017" s="3" t="s">
        <v>981</v>
      </c>
      <c r="G1017" s="3">
        <v>3.2000000000000001E-2</v>
      </c>
      <c r="H1017" s="3">
        <v>0.15</v>
      </c>
      <c r="I1017" s="14">
        <v>2</v>
      </c>
      <c r="J1017" s="49">
        <v>1.6</v>
      </c>
      <c r="K1017" s="26">
        <v>0.12000000000000001</v>
      </c>
      <c r="L1017" s="26">
        <v>8</v>
      </c>
      <c r="M1017" s="3">
        <v>0.02</v>
      </c>
      <c r="N1017" s="3">
        <v>7.1000000000000008E-2</v>
      </c>
      <c r="O1017" s="3">
        <v>1.9</v>
      </c>
      <c r="P1017" s="3">
        <v>1.5</v>
      </c>
      <c r="Q1017" s="3">
        <v>1.4999999999999999E-2</v>
      </c>
      <c r="R1017" s="3">
        <v>7.2</v>
      </c>
      <c r="S1017" s="3">
        <v>7.8</v>
      </c>
      <c r="T1017" s="3">
        <v>91</v>
      </c>
      <c r="U1017" s="3">
        <v>450</v>
      </c>
      <c r="V1017" s="3">
        <v>6.2</v>
      </c>
      <c r="W1017" s="3">
        <v>5.8</v>
      </c>
      <c r="X1017" s="3">
        <v>65</v>
      </c>
      <c r="Y1017" s="3">
        <v>56</v>
      </c>
      <c r="Z1017" s="3" t="s">
        <v>2006</v>
      </c>
      <c r="AA1017" s="3" t="s">
        <v>2006</v>
      </c>
      <c r="AB1017" s="3">
        <v>23</v>
      </c>
      <c r="AC1017" s="3" t="s">
        <v>2006</v>
      </c>
      <c r="AD1017" s="15" t="s">
        <v>2006</v>
      </c>
    </row>
    <row r="1018" spans="1:30" x14ac:dyDescent="0.3">
      <c r="A1018" s="143" t="s">
        <v>267</v>
      </c>
      <c r="B1018" s="144" t="s">
        <v>552</v>
      </c>
      <c r="C1018" s="144">
        <v>152713</v>
      </c>
      <c r="D1018" s="144">
        <v>6582780</v>
      </c>
      <c r="E1018" s="144">
        <v>2018</v>
      </c>
      <c r="F1018" s="3" t="s">
        <v>963</v>
      </c>
      <c r="G1018" s="3">
        <v>1.4999999999999999E-2</v>
      </c>
      <c r="H1018" s="3">
        <v>0.21</v>
      </c>
      <c r="I1018" s="14">
        <v>2.5</v>
      </c>
      <c r="J1018" s="49">
        <v>2.1</v>
      </c>
      <c r="K1018" s="26">
        <v>0.11</v>
      </c>
      <c r="L1018" s="26">
        <v>5.4</v>
      </c>
      <c r="M1018" s="3">
        <v>9.7000000000000003E-3</v>
      </c>
      <c r="N1018" s="3">
        <v>7.8E-2</v>
      </c>
      <c r="O1018" s="3">
        <v>2</v>
      </c>
      <c r="P1018" s="3">
        <v>1.6</v>
      </c>
      <c r="Q1018" s="3" t="s">
        <v>1266</v>
      </c>
      <c r="R1018" s="3">
        <v>4.5</v>
      </c>
      <c r="S1018" s="3">
        <v>8.1</v>
      </c>
      <c r="T1018" s="3">
        <v>84</v>
      </c>
      <c r="U1018" s="3">
        <v>290</v>
      </c>
      <c r="V1018" s="3">
        <v>6.6</v>
      </c>
      <c r="W1018" s="3">
        <v>6</v>
      </c>
      <c r="X1018" s="3">
        <v>53</v>
      </c>
      <c r="Y1018" s="3">
        <v>44</v>
      </c>
      <c r="Z1018" s="3" t="s">
        <v>2006</v>
      </c>
      <c r="AA1018" s="3" t="s">
        <v>2006</v>
      </c>
      <c r="AB1018" s="3">
        <v>22.6</v>
      </c>
      <c r="AC1018" s="3" t="s">
        <v>2006</v>
      </c>
      <c r="AD1018" s="15" t="s">
        <v>2006</v>
      </c>
    </row>
    <row r="1019" spans="1:30" x14ac:dyDescent="0.3">
      <c r="A1019" s="143" t="s">
        <v>267</v>
      </c>
      <c r="B1019" s="144" t="s">
        <v>552</v>
      </c>
      <c r="C1019" s="144">
        <v>152713</v>
      </c>
      <c r="D1019" s="144">
        <v>6582780</v>
      </c>
      <c r="E1019" s="144">
        <v>2018</v>
      </c>
      <c r="F1019" s="3" t="s">
        <v>953</v>
      </c>
      <c r="G1019" s="3">
        <v>4.5999999999999999E-2</v>
      </c>
      <c r="H1019" s="3">
        <v>9.1999999999999998E-2</v>
      </c>
      <c r="I1019" s="14">
        <v>2.4</v>
      </c>
      <c r="J1019" s="49">
        <v>1.8</v>
      </c>
      <c r="K1019" s="26">
        <v>8.5000000000000006E-2</v>
      </c>
      <c r="L1019" s="26">
        <v>7.1000000000000005</v>
      </c>
      <c r="M1019" s="3">
        <v>4.1000000000000002E-2</v>
      </c>
      <c r="N1019" s="3">
        <v>6.6000000000000003E-2</v>
      </c>
      <c r="O1019" s="3">
        <v>2.2999999999999998</v>
      </c>
      <c r="P1019" s="3">
        <v>1.6</v>
      </c>
      <c r="Q1019" s="3">
        <v>2.8000000000000001E-2</v>
      </c>
      <c r="R1019" s="3">
        <v>6.6</v>
      </c>
      <c r="S1019" s="3">
        <v>7.8</v>
      </c>
      <c r="T1019" s="3">
        <v>100</v>
      </c>
      <c r="U1019" s="3">
        <v>250</v>
      </c>
      <c r="V1019" s="3">
        <v>6.9</v>
      </c>
      <c r="W1019" s="3">
        <v>6.4</v>
      </c>
      <c r="X1019" s="3">
        <v>49</v>
      </c>
      <c r="Y1019" s="3">
        <v>45</v>
      </c>
      <c r="Z1019" s="3" t="s">
        <v>2006</v>
      </c>
      <c r="AA1019" s="3" t="s">
        <v>2006</v>
      </c>
      <c r="AB1019" s="3">
        <v>22.6</v>
      </c>
      <c r="AC1019" s="3" t="s">
        <v>2006</v>
      </c>
      <c r="AD1019" s="15" t="s">
        <v>2006</v>
      </c>
    </row>
    <row r="1020" spans="1:30" x14ac:dyDescent="0.3">
      <c r="A1020" s="143" t="s">
        <v>267</v>
      </c>
      <c r="B1020" s="144" t="s">
        <v>552</v>
      </c>
      <c r="C1020" s="144">
        <v>152713</v>
      </c>
      <c r="D1020" s="144">
        <v>6582780</v>
      </c>
      <c r="E1020" s="144">
        <v>2018</v>
      </c>
      <c r="F1020" s="3" t="s">
        <v>977</v>
      </c>
      <c r="G1020" s="3">
        <v>1.4E-2</v>
      </c>
      <c r="H1020" s="3">
        <v>0.2</v>
      </c>
      <c r="I1020" s="14">
        <v>2.6</v>
      </c>
      <c r="J1020" s="49">
        <v>1.5</v>
      </c>
      <c r="K1020" s="26">
        <v>0.41</v>
      </c>
      <c r="L1020" s="26">
        <v>4.3</v>
      </c>
      <c r="M1020" s="3">
        <v>5.0000000000000001E-3</v>
      </c>
      <c r="N1020" s="3">
        <v>6.7000000000000004E-2</v>
      </c>
      <c r="O1020" s="3">
        <v>2.1</v>
      </c>
      <c r="P1020" s="3">
        <v>1.3</v>
      </c>
      <c r="Q1020" s="3">
        <v>4.1000000000000002E-2</v>
      </c>
      <c r="R1020" s="3">
        <v>0.33</v>
      </c>
      <c r="S1020" s="3">
        <v>9.1</v>
      </c>
      <c r="T1020" s="3">
        <v>85</v>
      </c>
      <c r="U1020" s="3">
        <v>200</v>
      </c>
      <c r="V1020" s="3">
        <v>6.7</v>
      </c>
      <c r="W1020" s="3">
        <v>5.9</v>
      </c>
      <c r="X1020" s="3">
        <v>42</v>
      </c>
      <c r="Y1020" s="3">
        <v>41</v>
      </c>
      <c r="Z1020" s="3" t="s">
        <v>2006</v>
      </c>
      <c r="AA1020" s="3" t="s">
        <v>2006</v>
      </c>
      <c r="AB1020" s="3">
        <v>23.1</v>
      </c>
      <c r="AC1020" s="3" t="s">
        <v>2006</v>
      </c>
      <c r="AD1020" s="15" t="s">
        <v>2006</v>
      </c>
    </row>
    <row r="1021" spans="1:30" x14ac:dyDescent="0.3">
      <c r="A1021" s="143" t="s">
        <v>267</v>
      </c>
      <c r="B1021" s="144" t="s">
        <v>552</v>
      </c>
      <c r="C1021" s="144">
        <v>152713</v>
      </c>
      <c r="D1021" s="144">
        <v>6582780</v>
      </c>
      <c r="E1021" s="144">
        <v>2018</v>
      </c>
      <c r="F1021" s="3" t="s">
        <v>955</v>
      </c>
      <c r="G1021" s="3">
        <v>2.1999999999999999E-2</v>
      </c>
      <c r="H1021" s="3">
        <v>0.24</v>
      </c>
      <c r="I1021" s="14">
        <v>2.2000000000000002</v>
      </c>
      <c r="J1021" s="49">
        <v>1.7</v>
      </c>
      <c r="K1021" s="26">
        <v>0.79</v>
      </c>
      <c r="L1021" s="26">
        <v>2.8</v>
      </c>
      <c r="M1021" s="3">
        <v>1.0999999999999999E-2</v>
      </c>
      <c r="N1021" s="3">
        <v>8.2000000000000003E-2</v>
      </c>
      <c r="O1021" s="3">
        <v>1.8</v>
      </c>
      <c r="P1021" s="3">
        <v>1.5</v>
      </c>
      <c r="Q1021" s="3">
        <v>0.23</v>
      </c>
      <c r="R1021" s="3">
        <v>0.78</v>
      </c>
      <c r="S1021" s="3">
        <v>8.6999999999999993</v>
      </c>
      <c r="T1021" s="3">
        <v>90</v>
      </c>
      <c r="U1021" s="3">
        <v>290</v>
      </c>
      <c r="V1021" s="3">
        <v>6.7</v>
      </c>
      <c r="W1021" s="3">
        <v>7.2</v>
      </c>
      <c r="X1021" s="3">
        <v>47</v>
      </c>
      <c r="Y1021" s="3">
        <v>51</v>
      </c>
      <c r="Z1021" s="3" t="s">
        <v>2006</v>
      </c>
      <c r="AA1021" s="3" t="s">
        <v>2006</v>
      </c>
      <c r="AB1021" s="3">
        <v>21</v>
      </c>
      <c r="AC1021" s="3" t="s">
        <v>2006</v>
      </c>
      <c r="AD1021" s="15" t="s">
        <v>2006</v>
      </c>
    </row>
    <row r="1022" spans="1:30" x14ac:dyDescent="0.3">
      <c r="A1022" s="143" t="s">
        <v>267</v>
      </c>
      <c r="B1022" s="144" t="s">
        <v>552</v>
      </c>
      <c r="C1022" s="144">
        <v>152713</v>
      </c>
      <c r="D1022" s="144">
        <v>6582780</v>
      </c>
      <c r="E1022" s="144">
        <v>2018</v>
      </c>
      <c r="F1022" s="3" t="s">
        <v>982</v>
      </c>
      <c r="G1022" s="3">
        <v>0.3</v>
      </c>
      <c r="H1022" s="3">
        <v>0.22</v>
      </c>
      <c r="I1022" s="14">
        <v>3.2</v>
      </c>
      <c r="J1022" s="49">
        <v>1.9</v>
      </c>
      <c r="K1022" s="26">
        <v>0.74</v>
      </c>
      <c r="L1022" s="26">
        <v>15</v>
      </c>
      <c r="M1022" s="3">
        <v>0.08</v>
      </c>
      <c r="N1022" s="3">
        <v>0.15</v>
      </c>
      <c r="O1022" s="3">
        <v>2.4</v>
      </c>
      <c r="P1022" s="3">
        <v>1.6</v>
      </c>
      <c r="Q1022" s="3">
        <v>0.36</v>
      </c>
      <c r="R1022" s="3">
        <v>4.3</v>
      </c>
      <c r="S1022" s="3">
        <v>8.5</v>
      </c>
      <c r="T1022" s="3">
        <v>94</v>
      </c>
      <c r="U1022" s="3">
        <v>300</v>
      </c>
      <c r="V1022" s="3">
        <v>8.1</v>
      </c>
      <c r="W1022" s="3">
        <v>7.2</v>
      </c>
      <c r="X1022" s="3">
        <v>57</v>
      </c>
      <c r="Y1022" s="3">
        <v>54</v>
      </c>
      <c r="Z1022" s="3" t="s">
        <v>2006</v>
      </c>
      <c r="AA1022" s="3" t="s">
        <v>2006</v>
      </c>
      <c r="AB1022" s="3">
        <v>22.9</v>
      </c>
      <c r="AC1022" s="3" t="s">
        <v>2006</v>
      </c>
      <c r="AD1022" s="15" t="s">
        <v>2006</v>
      </c>
    </row>
    <row r="1023" spans="1:30" x14ac:dyDescent="0.3">
      <c r="A1023" s="143" t="s">
        <v>267</v>
      </c>
      <c r="B1023" s="144" t="s">
        <v>552</v>
      </c>
      <c r="C1023" s="144">
        <v>152713</v>
      </c>
      <c r="D1023" s="144">
        <v>6582780</v>
      </c>
      <c r="E1023" s="144">
        <v>2018</v>
      </c>
      <c r="F1023" s="3" t="s">
        <v>957</v>
      </c>
      <c r="G1023" s="3">
        <v>7.0000000000000001E-3</v>
      </c>
      <c r="H1023" s="3">
        <v>0.13</v>
      </c>
      <c r="I1023" s="14">
        <v>2.1</v>
      </c>
      <c r="J1023" s="49">
        <v>1.5</v>
      </c>
      <c r="K1023" s="26">
        <v>0.3</v>
      </c>
      <c r="L1023" s="26">
        <v>1.6</v>
      </c>
      <c r="M1023" s="3" t="s">
        <v>1268</v>
      </c>
      <c r="N1023" s="3">
        <v>0.1</v>
      </c>
      <c r="O1023" s="3">
        <v>1.8</v>
      </c>
      <c r="P1023" s="3">
        <v>1.4</v>
      </c>
      <c r="Q1023" s="3">
        <v>4.9000000000000002E-2</v>
      </c>
      <c r="R1023" s="3">
        <v>1.1000000000000001</v>
      </c>
      <c r="S1023" s="3">
        <v>8.9</v>
      </c>
      <c r="T1023" s="3">
        <v>90</v>
      </c>
      <c r="U1023" s="3">
        <v>370</v>
      </c>
      <c r="V1023" s="3">
        <v>8.4</v>
      </c>
      <c r="W1023" s="3">
        <v>7.1</v>
      </c>
      <c r="X1023" s="3">
        <v>56</v>
      </c>
      <c r="Y1023" s="3">
        <v>56</v>
      </c>
      <c r="Z1023" s="3" t="s">
        <v>2006</v>
      </c>
      <c r="AA1023" s="3" t="s">
        <v>2006</v>
      </c>
      <c r="AB1023" s="3">
        <v>22.4</v>
      </c>
      <c r="AC1023" s="3" t="s">
        <v>2006</v>
      </c>
      <c r="AD1023" s="15" t="s">
        <v>2006</v>
      </c>
    </row>
    <row r="1024" spans="1:30" x14ac:dyDescent="0.3">
      <c r="A1024" s="143" t="s">
        <v>267</v>
      </c>
      <c r="B1024" s="144" t="s">
        <v>552</v>
      </c>
      <c r="C1024" s="144">
        <v>152713</v>
      </c>
      <c r="D1024" s="144">
        <v>6582780</v>
      </c>
      <c r="E1024" s="144">
        <v>2018</v>
      </c>
      <c r="F1024" s="3" t="s">
        <v>958</v>
      </c>
      <c r="G1024" s="3">
        <v>5.0000000000000001E-3</v>
      </c>
      <c r="H1024" s="3">
        <v>0.11</v>
      </c>
      <c r="I1024" s="14">
        <v>1.7</v>
      </c>
      <c r="J1024" s="49">
        <v>1.6</v>
      </c>
      <c r="K1024" s="26">
        <v>0.38</v>
      </c>
      <c r="L1024" s="26">
        <v>2.5</v>
      </c>
      <c r="M1024" s="3">
        <v>4.0000000000000001E-3</v>
      </c>
      <c r="N1024" s="3">
        <v>8.6999999999999994E-2</v>
      </c>
      <c r="O1024" s="3">
        <v>1.4</v>
      </c>
      <c r="P1024" s="3">
        <v>1.3</v>
      </c>
      <c r="Q1024" s="3">
        <v>0.06</v>
      </c>
      <c r="R1024" s="3">
        <v>1.8</v>
      </c>
      <c r="S1024" s="3">
        <v>8.1999999999999993</v>
      </c>
      <c r="T1024" s="3">
        <v>90</v>
      </c>
      <c r="U1024" s="3">
        <v>490</v>
      </c>
      <c r="V1024" s="3">
        <v>7.8</v>
      </c>
      <c r="W1024" s="3">
        <v>6.8</v>
      </c>
      <c r="X1024" s="3">
        <v>63</v>
      </c>
      <c r="Y1024" s="3">
        <v>55</v>
      </c>
      <c r="Z1024" s="3" t="s">
        <v>2006</v>
      </c>
      <c r="AA1024" s="3" t="s">
        <v>2006</v>
      </c>
      <c r="AB1024" s="3">
        <v>23.2</v>
      </c>
      <c r="AC1024" s="3" t="s">
        <v>2006</v>
      </c>
      <c r="AD1024" s="15" t="s">
        <v>2006</v>
      </c>
    </row>
    <row r="1025" spans="1:30" x14ac:dyDescent="0.3">
      <c r="A1025" s="143" t="s">
        <v>267</v>
      </c>
      <c r="B1025" s="144" t="s">
        <v>552</v>
      </c>
      <c r="C1025" s="144">
        <v>152713</v>
      </c>
      <c r="D1025" s="144">
        <v>6582780</v>
      </c>
      <c r="E1025" s="144">
        <v>2018</v>
      </c>
      <c r="F1025" s="3" t="s">
        <v>959</v>
      </c>
      <c r="G1025" s="3">
        <v>7.0000000000000001E-3</v>
      </c>
      <c r="H1025" s="3">
        <v>0.12</v>
      </c>
      <c r="I1025" s="14">
        <v>1.7</v>
      </c>
      <c r="J1025" s="49">
        <v>1.4</v>
      </c>
      <c r="K1025" s="26">
        <v>0.19</v>
      </c>
      <c r="L1025" s="26">
        <v>2.8</v>
      </c>
      <c r="M1025" s="3" t="s">
        <v>1268</v>
      </c>
      <c r="N1025" s="3">
        <v>8.6999999999999994E-2</v>
      </c>
      <c r="O1025" s="3">
        <v>0.19</v>
      </c>
      <c r="P1025" s="3">
        <v>1.3</v>
      </c>
      <c r="Q1025" s="3">
        <v>3.1E-2</v>
      </c>
      <c r="R1025" s="3">
        <v>1.9</v>
      </c>
      <c r="S1025" s="3">
        <v>8</v>
      </c>
      <c r="T1025" s="3">
        <v>90</v>
      </c>
      <c r="U1025" s="3">
        <v>520</v>
      </c>
      <c r="V1025" s="3">
        <v>7.6</v>
      </c>
      <c r="W1025" s="3">
        <v>6.8</v>
      </c>
      <c r="X1025" s="3">
        <v>64</v>
      </c>
      <c r="Y1025" s="3">
        <v>64</v>
      </c>
      <c r="Z1025" s="3" t="s">
        <v>2006</v>
      </c>
      <c r="AA1025" s="3" t="s">
        <v>2006</v>
      </c>
      <c r="AB1025" s="3">
        <v>23.3</v>
      </c>
      <c r="AC1025" s="3" t="s">
        <v>2006</v>
      </c>
      <c r="AD1025" s="15" t="s">
        <v>2006</v>
      </c>
    </row>
    <row r="1026" spans="1:30" x14ac:dyDescent="0.3">
      <c r="A1026" s="143" t="s">
        <v>267</v>
      </c>
      <c r="B1026" s="144" t="s">
        <v>552</v>
      </c>
      <c r="C1026" s="144">
        <v>152713</v>
      </c>
      <c r="D1026" s="144">
        <v>6582780</v>
      </c>
      <c r="E1026" s="144">
        <v>2018</v>
      </c>
      <c r="F1026" s="3" t="s">
        <v>971</v>
      </c>
      <c r="G1026" s="3">
        <v>1.7999999999999999E-2</v>
      </c>
      <c r="H1026" s="3">
        <v>0.09</v>
      </c>
      <c r="I1026" s="14">
        <v>1.9</v>
      </c>
      <c r="J1026" s="49">
        <v>1.5</v>
      </c>
      <c r="K1026" s="26">
        <v>0.12999999999999998</v>
      </c>
      <c r="L1026" s="26">
        <v>5.2</v>
      </c>
      <c r="M1026" s="3">
        <v>8.0000000000000002E-3</v>
      </c>
      <c r="N1026" s="3">
        <v>0.12000000000000001</v>
      </c>
      <c r="O1026" s="3">
        <v>1.4</v>
      </c>
      <c r="P1026" s="3">
        <v>1.3</v>
      </c>
      <c r="Q1026" s="3" t="s">
        <v>1266</v>
      </c>
      <c r="R1026" s="3">
        <v>3.5</v>
      </c>
      <c r="S1026" s="3">
        <v>7.9</v>
      </c>
      <c r="T1026" s="3">
        <v>90</v>
      </c>
      <c r="U1026" s="3">
        <v>590</v>
      </c>
      <c r="V1026" s="3">
        <v>7.3</v>
      </c>
      <c r="W1026" s="3">
        <v>6</v>
      </c>
      <c r="X1026" s="3">
        <v>68</v>
      </c>
      <c r="Y1026" s="3">
        <v>68</v>
      </c>
      <c r="Z1026" s="3" t="s">
        <v>2006</v>
      </c>
      <c r="AA1026" s="3" t="s">
        <v>2006</v>
      </c>
      <c r="AB1026" s="3">
        <v>23.6</v>
      </c>
      <c r="AC1026" s="3" t="s">
        <v>2006</v>
      </c>
      <c r="AD1026" s="15" t="s">
        <v>2006</v>
      </c>
    </row>
    <row r="1027" spans="1:30" x14ac:dyDescent="0.3">
      <c r="A1027" s="143" t="s">
        <v>267</v>
      </c>
      <c r="B1027" s="144" t="s">
        <v>552</v>
      </c>
      <c r="C1027" s="144">
        <v>152713</v>
      </c>
      <c r="D1027" s="144">
        <v>6582780</v>
      </c>
      <c r="E1027" s="144">
        <v>2018</v>
      </c>
      <c r="F1027" s="3" t="s">
        <v>972</v>
      </c>
      <c r="G1027" s="3">
        <v>0.15</v>
      </c>
      <c r="H1027" s="3">
        <v>9.0999999999999998E-2</v>
      </c>
      <c r="I1027" s="14">
        <v>1.3</v>
      </c>
      <c r="J1027" s="49">
        <v>1.4</v>
      </c>
      <c r="K1027" s="26">
        <v>0.17</v>
      </c>
      <c r="L1027" s="26">
        <v>6.4</v>
      </c>
      <c r="M1027" s="3">
        <v>0.39</v>
      </c>
      <c r="N1027" s="3">
        <v>7.5999999999999998E-2</v>
      </c>
      <c r="O1027" s="3">
        <v>1.3</v>
      </c>
      <c r="P1027" s="3">
        <v>1.2</v>
      </c>
      <c r="Q1027" s="3">
        <v>2.4E-2</v>
      </c>
      <c r="R1027" s="3">
        <v>6.1000000000000005</v>
      </c>
      <c r="S1027" s="3">
        <v>7.8</v>
      </c>
      <c r="T1027" s="3">
        <v>90</v>
      </c>
      <c r="U1027" s="3">
        <v>670</v>
      </c>
      <c r="V1027" s="3">
        <v>5.8</v>
      </c>
      <c r="W1027" s="3">
        <v>5.3</v>
      </c>
      <c r="X1027" s="3">
        <v>79</v>
      </c>
      <c r="Y1027" s="3">
        <v>72</v>
      </c>
      <c r="Z1027" s="3" t="s">
        <v>2006</v>
      </c>
      <c r="AA1027" s="3" t="s">
        <v>2006</v>
      </c>
      <c r="AB1027" s="3">
        <v>23.4</v>
      </c>
      <c r="AC1027" s="3" t="s">
        <v>2006</v>
      </c>
      <c r="AD1027" s="15" t="s">
        <v>2006</v>
      </c>
    </row>
    <row r="1028" spans="1:30" x14ac:dyDescent="0.3">
      <c r="A1028" s="143" t="s">
        <v>267</v>
      </c>
      <c r="B1028" s="144" t="s">
        <v>552</v>
      </c>
      <c r="C1028" s="144">
        <v>152713</v>
      </c>
      <c r="D1028" s="144">
        <v>6582780</v>
      </c>
      <c r="E1028" s="144">
        <v>2018</v>
      </c>
      <c r="F1028" s="3" t="s">
        <v>979</v>
      </c>
      <c r="G1028" s="3">
        <v>2.7E-2</v>
      </c>
      <c r="H1028" s="3">
        <v>0.15</v>
      </c>
      <c r="I1028" s="14" t="s">
        <v>557</v>
      </c>
      <c r="J1028" s="49">
        <v>1.5</v>
      </c>
      <c r="K1028" s="26">
        <v>0.2</v>
      </c>
      <c r="L1028" s="26">
        <v>8.6</v>
      </c>
      <c r="M1028" s="3">
        <v>3.3000000000000002E-2</v>
      </c>
      <c r="N1028" s="3">
        <v>0.1</v>
      </c>
      <c r="O1028" s="3">
        <v>1.5</v>
      </c>
      <c r="P1028" s="3">
        <v>1.4</v>
      </c>
      <c r="Q1028" s="3" t="s">
        <v>1266</v>
      </c>
      <c r="R1028" s="3">
        <v>7.6</v>
      </c>
      <c r="S1028" s="3">
        <v>7.7</v>
      </c>
      <c r="T1028" s="3">
        <v>90</v>
      </c>
      <c r="U1028" s="3">
        <v>700</v>
      </c>
      <c r="V1028" s="3">
        <v>5.8</v>
      </c>
      <c r="W1028" s="3">
        <v>5.3</v>
      </c>
      <c r="X1028" s="3">
        <v>73</v>
      </c>
      <c r="Y1028" s="3">
        <v>76</v>
      </c>
      <c r="Z1028" s="3" t="s">
        <v>2006</v>
      </c>
      <c r="AA1028" s="3" t="s">
        <v>2006</v>
      </c>
      <c r="AB1028" s="3">
        <v>23.8</v>
      </c>
      <c r="AC1028" s="3" t="s">
        <v>2006</v>
      </c>
      <c r="AD1028" s="15" t="s">
        <v>2006</v>
      </c>
    </row>
    <row r="1029" spans="1:30" x14ac:dyDescent="0.3">
      <c r="A1029" s="146" t="s">
        <v>39</v>
      </c>
      <c r="B1029" s="144" t="s">
        <v>39</v>
      </c>
      <c r="C1029" s="144">
        <v>145234</v>
      </c>
      <c r="D1029" s="144">
        <v>6581590</v>
      </c>
      <c r="E1029" s="144">
        <v>2018</v>
      </c>
      <c r="F1029" s="3" t="s">
        <v>951</v>
      </c>
      <c r="G1029" s="3">
        <v>0.18</v>
      </c>
      <c r="H1029" s="3">
        <v>0.35</v>
      </c>
      <c r="I1029" s="14">
        <v>0.88</v>
      </c>
      <c r="J1029" s="49">
        <v>0.83</v>
      </c>
      <c r="K1029" s="26">
        <v>0.34</v>
      </c>
      <c r="L1029" s="26">
        <v>3.1</v>
      </c>
      <c r="M1029" s="3">
        <v>1.8000000000000002E-2</v>
      </c>
      <c r="N1029" s="3">
        <v>0.12999999999999998</v>
      </c>
      <c r="O1029" s="3">
        <v>0.8899999999999999</v>
      </c>
      <c r="P1029" s="3">
        <v>0.75</v>
      </c>
      <c r="Q1029" s="3" t="s">
        <v>1266</v>
      </c>
      <c r="R1029" s="3">
        <v>2.4</v>
      </c>
      <c r="S1029" s="3">
        <v>7.6</v>
      </c>
      <c r="T1029" s="3">
        <v>180</v>
      </c>
      <c r="U1029" s="3">
        <v>76</v>
      </c>
      <c r="V1029" s="3">
        <v>20</v>
      </c>
      <c r="W1029" s="3">
        <v>20</v>
      </c>
      <c r="X1029" s="3">
        <v>92</v>
      </c>
      <c r="Y1029" s="3">
        <v>92</v>
      </c>
      <c r="Z1029" s="3" t="s">
        <v>2006</v>
      </c>
      <c r="AA1029" s="3" t="s">
        <v>2006</v>
      </c>
      <c r="AB1029" s="3">
        <v>22.9</v>
      </c>
      <c r="AC1029" s="3" t="s">
        <v>2006</v>
      </c>
      <c r="AD1029" s="15" t="s">
        <v>2006</v>
      </c>
    </row>
    <row r="1030" spans="1:30" x14ac:dyDescent="0.3">
      <c r="A1030" s="146" t="s">
        <v>39</v>
      </c>
      <c r="B1030" s="144" t="s">
        <v>39</v>
      </c>
      <c r="C1030" s="144">
        <v>145234</v>
      </c>
      <c r="D1030" s="144">
        <v>6581590</v>
      </c>
      <c r="E1030" s="144">
        <v>2018</v>
      </c>
      <c r="F1030" s="3" t="s">
        <v>963</v>
      </c>
      <c r="G1030" s="3">
        <v>5.1000000000000004E-3</v>
      </c>
      <c r="H1030" s="3">
        <v>0.17</v>
      </c>
      <c r="I1030" s="14">
        <v>0.55000000000000004</v>
      </c>
      <c r="J1030" s="49">
        <v>0.76999999999999991</v>
      </c>
      <c r="K1030" s="26">
        <v>2.4E-2</v>
      </c>
      <c r="L1030" s="26">
        <v>2.8</v>
      </c>
      <c r="M1030" s="3" t="s">
        <v>1268</v>
      </c>
      <c r="N1030" s="3">
        <v>0.11</v>
      </c>
      <c r="O1030" s="3">
        <v>0.56999999999999995</v>
      </c>
      <c r="P1030" s="3">
        <v>0.64</v>
      </c>
      <c r="Q1030" s="3" t="s">
        <v>1266</v>
      </c>
      <c r="R1030" s="3">
        <v>3.2</v>
      </c>
      <c r="S1030" s="3">
        <v>7.6</v>
      </c>
      <c r="T1030" s="3">
        <v>180</v>
      </c>
      <c r="U1030" s="3">
        <v>78</v>
      </c>
      <c r="V1030" s="3">
        <v>22</v>
      </c>
      <c r="W1030" s="3">
        <v>21</v>
      </c>
      <c r="X1030" s="3">
        <v>95</v>
      </c>
      <c r="Y1030" s="3">
        <v>89</v>
      </c>
      <c r="Z1030" s="3" t="s">
        <v>2006</v>
      </c>
      <c r="AA1030" s="3" t="s">
        <v>2006</v>
      </c>
      <c r="AB1030" s="3">
        <v>22.6</v>
      </c>
      <c r="AC1030" s="3" t="s">
        <v>2006</v>
      </c>
      <c r="AD1030" s="15" t="s">
        <v>2006</v>
      </c>
    </row>
    <row r="1031" spans="1:30" x14ac:dyDescent="0.3">
      <c r="A1031" s="146" t="s">
        <v>39</v>
      </c>
      <c r="B1031" s="144" t="s">
        <v>39</v>
      </c>
      <c r="C1031" s="144">
        <v>145234</v>
      </c>
      <c r="D1031" s="144">
        <v>6581590</v>
      </c>
      <c r="E1031" s="144">
        <v>2018</v>
      </c>
      <c r="F1031" s="3" t="s">
        <v>964</v>
      </c>
      <c r="G1031" s="3">
        <v>7.0000000000000001E-3</v>
      </c>
      <c r="H1031" s="3">
        <v>0.21</v>
      </c>
      <c r="I1031" s="14">
        <v>0.69</v>
      </c>
      <c r="J1031" s="49">
        <v>1.1000000000000001</v>
      </c>
      <c r="K1031" s="26">
        <v>7.4999999999999997E-2</v>
      </c>
      <c r="L1031" s="26">
        <v>6.2</v>
      </c>
      <c r="M1031" s="3">
        <v>4.0000000000000001E-3</v>
      </c>
      <c r="N1031" s="3">
        <v>0.21000000000000002</v>
      </c>
      <c r="O1031" s="3">
        <v>0.72000000000000008</v>
      </c>
      <c r="P1031" s="3">
        <v>1.1000000000000001</v>
      </c>
      <c r="Q1031" s="3">
        <v>5.3999999999999999E-2</v>
      </c>
      <c r="R1031" s="3">
        <v>5.1000000000000005</v>
      </c>
      <c r="S1031" s="3">
        <v>7.5</v>
      </c>
      <c r="T1031" s="3">
        <v>210</v>
      </c>
      <c r="U1031" s="3">
        <v>83</v>
      </c>
      <c r="V1031" s="3">
        <v>23</v>
      </c>
      <c r="W1031" s="3">
        <v>22</v>
      </c>
      <c r="X1031" s="3">
        <v>100</v>
      </c>
      <c r="Y1031" s="3">
        <v>110</v>
      </c>
      <c r="Z1031" s="3" t="s">
        <v>2006</v>
      </c>
      <c r="AA1031" s="3" t="s">
        <v>2006</v>
      </c>
      <c r="AB1031" s="3">
        <v>23</v>
      </c>
      <c r="AC1031" s="3" t="s">
        <v>2006</v>
      </c>
      <c r="AD1031" s="15" t="s">
        <v>2006</v>
      </c>
    </row>
    <row r="1032" spans="1:30" x14ac:dyDescent="0.3">
      <c r="A1032" s="146" t="s">
        <v>39</v>
      </c>
      <c r="B1032" s="144" t="s">
        <v>39</v>
      </c>
      <c r="C1032" s="144">
        <v>145234</v>
      </c>
      <c r="D1032" s="144">
        <v>6581590</v>
      </c>
      <c r="E1032" s="144">
        <v>2018</v>
      </c>
      <c r="F1032" s="3" t="s">
        <v>965</v>
      </c>
      <c r="G1032" s="3" t="s">
        <v>1268</v>
      </c>
      <c r="H1032" s="3">
        <v>0.28000000000000003</v>
      </c>
      <c r="I1032" s="14">
        <v>7.0000000000000001E-3</v>
      </c>
      <c r="J1032" s="49">
        <v>0.85</v>
      </c>
      <c r="K1032" s="26">
        <v>7.5999999999999998E-2</v>
      </c>
      <c r="L1032" s="26">
        <v>2.4</v>
      </c>
      <c r="M1032" s="3" t="s">
        <v>1268</v>
      </c>
      <c r="N1032" s="3">
        <v>0.15</v>
      </c>
      <c r="O1032" s="3" t="s">
        <v>566</v>
      </c>
      <c r="P1032" s="3">
        <v>0.88</v>
      </c>
      <c r="Q1032" s="3">
        <v>3.1E-2</v>
      </c>
      <c r="R1032" s="3">
        <v>1.5</v>
      </c>
      <c r="S1032" s="3">
        <v>7.5</v>
      </c>
      <c r="T1032" s="3">
        <v>180</v>
      </c>
      <c r="U1032" s="3">
        <v>68</v>
      </c>
      <c r="V1032" s="3">
        <v>18</v>
      </c>
      <c r="W1032" s="3">
        <v>18</v>
      </c>
      <c r="X1032" s="3">
        <v>82</v>
      </c>
      <c r="Y1032" s="3">
        <v>81</v>
      </c>
      <c r="Z1032" s="3" t="s">
        <v>2006</v>
      </c>
      <c r="AA1032" s="3" t="s">
        <v>2006</v>
      </c>
      <c r="AB1032" s="3">
        <v>23.4</v>
      </c>
      <c r="AC1032" s="3" t="s">
        <v>2006</v>
      </c>
      <c r="AD1032" s="15" t="s">
        <v>2006</v>
      </c>
    </row>
    <row r="1033" spans="1:30" x14ac:dyDescent="0.3">
      <c r="A1033" s="146" t="s">
        <v>39</v>
      </c>
      <c r="B1033" s="144" t="s">
        <v>39</v>
      </c>
      <c r="C1033" s="144">
        <v>145234</v>
      </c>
      <c r="D1033" s="144">
        <v>6581590</v>
      </c>
      <c r="E1033" s="144">
        <v>2018</v>
      </c>
      <c r="F1033" s="3" t="s">
        <v>966</v>
      </c>
      <c r="G1033" s="3">
        <v>5.0000000000000001E-3</v>
      </c>
      <c r="H1033" s="3">
        <v>0.17</v>
      </c>
      <c r="I1033" s="14">
        <v>0.51</v>
      </c>
      <c r="J1033" s="49">
        <v>0.84000000000000008</v>
      </c>
      <c r="K1033" s="26">
        <v>6.7000000000000004E-2</v>
      </c>
      <c r="L1033" s="26">
        <v>0.95</v>
      </c>
      <c r="M1033" s="3" t="s">
        <v>1268</v>
      </c>
      <c r="N1033" s="3">
        <v>0.16</v>
      </c>
      <c r="O1033" s="3">
        <v>0.49</v>
      </c>
      <c r="P1033" s="3">
        <v>0.47</v>
      </c>
      <c r="Q1033" s="3">
        <v>1.2999999999999999E-2</v>
      </c>
      <c r="R1033" s="3">
        <v>0.32</v>
      </c>
      <c r="S1033" s="3">
        <v>8</v>
      </c>
      <c r="T1033" s="3">
        <v>220</v>
      </c>
      <c r="U1033" s="3">
        <v>76</v>
      </c>
      <c r="V1033" s="3">
        <v>21</v>
      </c>
      <c r="W1033" s="3">
        <v>20</v>
      </c>
      <c r="X1033" s="3">
        <v>98</v>
      </c>
      <c r="Y1033" s="3">
        <v>98</v>
      </c>
      <c r="Z1033" s="3" t="s">
        <v>2006</v>
      </c>
      <c r="AA1033" s="3" t="s">
        <v>2006</v>
      </c>
      <c r="AB1033" s="3">
        <v>22.8</v>
      </c>
      <c r="AC1033" s="3" t="s">
        <v>2006</v>
      </c>
      <c r="AD1033" s="15" t="s">
        <v>2006</v>
      </c>
    </row>
    <row r="1034" spans="1:30" x14ac:dyDescent="0.3">
      <c r="A1034" s="146" t="s">
        <v>39</v>
      </c>
      <c r="B1034" s="144" t="s">
        <v>39</v>
      </c>
      <c r="C1034" s="144">
        <v>145234</v>
      </c>
      <c r="D1034" s="144">
        <v>6581590</v>
      </c>
      <c r="E1034" s="144">
        <v>2018</v>
      </c>
      <c r="F1034" s="3" t="s">
        <v>967</v>
      </c>
      <c r="G1034" s="3">
        <v>4.0000000000000001E-3</v>
      </c>
      <c r="H1034" s="3">
        <v>0.15</v>
      </c>
      <c r="I1034" s="14">
        <v>0.19</v>
      </c>
      <c r="J1034" s="49">
        <v>0.68</v>
      </c>
      <c r="K1034" s="26">
        <v>2.9000000000000001E-2</v>
      </c>
      <c r="L1034" s="26">
        <v>0.99</v>
      </c>
      <c r="M1034" s="3">
        <v>4.0000000000000001E-3</v>
      </c>
      <c r="N1034" s="3">
        <v>0.12000000000000001</v>
      </c>
      <c r="O1034" s="3">
        <v>0.17</v>
      </c>
      <c r="P1034" s="3">
        <v>0.64</v>
      </c>
      <c r="Q1034" s="3" t="s">
        <v>1266</v>
      </c>
      <c r="R1034" s="3">
        <v>0.87</v>
      </c>
      <c r="S1034" s="3">
        <v>7.9</v>
      </c>
      <c r="T1034" s="3">
        <v>220</v>
      </c>
      <c r="U1034" s="3">
        <v>81</v>
      </c>
      <c r="V1034" s="3">
        <v>23</v>
      </c>
      <c r="W1034" s="3">
        <v>21</v>
      </c>
      <c r="X1034" s="3">
        <v>99</v>
      </c>
      <c r="Y1034" s="3">
        <v>100</v>
      </c>
      <c r="Z1034" s="3" t="s">
        <v>2006</v>
      </c>
      <c r="AA1034" s="3" t="s">
        <v>2006</v>
      </c>
      <c r="AB1034" s="3">
        <v>22.1</v>
      </c>
      <c r="AC1034" s="3" t="s">
        <v>2006</v>
      </c>
      <c r="AD1034" s="15" t="s">
        <v>2006</v>
      </c>
    </row>
    <row r="1035" spans="1:30" x14ac:dyDescent="0.3">
      <c r="A1035" s="146" t="s">
        <v>39</v>
      </c>
      <c r="B1035" s="144" t="s">
        <v>39</v>
      </c>
      <c r="C1035" s="144">
        <v>145234</v>
      </c>
      <c r="D1035" s="144">
        <v>6581590</v>
      </c>
      <c r="E1035" s="144">
        <v>2018</v>
      </c>
      <c r="F1035" s="3" t="s">
        <v>968</v>
      </c>
      <c r="G1035" s="3">
        <v>1.4999999999999999E-2</v>
      </c>
      <c r="H1035" s="3">
        <v>0.1</v>
      </c>
      <c r="I1035" s="14">
        <v>0.46</v>
      </c>
      <c r="J1035" s="49">
        <v>0.7</v>
      </c>
      <c r="K1035" s="26">
        <v>0.1</v>
      </c>
      <c r="L1035" s="26">
        <v>4</v>
      </c>
      <c r="M1035" s="3">
        <v>6.0000000000000001E-3</v>
      </c>
      <c r="N1035" s="3">
        <v>9.2999999999999999E-2</v>
      </c>
      <c r="O1035" s="3">
        <v>0.21000000000000002</v>
      </c>
      <c r="P1035" s="3">
        <v>0.54</v>
      </c>
      <c r="Q1035" s="3" t="s">
        <v>1266</v>
      </c>
      <c r="R1035" s="3">
        <v>0.76999999999999991</v>
      </c>
      <c r="S1035" s="3">
        <v>8.1</v>
      </c>
      <c r="T1035" s="3">
        <v>210</v>
      </c>
      <c r="U1035" s="3">
        <v>81</v>
      </c>
      <c r="V1035" s="3">
        <v>24</v>
      </c>
      <c r="W1035" s="3">
        <v>22</v>
      </c>
      <c r="X1035" s="3">
        <v>110</v>
      </c>
      <c r="Y1035" s="3">
        <v>100</v>
      </c>
      <c r="Z1035" s="3" t="s">
        <v>2006</v>
      </c>
      <c r="AA1035" s="3" t="s">
        <v>2006</v>
      </c>
      <c r="AB1035" s="3">
        <v>22.9</v>
      </c>
      <c r="AC1035" s="3" t="s">
        <v>2006</v>
      </c>
      <c r="AD1035" s="15" t="s">
        <v>2006</v>
      </c>
    </row>
    <row r="1036" spans="1:30" x14ac:dyDescent="0.3">
      <c r="A1036" s="146" t="s">
        <v>39</v>
      </c>
      <c r="B1036" s="144" t="s">
        <v>39</v>
      </c>
      <c r="C1036" s="144">
        <v>145234</v>
      </c>
      <c r="D1036" s="144">
        <v>6581590</v>
      </c>
      <c r="E1036" s="144">
        <v>2018</v>
      </c>
      <c r="F1036" s="3" t="s">
        <v>969</v>
      </c>
      <c r="G1036" s="3" t="s">
        <v>1268</v>
      </c>
      <c r="H1036" s="3">
        <v>6.4000000000000001E-2</v>
      </c>
      <c r="I1036" s="14" t="s">
        <v>557</v>
      </c>
      <c r="J1036" s="49">
        <v>0.42000000000000004</v>
      </c>
      <c r="K1036" s="26">
        <v>6.0999999999999999E-2</v>
      </c>
      <c r="L1036" s="26">
        <v>1.1000000000000001</v>
      </c>
      <c r="M1036" s="3" t="s">
        <v>1268</v>
      </c>
      <c r="N1036" s="3" t="s">
        <v>566</v>
      </c>
      <c r="O1036" s="3" t="s">
        <v>566</v>
      </c>
      <c r="P1036" s="3">
        <v>0.47</v>
      </c>
      <c r="Q1036" s="3" t="s">
        <v>1266</v>
      </c>
      <c r="R1036" s="3">
        <v>0.63</v>
      </c>
      <c r="S1036" s="3">
        <v>8.1999999999999993</v>
      </c>
      <c r="T1036" s="3">
        <v>180</v>
      </c>
      <c r="U1036" s="3">
        <v>70</v>
      </c>
      <c r="V1036" s="3">
        <v>30</v>
      </c>
      <c r="W1036" s="3">
        <v>26</v>
      </c>
      <c r="X1036" s="3">
        <v>89</v>
      </c>
      <c r="Y1036" s="3">
        <v>89</v>
      </c>
      <c r="Z1036" s="3" t="s">
        <v>2006</v>
      </c>
      <c r="AA1036" s="3" t="s">
        <v>2006</v>
      </c>
      <c r="AB1036" s="3">
        <v>21.6</v>
      </c>
      <c r="AC1036" s="3" t="s">
        <v>2006</v>
      </c>
      <c r="AD1036" s="15" t="s">
        <v>2006</v>
      </c>
    </row>
    <row r="1037" spans="1:30" x14ac:dyDescent="0.3">
      <c r="A1037" s="146" t="s">
        <v>39</v>
      </c>
      <c r="B1037" s="144" t="s">
        <v>39</v>
      </c>
      <c r="C1037" s="144">
        <v>145234</v>
      </c>
      <c r="D1037" s="144">
        <v>6581590</v>
      </c>
      <c r="E1037" s="144">
        <v>2018</v>
      </c>
      <c r="F1037" s="3" t="s">
        <v>970</v>
      </c>
      <c r="G1037" s="3">
        <v>5.0000000000000001E-3</v>
      </c>
      <c r="H1037" s="3">
        <v>6.8000000000000005E-2</v>
      </c>
      <c r="I1037" s="14">
        <v>0.36000000000000004</v>
      </c>
      <c r="J1037" s="49">
        <v>0.41</v>
      </c>
      <c r="K1037" s="26">
        <v>3.3000000000000002E-2</v>
      </c>
      <c r="L1037" s="26">
        <v>2.5</v>
      </c>
      <c r="M1037" s="3" t="s">
        <v>1268</v>
      </c>
      <c r="N1037" s="3" t="s">
        <v>566</v>
      </c>
      <c r="O1037" s="3">
        <v>0.15</v>
      </c>
      <c r="P1037" s="3">
        <v>0.42000000000000004</v>
      </c>
      <c r="Q1037" s="3" t="s">
        <v>1266</v>
      </c>
      <c r="R1037" s="3">
        <v>0.33</v>
      </c>
      <c r="S1037" s="3">
        <v>8</v>
      </c>
      <c r="T1037" s="3">
        <v>180</v>
      </c>
      <c r="U1037" s="3">
        <v>80</v>
      </c>
      <c r="V1037" s="3">
        <v>29</v>
      </c>
      <c r="W1037" s="3">
        <v>29</v>
      </c>
      <c r="X1037" s="3">
        <v>89</v>
      </c>
      <c r="Y1037" s="3">
        <v>92</v>
      </c>
      <c r="Z1037" s="3" t="s">
        <v>2006</v>
      </c>
      <c r="AA1037" s="3" t="s">
        <v>2006</v>
      </c>
      <c r="AB1037" s="3">
        <v>23.2</v>
      </c>
      <c r="AC1037" s="3" t="s">
        <v>2006</v>
      </c>
      <c r="AD1037" s="15" t="s">
        <v>2006</v>
      </c>
    </row>
    <row r="1038" spans="1:30" x14ac:dyDescent="0.3">
      <c r="A1038" s="146" t="s">
        <v>39</v>
      </c>
      <c r="B1038" s="144" t="s">
        <v>39</v>
      </c>
      <c r="C1038" s="144">
        <v>145234</v>
      </c>
      <c r="D1038" s="144">
        <v>6581590</v>
      </c>
      <c r="E1038" s="144">
        <v>2018</v>
      </c>
      <c r="F1038" s="3" t="s">
        <v>971</v>
      </c>
      <c r="G1038" s="3" t="s">
        <v>1268</v>
      </c>
      <c r="H1038" s="3">
        <v>7.0999999999999994E-2</v>
      </c>
      <c r="I1038" s="14" t="s">
        <v>557</v>
      </c>
      <c r="J1038" s="49">
        <v>0.34</v>
      </c>
      <c r="K1038" s="26" t="s">
        <v>585</v>
      </c>
      <c r="L1038" s="26">
        <v>0.41</v>
      </c>
      <c r="M1038" s="3" t="s">
        <v>1268</v>
      </c>
      <c r="N1038" s="3">
        <v>5.6000000000000001E-2</v>
      </c>
      <c r="O1038" s="3">
        <v>0.1</v>
      </c>
      <c r="P1038" s="3">
        <v>0.34</v>
      </c>
      <c r="Q1038" s="3" t="s">
        <v>1266</v>
      </c>
      <c r="R1038" s="3">
        <v>0.35</v>
      </c>
      <c r="S1038" s="3">
        <v>8.1</v>
      </c>
      <c r="T1038" s="3">
        <v>180</v>
      </c>
      <c r="U1038" s="3">
        <v>79</v>
      </c>
      <c r="V1038" s="3">
        <v>24</v>
      </c>
      <c r="W1038" s="3">
        <v>23</v>
      </c>
      <c r="X1038" s="3">
        <v>92</v>
      </c>
      <c r="Y1038" s="3">
        <v>89</v>
      </c>
      <c r="Z1038" s="3" t="s">
        <v>2006</v>
      </c>
      <c r="AA1038" s="3" t="s">
        <v>2006</v>
      </c>
      <c r="AB1038" s="3">
        <v>23.4</v>
      </c>
      <c r="AC1038" s="3" t="s">
        <v>2006</v>
      </c>
      <c r="AD1038" s="15" t="s">
        <v>2006</v>
      </c>
    </row>
    <row r="1039" spans="1:30" x14ac:dyDescent="0.3">
      <c r="A1039" s="146" t="s">
        <v>39</v>
      </c>
      <c r="B1039" s="144" t="s">
        <v>39</v>
      </c>
      <c r="C1039" s="144">
        <v>145234</v>
      </c>
      <c r="D1039" s="144">
        <v>6581590</v>
      </c>
      <c r="E1039" s="144">
        <v>2018</v>
      </c>
      <c r="F1039" s="3" t="s">
        <v>972</v>
      </c>
      <c r="G1039" s="3" t="s">
        <v>1268</v>
      </c>
      <c r="H1039" s="3">
        <v>5.8000000000000003E-2</v>
      </c>
      <c r="I1039" s="14">
        <v>9.4E-2</v>
      </c>
      <c r="J1039" s="49">
        <v>0.33</v>
      </c>
      <c r="K1039" s="26">
        <v>7.8E-2</v>
      </c>
      <c r="L1039" s="26">
        <v>0.98</v>
      </c>
      <c r="M1039" s="3" t="s">
        <v>1268</v>
      </c>
      <c r="N1039" s="3">
        <v>0.05</v>
      </c>
      <c r="O1039" s="3">
        <v>7.8E-2</v>
      </c>
      <c r="P1039" s="3">
        <v>0.32</v>
      </c>
      <c r="Q1039" s="3" t="s">
        <v>1266</v>
      </c>
      <c r="R1039" s="3">
        <v>0.6</v>
      </c>
      <c r="S1039" s="3">
        <v>8.1999999999999993</v>
      </c>
      <c r="T1039" s="3">
        <v>190</v>
      </c>
      <c r="U1039" s="3">
        <v>79</v>
      </c>
      <c r="V1039" s="3">
        <v>21</v>
      </c>
      <c r="W1039" s="3">
        <v>20</v>
      </c>
      <c r="X1039" s="3">
        <v>93</v>
      </c>
      <c r="Y1039" s="3">
        <v>95</v>
      </c>
      <c r="Z1039" s="3" t="s">
        <v>2006</v>
      </c>
      <c r="AA1039" s="3" t="s">
        <v>2006</v>
      </c>
      <c r="AB1039" s="3">
        <v>23.3</v>
      </c>
      <c r="AC1039" s="3" t="s">
        <v>2006</v>
      </c>
      <c r="AD1039" s="15" t="s">
        <v>2006</v>
      </c>
    </row>
    <row r="1040" spans="1:30" x14ac:dyDescent="0.3">
      <c r="A1040" s="146" t="s">
        <v>39</v>
      </c>
      <c r="B1040" s="144" t="s">
        <v>39</v>
      </c>
      <c r="C1040" s="144">
        <v>145234</v>
      </c>
      <c r="D1040" s="144">
        <v>6581590</v>
      </c>
      <c r="E1040" s="144">
        <v>2018</v>
      </c>
      <c r="F1040" s="3" t="s">
        <v>973</v>
      </c>
      <c r="G1040" s="3">
        <v>4.0000000000000001E-3</v>
      </c>
      <c r="H1040" s="3">
        <v>5.8000000000000003E-2</v>
      </c>
      <c r="I1040" s="14">
        <v>0.17</v>
      </c>
      <c r="J1040" s="49">
        <v>0.28999999999999998</v>
      </c>
      <c r="K1040" s="26">
        <v>7.8E-2</v>
      </c>
      <c r="L1040" s="26">
        <v>0.80999999999999994</v>
      </c>
      <c r="M1040" s="3" t="s">
        <v>1268</v>
      </c>
      <c r="N1040" s="3">
        <v>8.3999999999999991E-2</v>
      </c>
      <c r="O1040" s="3">
        <v>0.4</v>
      </c>
      <c r="P1040" s="3">
        <v>0.31</v>
      </c>
      <c r="Q1040" s="3" t="s">
        <v>1266</v>
      </c>
      <c r="R1040" s="3">
        <v>0.69</v>
      </c>
      <c r="S1040" s="3">
        <v>8.1</v>
      </c>
      <c r="T1040" s="3">
        <v>190</v>
      </c>
      <c r="U1040" s="3">
        <v>78</v>
      </c>
      <c r="V1040" s="3">
        <v>19</v>
      </c>
      <c r="W1040" s="3">
        <v>19</v>
      </c>
      <c r="X1040" s="3">
        <v>98</v>
      </c>
      <c r="Y1040" s="3">
        <v>93</v>
      </c>
      <c r="Z1040" s="3" t="s">
        <v>2006</v>
      </c>
      <c r="AA1040" s="3" t="s">
        <v>2006</v>
      </c>
      <c r="AB1040" s="3">
        <v>24</v>
      </c>
      <c r="AC1040" s="3" t="s">
        <v>2006</v>
      </c>
      <c r="AD1040" s="15" t="s">
        <v>2006</v>
      </c>
    </row>
    <row r="1041" spans="1:30" x14ac:dyDescent="0.3">
      <c r="A1041" s="146" t="s">
        <v>261</v>
      </c>
      <c r="B1041" s="144" t="s">
        <v>1327</v>
      </c>
      <c r="C1041" s="144">
        <v>156341</v>
      </c>
      <c r="D1041" s="144">
        <v>6582550</v>
      </c>
      <c r="E1041" s="144">
        <v>2018</v>
      </c>
      <c r="F1041" s="3" t="s">
        <v>951</v>
      </c>
      <c r="G1041" s="3">
        <v>7.0000000000000001E-3</v>
      </c>
      <c r="H1041" s="3">
        <v>0.1</v>
      </c>
      <c r="I1041" s="14">
        <v>1.6</v>
      </c>
      <c r="J1041" s="49">
        <v>1.7</v>
      </c>
      <c r="K1041" s="26">
        <v>0.19</v>
      </c>
      <c r="L1041" s="26">
        <v>2.2999999999999998</v>
      </c>
      <c r="M1041" s="3">
        <v>4.0000000000000001E-3</v>
      </c>
      <c r="N1041" s="3" t="s">
        <v>566</v>
      </c>
      <c r="O1041" s="3">
        <v>1.3</v>
      </c>
      <c r="P1041" s="3">
        <v>1.6</v>
      </c>
      <c r="Q1041" s="3" t="s">
        <v>1266</v>
      </c>
      <c r="R1041" s="3">
        <v>1.7</v>
      </c>
      <c r="S1041" s="3">
        <v>7.7</v>
      </c>
      <c r="T1041" s="3">
        <v>72</v>
      </c>
      <c r="U1041" s="3">
        <v>310</v>
      </c>
      <c r="V1041" s="3">
        <v>6.2</v>
      </c>
      <c r="W1041" s="3">
        <v>6</v>
      </c>
      <c r="X1041" s="3">
        <v>43</v>
      </c>
      <c r="Y1041" s="3">
        <v>42</v>
      </c>
      <c r="Z1041" s="3" t="s">
        <v>2006</v>
      </c>
      <c r="AA1041" s="3" t="s">
        <v>2006</v>
      </c>
      <c r="AB1041" s="3">
        <v>23</v>
      </c>
      <c r="AC1041" s="3" t="s">
        <v>2006</v>
      </c>
      <c r="AD1041" s="15" t="s">
        <v>2006</v>
      </c>
    </row>
    <row r="1042" spans="1:30" x14ac:dyDescent="0.3">
      <c r="A1042" s="146" t="s">
        <v>261</v>
      </c>
      <c r="B1042" s="144" t="s">
        <v>1327</v>
      </c>
      <c r="C1042" s="144">
        <v>156341</v>
      </c>
      <c r="D1042" s="144">
        <v>6582550</v>
      </c>
      <c r="E1042" s="144">
        <v>2018</v>
      </c>
      <c r="F1042" s="3" t="s">
        <v>952</v>
      </c>
      <c r="G1042" s="3">
        <v>7.4000000000000003E-3</v>
      </c>
      <c r="H1042" s="3">
        <v>0.11</v>
      </c>
      <c r="I1042" s="14">
        <v>1.6</v>
      </c>
      <c r="J1042" s="49">
        <v>1.7</v>
      </c>
      <c r="K1042" s="26">
        <v>8.3999999999999991E-2</v>
      </c>
      <c r="L1042" s="26">
        <v>1.7</v>
      </c>
      <c r="M1042" s="3">
        <v>7.0000000000000001E-3</v>
      </c>
      <c r="N1042" s="3">
        <v>7.2000000000000008E-2</v>
      </c>
      <c r="O1042" s="3">
        <v>1.6</v>
      </c>
      <c r="P1042" s="3">
        <v>1.7</v>
      </c>
      <c r="Q1042" s="3" t="s">
        <v>1266</v>
      </c>
      <c r="R1042" s="3">
        <v>2</v>
      </c>
      <c r="S1042" s="3">
        <v>7.8</v>
      </c>
      <c r="T1042" s="3">
        <v>66</v>
      </c>
      <c r="U1042" s="3">
        <v>210</v>
      </c>
      <c r="V1042" s="3">
        <v>6.5</v>
      </c>
      <c r="W1042" s="3">
        <v>6.7</v>
      </c>
      <c r="X1042" s="3">
        <v>31</v>
      </c>
      <c r="Y1042" s="3">
        <v>33</v>
      </c>
      <c r="Z1042" s="3" t="s">
        <v>2006</v>
      </c>
      <c r="AA1042" s="3" t="s">
        <v>2006</v>
      </c>
      <c r="AB1042" s="3">
        <v>23</v>
      </c>
      <c r="AC1042" s="3" t="s">
        <v>2006</v>
      </c>
      <c r="AD1042" s="15" t="s">
        <v>2006</v>
      </c>
    </row>
    <row r="1043" spans="1:30" x14ac:dyDescent="0.3">
      <c r="A1043" s="146" t="s">
        <v>261</v>
      </c>
      <c r="B1043" s="144" t="s">
        <v>1327</v>
      </c>
      <c r="C1043" s="144">
        <v>156341</v>
      </c>
      <c r="D1043" s="144">
        <v>6582550</v>
      </c>
      <c r="E1043" s="144">
        <v>2018</v>
      </c>
      <c r="F1043" s="3" t="s">
        <v>953</v>
      </c>
      <c r="G1043" s="3">
        <v>0.15</v>
      </c>
      <c r="H1043" s="3">
        <v>0.15</v>
      </c>
      <c r="I1043" s="14">
        <v>1.9</v>
      </c>
      <c r="J1043" s="49">
        <v>1.9</v>
      </c>
      <c r="K1043" s="26">
        <v>0.12000000000000001</v>
      </c>
      <c r="L1043" s="26">
        <v>3.4</v>
      </c>
      <c r="M1043" s="3">
        <v>3.9E-2</v>
      </c>
      <c r="N1043" s="3">
        <v>5.1999999999999998E-2</v>
      </c>
      <c r="O1043" s="3">
        <v>1.6</v>
      </c>
      <c r="P1043" s="3">
        <v>1.5</v>
      </c>
      <c r="Q1043" s="3">
        <v>2.1000000000000001E-2</v>
      </c>
      <c r="R1043" s="3">
        <v>2.2000000000000002</v>
      </c>
      <c r="S1043" s="3">
        <v>7.7</v>
      </c>
      <c r="T1043" s="3">
        <v>64</v>
      </c>
      <c r="U1043" s="3">
        <v>200</v>
      </c>
      <c r="V1043" s="3">
        <v>6.5</v>
      </c>
      <c r="W1043" s="3">
        <v>6.2</v>
      </c>
      <c r="X1043" s="3">
        <v>36</v>
      </c>
      <c r="Y1043" s="3">
        <v>30</v>
      </c>
      <c r="Z1043" s="3" t="s">
        <v>2006</v>
      </c>
      <c r="AA1043" s="3" t="s">
        <v>2006</v>
      </c>
      <c r="AB1043" s="3">
        <v>22.6</v>
      </c>
      <c r="AC1043" s="3" t="s">
        <v>2006</v>
      </c>
      <c r="AD1043" s="15" t="s">
        <v>2006</v>
      </c>
    </row>
    <row r="1044" spans="1:30" x14ac:dyDescent="0.3">
      <c r="A1044" s="146" t="s">
        <v>261</v>
      </c>
      <c r="B1044" s="144" t="s">
        <v>1327</v>
      </c>
      <c r="C1044" s="144">
        <v>156341</v>
      </c>
      <c r="D1044" s="144">
        <v>6582550</v>
      </c>
      <c r="E1044" s="144">
        <v>2018</v>
      </c>
      <c r="F1044" s="3" t="s">
        <v>977</v>
      </c>
      <c r="G1044" s="3">
        <v>8.9999999999999993E-3</v>
      </c>
      <c r="H1044" s="3">
        <v>0.11</v>
      </c>
      <c r="I1044" s="14">
        <v>1.9</v>
      </c>
      <c r="J1044" s="49">
        <v>1.7</v>
      </c>
      <c r="K1044" s="26">
        <v>0.54</v>
      </c>
      <c r="L1044" s="26">
        <v>2.7</v>
      </c>
      <c r="M1044" s="3">
        <v>4.0000000000000001E-3</v>
      </c>
      <c r="N1044" s="3">
        <v>6.9999999999999993E-2</v>
      </c>
      <c r="O1044" s="3">
        <v>1.9</v>
      </c>
      <c r="P1044" s="3">
        <v>1.6</v>
      </c>
      <c r="Q1044" s="3" t="s">
        <v>1266</v>
      </c>
      <c r="R1044" s="3">
        <v>1.1000000000000001</v>
      </c>
      <c r="S1044" s="3">
        <v>8</v>
      </c>
      <c r="T1044" s="3">
        <v>64</v>
      </c>
      <c r="U1044" s="3">
        <v>210</v>
      </c>
      <c r="V1044" s="3">
        <v>6.8</v>
      </c>
      <c r="W1044" s="3">
        <v>6.7</v>
      </c>
      <c r="X1044" s="3">
        <v>34</v>
      </c>
      <c r="Y1044" s="3">
        <v>32</v>
      </c>
      <c r="Z1044" s="3" t="s">
        <v>2006</v>
      </c>
      <c r="AA1044" s="3" t="s">
        <v>2006</v>
      </c>
      <c r="AB1044" s="3">
        <v>23.1</v>
      </c>
      <c r="AC1044" s="3" t="s">
        <v>2006</v>
      </c>
      <c r="AD1044" s="15" t="s">
        <v>2006</v>
      </c>
    </row>
    <row r="1045" spans="1:30" x14ac:dyDescent="0.3">
      <c r="A1045" s="146" t="s">
        <v>261</v>
      </c>
      <c r="B1045" s="144" t="s">
        <v>1327</v>
      </c>
      <c r="C1045" s="144">
        <v>156341</v>
      </c>
      <c r="D1045" s="144">
        <v>6582550</v>
      </c>
      <c r="E1045" s="144">
        <v>2018</v>
      </c>
      <c r="F1045" s="3" t="s">
        <v>955</v>
      </c>
      <c r="G1045" s="3">
        <v>4.1000000000000002E-2</v>
      </c>
      <c r="H1045" s="3">
        <v>0.13</v>
      </c>
      <c r="I1045" s="14">
        <v>1.9</v>
      </c>
      <c r="J1045" s="49">
        <v>1.8</v>
      </c>
      <c r="K1045" s="26">
        <v>0.19</v>
      </c>
      <c r="L1045" s="26">
        <v>4.5999999999999996</v>
      </c>
      <c r="M1045" s="3">
        <v>2.5000000000000001E-2</v>
      </c>
      <c r="N1045" s="3">
        <v>6.0999999999999999E-2</v>
      </c>
      <c r="O1045" s="3">
        <v>1.9</v>
      </c>
      <c r="P1045" s="3">
        <v>1.8</v>
      </c>
      <c r="Q1045" s="3">
        <v>3.5000000000000003E-2</v>
      </c>
      <c r="R1045" s="3">
        <v>3.3</v>
      </c>
      <c r="S1045" s="3">
        <v>8.1</v>
      </c>
      <c r="T1045" s="3">
        <v>70</v>
      </c>
      <c r="U1045" s="3">
        <v>230</v>
      </c>
      <c r="V1045" s="3">
        <v>7.5</v>
      </c>
      <c r="W1045" s="3">
        <v>7.3</v>
      </c>
      <c r="X1045" s="3">
        <v>36</v>
      </c>
      <c r="Y1045" s="3">
        <v>41</v>
      </c>
      <c r="Z1045" s="3" t="s">
        <v>2006</v>
      </c>
      <c r="AA1045" s="3" t="s">
        <v>2006</v>
      </c>
      <c r="AB1045" s="3">
        <v>21</v>
      </c>
      <c r="AC1045" s="3" t="s">
        <v>2006</v>
      </c>
      <c r="AD1045" s="15" t="s">
        <v>2006</v>
      </c>
    </row>
    <row r="1046" spans="1:30" x14ac:dyDescent="0.3">
      <c r="A1046" s="146" t="s">
        <v>261</v>
      </c>
      <c r="B1046" s="144" t="s">
        <v>1327</v>
      </c>
      <c r="C1046" s="144">
        <v>156341</v>
      </c>
      <c r="D1046" s="144">
        <v>6582550</v>
      </c>
      <c r="E1046" s="144">
        <v>2018</v>
      </c>
      <c r="F1046" s="3" t="s">
        <v>982</v>
      </c>
      <c r="G1046" s="3">
        <v>0.1</v>
      </c>
      <c r="H1046" s="3">
        <v>0.18</v>
      </c>
      <c r="I1046" s="14">
        <v>2.2000000000000002</v>
      </c>
      <c r="J1046" s="49">
        <v>1.6</v>
      </c>
      <c r="K1046" s="26">
        <v>0.34</v>
      </c>
      <c r="L1046" s="26">
        <v>8.9</v>
      </c>
      <c r="M1046" s="3">
        <v>6.0000000000000005E-2</v>
      </c>
      <c r="N1046" s="3">
        <v>8.6000000000000007E-2</v>
      </c>
      <c r="O1046" s="3">
        <v>1.8</v>
      </c>
      <c r="P1046" s="3">
        <v>1.6</v>
      </c>
      <c r="Q1046" s="3">
        <v>4.5999999999999999E-2</v>
      </c>
      <c r="R1046" s="3">
        <v>2.7</v>
      </c>
      <c r="S1046" s="3">
        <v>8.1999999999999993</v>
      </c>
      <c r="T1046" s="3">
        <v>79</v>
      </c>
      <c r="U1046" s="3">
        <v>420</v>
      </c>
      <c r="V1046" s="3">
        <v>7.3</v>
      </c>
      <c r="W1046" s="3">
        <v>6.8</v>
      </c>
      <c r="X1046" s="3">
        <v>60</v>
      </c>
      <c r="Y1046" s="3">
        <v>59</v>
      </c>
      <c r="Z1046" s="3" t="s">
        <v>2006</v>
      </c>
      <c r="AA1046" s="3" t="s">
        <v>2006</v>
      </c>
      <c r="AB1046" s="3">
        <v>22.9</v>
      </c>
      <c r="AC1046" s="3" t="s">
        <v>2006</v>
      </c>
      <c r="AD1046" s="15" t="s">
        <v>2006</v>
      </c>
    </row>
    <row r="1047" spans="1:30" x14ac:dyDescent="0.3">
      <c r="A1047" s="146" t="s">
        <v>261</v>
      </c>
      <c r="B1047" s="144" t="s">
        <v>1327</v>
      </c>
      <c r="C1047" s="144">
        <v>156341</v>
      </c>
      <c r="D1047" s="144">
        <v>6582550</v>
      </c>
      <c r="E1047" s="144">
        <v>2018</v>
      </c>
      <c r="F1047" s="3" t="s">
        <v>968</v>
      </c>
      <c r="G1047" s="3">
        <v>1.9E-2</v>
      </c>
      <c r="H1047" s="3">
        <v>0.11</v>
      </c>
      <c r="I1047" s="14">
        <v>1.5</v>
      </c>
      <c r="J1047" s="49">
        <v>1.4</v>
      </c>
      <c r="K1047" s="26">
        <v>0.16</v>
      </c>
      <c r="L1047" s="26">
        <v>3.3</v>
      </c>
      <c r="M1047" s="3">
        <v>1.8000000000000002E-2</v>
      </c>
      <c r="N1047" s="3">
        <v>6.8000000000000005E-2</v>
      </c>
      <c r="O1047" s="3">
        <v>1.5</v>
      </c>
      <c r="P1047" s="3">
        <v>1.4</v>
      </c>
      <c r="Q1047" s="3">
        <v>2.5999999999999999E-2</v>
      </c>
      <c r="R1047" s="3">
        <v>2.4</v>
      </c>
      <c r="S1047" s="3">
        <v>8.1</v>
      </c>
      <c r="T1047" s="3">
        <v>81</v>
      </c>
      <c r="U1047" s="3">
        <v>620</v>
      </c>
      <c r="V1047" s="3">
        <v>5.8</v>
      </c>
      <c r="W1047" s="3">
        <v>5.5</v>
      </c>
      <c r="X1047" s="3">
        <v>72</v>
      </c>
      <c r="Y1047" s="3">
        <v>69</v>
      </c>
      <c r="Z1047" s="3" t="s">
        <v>2006</v>
      </c>
      <c r="AA1047" s="3" t="s">
        <v>2006</v>
      </c>
      <c r="AB1047" s="3">
        <v>23</v>
      </c>
      <c r="AC1047" s="3" t="s">
        <v>2006</v>
      </c>
      <c r="AD1047" s="15" t="s">
        <v>2006</v>
      </c>
    </row>
    <row r="1048" spans="1:30" x14ac:dyDescent="0.3">
      <c r="A1048" s="146" t="s">
        <v>261</v>
      </c>
      <c r="B1048" s="144" t="s">
        <v>1327</v>
      </c>
      <c r="C1048" s="144">
        <v>156341</v>
      </c>
      <c r="D1048" s="144">
        <v>6582550</v>
      </c>
      <c r="E1048" s="144">
        <v>2018</v>
      </c>
      <c r="F1048" s="3" t="s">
        <v>958</v>
      </c>
      <c r="G1048" s="3">
        <v>0.01</v>
      </c>
      <c r="H1048" s="3">
        <v>0.12</v>
      </c>
      <c r="I1048" s="14">
        <v>1.6</v>
      </c>
      <c r="J1048" s="49">
        <v>1.4</v>
      </c>
      <c r="K1048" s="26">
        <v>0.18000000000000002</v>
      </c>
      <c r="L1048" s="26">
        <v>4.1000000000000005</v>
      </c>
      <c r="M1048" s="3">
        <v>8.0000000000000002E-3</v>
      </c>
      <c r="N1048" s="3">
        <v>6.4999999999999988E-2</v>
      </c>
      <c r="O1048" s="3">
        <v>1.4</v>
      </c>
      <c r="P1048" s="3">
        <v>1.3</v>
      </c>
      <c r="Q1048" s="3">
        <v>0.01</v>
      </c>
      <c r="R1048" s="3">
        <v>3.5</v>
      </c>
      <c r="S1048" s="3">
        <v>7.8</v>
      </c>
      <c r="T1048" s="3">
        <v>83</v>
      </c>
      <c r="U1048" s="3">
        <v>700</v>
      </c>
      <c r="V1048" s="3">
        <v>5.6</v>
      </c>
      <c r="W1048" s="3">
        <v>4.9000000000000004</v>
      </c>
      <c r="X1048" s="3">
        <v>74</v>
      </c>
      <c r="Y1048" s="3">
        <v>75</v>
      </c>
      <c r="Z1048" s="3" t="s">
        <v>2006</v>
      </c>
      <c r="AA1048" s="3" t="s">
        <v>2006</v>
      </c>
      <c r="AB1048" s="3">
        <v>23</v>
      </c>
      <c r="AC1048" s="3" t="s">
        <v>2006</v>
      </c>
      <c r="AD1048" s="15" t="s">
        <v>2006</v>
      </c>
    </row>
    <row r="1049" spans="1:30" x14ac:dyDescent="0.3">
      <c r="A1049" s="146" t="s">
        <v>261</v>
      </c>
      <c r="B1049" s="144" t="s">
        <v>1327</v>
      </c>
      <c r="C1049" s="144">
        <v>156341</v>
      </c>
      <c r="D1049" s="144">
        <v>6582550</v>
      </c>
      <c r="E1049" s="144">
        <v>2018</v>
      </c>
      <c r="F1049" s="3" t="s">
        <v>959</v>
      </c>
      <c r="G1049" s="3">
        <v>1.2E-2</v>
      </c>
      <c r="H1049" s="3">
        <v>7.4999999999999997E-2</v>
      </c>
      <c r="I1049" s="14">
        <v>1.9</v>
      </c>
      <c r="J1049" s="49">
        <v>1.4</v>
      </c>
      <c r="K1049" s="26">
        <v>0.11</v>
      </c>
      <c r="L1049" s="26">
        <v>3.9</v>
      </c>
      <c r="M1049" s="3">
        <v>4.0000000000000001E-3</v>
      </c>
      <c r="N1049" s="3">
        <v>5.3999999999999999E-2</v>
      </c>
      <c r="O1049" s="3">
        <v>1.5</v>
      </c>
      <c r="P1049" s="3">
        <v>1.3</v>
      </c>
      <c r="Q1049" s="3">
        <v>2.1999999999999999E-2</v>
      </c>
      <c r="R1049" s="3">
        <v>2.2999999999999998</v>
      </c>
      <c r="S1049" s="3">
        <v>8</v>
      </c>
      <c r="T1049" s="3">
        <v>82</v>
      </c>
      <c r="U1049" s="3">
        <v>710</v>
      </c>
      <c r="V1049" s="3">
        <v>6.3</v>
      </c>
      <c r="W1049" s="3">
        <v>5.6</v>
      </c>
      <c r="X1049" s="3">
        <v>73</v>
      </c>
      <c r="Y1049" s="3">
        <v>73</v>
      </c>
      <c r="Z1049" s="3" t="s">
        <v>2006</v>
      </c>
      <c r="AA1049" s="3" t="s">
        <v>2006</v>
      </c>
      <c r="AB1049" s="3">
        <v>23.3</v>
      </c>
      <c r="AC1049" s="3" t="s">
        <v>2006</v>
      </c>
      <c r="AD1049" s="15" t="s">
        <v>2006</v>
      </c>
    </row>
    <row r="1050" spans="1:30" x14ac:dyDescent="0.3">
      <c r="A1050" s="146" t="s">
        <v>261</v>
      </c>
      <c r="B1050" s="144" t="s">
        <v>1327</v>
      </c>
      <c r="C1050" s="144">
        <v>156341</v>
      </c>
      <c r="D1050" s="144">
        <v>6582550</v>
      </c>
      <c r="E1050" s="144">
        <v>2018</v>
      </c>
      <c r="F1050" s="3" t="s">
        <v>960</v>
      </c>
      <c r="G1050" s="3">
        <v>1.2E-2</v>
      </c>
      <c r="H1050" s="3">
        <v>9.4E-2</v>
      </c>
      <c r="I1050" s="14">
        <v>1.3</v>
      </c>
      <c r="J1050" s="49">
        <v>1.3</v>
      </c>
      <c r="K1050" s="26">
        <v>0.17</v>
      </c>
      <c r="L1050" s="26">
        <v>4.5</v>
      </c>
      <c r="M1050" s="3">
        <v>1.4E-2</v>
      </c>
      <c r="N1050" s="3">
        <v>6.0000000000000005E-2</v>
      </c>
      <c r="O1050" s="3">
        <v>1.3</v>
      </c>
      <c r="P1050" s="3">
        <v>1.2</v>
      </c>
      <c r="Q1050" s="3" t="s">
        <v>1266</v>
      </c>
      <c r="R1050" s="3">
        <v>5.2</v>
      </c>
      <c r="S1050" s="3">
        <v>7.8</v>
      </c>
      <c r="T1050" s="3">
        <v>82</v>
      </c>
      <c r="U1050" s="3">
        <v>820</v>
      </c>
      <c r="V1050" s="3">
        <v>5</v>
      </c>
      <c r="W1050" s="3">
        <v>4.5999999999999996</v>
      </c>
      <c r="X1050" s="3">
        <v>86</v>
      </c>
      <c r="Y1050" s="3">
        <v>80</v>
      </c>
      <c r="Z1050" s="3" t="s">
        <v>2006</v>
      </c>
      <c r="AA1050" s="3" t="s">
        <v>2006</v>
      </c>
      <c r="AB1050" s="3">
        <v>23.1</v>
      </c>
      <c r="AC1050" s="3" t="s">
        <v>2006</v>
      </c>
      <c r="AD1050" s="15" t="s">
        <v>2006</v>
      </c>
    </row>
    <row r="1051" spans="1:30" x14ac:dyDescent="0.3">
      <c r="A1051" s="146" t="s">
        <v>261</v>
      </c>
      <c r="B1051" s="144" t="s">
        <v>1327</v>
      </c>
      <c r="C1051" s="144">
        <v>156341</v>
      </c>
      <c r="D1051" s="144">
        <v>6582550</v>
      </c>
      <c r="E1051" s="144">
        <v>2018</v>
      </c>
      <c r="F1051" s="3" t="s">
        <v>961</v>
      </c>
      <c r="G1051" s="3">
        <v>1.4999999999999999E-2</v>
      </c>
      <c r="H1051" s="3">
        <v>7.4999999999999997E-2</v>
      </c>
      <c r="I1051" s="14">
        <v>1.4</v>
      </c>
      <c r="J1051" s="49">
        <v>1.2</v>
      </c>
      <c r="K1051" s="26">
        <v>9.5000000000000001E-2</v>
      </c>
      <c r="L1051" s="26">
        <v>4.8999999999999995</v>
      </c>
      <c r="M1051" s="3">
        <v>2.0999999999999998E-2</v>
      </c>
      <c r="N1051" s="3">
        <v>6.6000000000000003E-2</v>
      </c>
      <c r="O1051" s="3">
        <v>1.8</v>
      </c>
      <c r="P1051" s="3">
        <v>1.3</v>
      </c>
      <c r="Q1051" s="3" t="s">
        <v>1266</v>
      </c>
      <c r="R1051" s="3">
        <v>5.3</v>
      </c>
      <c r="S1051" s="3">
        <v>7.8</v>
      </c>
      <c r="T1051" s="3">
        <v>89</v>
      </c>
      <c r="U1051" s="3">
        <v>850</v>
      </c>
      <c r="V1051" s="3">
        <v>4.8</v>
      </c>
      <c r="W1051" s="3">
        <v>4.3</v>
      </c>
      <c r="X1051" s="3">
        <v>85</v>
      </c>
      <c r="Y1051" s="3">
        <v>91</v>
      </c>
      <c r="Z1051" s="3" t="s">
        <v>2006</v>
      </c>
      <c r="AA1051" s="3" t="s">
        <v>2006</v>
      </c>
      <c r="AB1051" s="3">
        <v>22.5</v>
      </c>
      <c r="AC1051" s="3" t="s">
        <v>2006</v>
      </c>
      <c r="AD1051" s="15" t="s">
        <v>2006</v>
      </c>
    </row>
    <row r="1052" spans="1:30" x14ac:dyDescent="0.3">
      <c r="A1052" s="146" t="s">
        <v>261</v>
      </c>
      <c r="B1052" s="144" t="s">
        <v>1327</v>
      </c>
      <c r="C1052" s="144">
        <v>156341</v>
      </c>
      <c r="D1052" s="144">
        <v>6582550</v>
      </c>
      <c r="E1052" s="144">
        <v>2018</v>
      </c>
      <c r="F1052" s="3" t="s">
        <v>973</v>
      </c>
      <c r="G1052" s="3">
        <v>3.5000000000000003E-2</v>
      </c>
      <c r="H1052" s="3">
        <v>0.15</v>
      </c>
      <c r="I1052" s="14">
        <v>1.9</v>
      </c>
      <c r="J1052" s="49">
        <v>1.4</v>
      </c>
      <c r="K1052" s="26">
        <v>0.16</v>
      </c>
      <c r="L1052" s="26">
        <v>8.2000000000000011</v>
      </c>
      <c r="M1052" s="3">
        <v>0.02</v>
      </c>
      <c r="N1052" s="3" t="s">
        <v>566</v>
      </c>
      <c r="O1052" s="3">
        <v>1.3</v>
      </c>
      <c r="P1052" s="3">
        <v>1.1000000000000001</v>
      </c>
      <c r="Q1052" s="3" t="s">
        <v>1266</v>
      </c>
      <c r="R1052" s="3">
        <v>5.2</v>
      </c>
      <c r="S1052" s="3">
        <v>7.8</v>
      </c>
      <c r="T1052" s="3">
        <v>84</v>
      </c>
      <c r="U1052" s="3">
        <v>890</v>
      </c>
      <c r="V1052" s="3">
        <v>4.7</v>
      </c>
      <c r="W1052" s="3">
        <v>4.5</v>
      </c>
      <c r="X1052" s="3">
        <v>99</v>
      </c>
      <c r="Y1052" s="3">
        <v>90</v>
      </c>
      <c r="Z1052" s="3" t="s">
        <v>2006</v>
      </c>
      <c r="AA1052" s="3" t="s">
        <v>2006</v>
      </c>
      <c r="AB1052" s="3">
        <v>23.9</v>
      </c>
      <c r="AC1052" s="3" t="s">
        <v>2006</v>
      </c>
      <c r="AD1052" s="15" t="s">
        <v>2006</v>
      </c>
    </row>
    <row r="1053" spans="1:30" x14ac:dyDescent="0.3">
      <c r="A1053" s="146" t="s">
        <v>42</v>
      </c>
      <c r="B1053" s="144" t="s">
        <v>42</v>
      </c>
      <c r="C1053" s="144">
        <v>148156</v>
      </c>
      <c r="D1053" s="144">
        <v>6572520</v>
      </c>
      <c r="E1053" s="144">
        <v>2018</v>
      </c>
      <c r="F1053" s="3" t="s">
        <v>976</v>
      </c>
      <c r="G1053" s="3">
        <v>0.04</v>
      </c>
      <c r="H1053" s="3">
        <v>0.23</v>
      </c>
      <c r="I1053" s="14">
        <v>2.1</v>
      </c>
      <c r="J1053" s="49">
        <v>2.2999999999999998</v>
      </c>
      <c r="K1053" s="26">
        <v>0.25999999999999995</v>
      </c>
      <c r="L1053" s="26">
        <v>7.8</v>
      </c>
      <c r="M1053" s="3">
        <v>8.0000000000000002E-3</v>
      </c>
      <c r="N1053" s="3">
        <v>0.11</v>
      </c>
      <c r="O1053" s="3">
        <v>1.9</v>
      </c>
      <c r="P1053" s="3">
        <v>2.1</v>
      </c>
      <c r="Q1053" s="3">
        <v>1.6E-2</v>
      </c>
      <c r="R1053" s="3">
        <v>6.1000000000000005</v>
      </c>
      <c r="S1053" s="3">
        <v>7.5</v>
      </c>
      <c r="T1053" s="3">
        <v>63</v>
      </c>
      <c r="U1053" s="3">
        <v>28</v>
      </c>
      <c r="V1053" s="3">
        <v>7.2</v>
      </c>
      <c r="W1053" s="3">
        <v>6.6</v>
      </c>
      <c r="X1053" s="3">
        <v>28</v>
      </c>
      <c r="Y1053" s="3">
        <v>29</v>
      </c>
      <c r="Z1053" s="3" t="s">
        <v>2006</v>
      </c>
      <c r="AA1053" s="3" t="s">
        <v>2006</v>
      </c>
      <c r="AB1053" s="3">
        <v>23.1</v>
      </c>
      <c r="AC1053" s="3" t="s">
        <v>2006</v>
      </c>
      <c r="AD1053" s="15" t="s">
        <v>2006</v>
      </c>
    </row>
    <row r="1054" spans="1:30" x14ac:dyDescent="0.3">
      <c r="A1054" s="146" t="s">
        <v>42</v>
      </c>
      <c r="B1054" s="144" t="s">
        <v>42</v>
      </c>
      <c r="C1054" s="144">
        <v>148156</v>
      </c>
      <c r="D1054" s="144">
        <v>6572520</v>
      </c>
      <c r="E1054" s="144">
        <v>2018</v>
      </c>
      <c r="F1054" s="3" t="s">
        <v>963</v>
      </c>
      <c r="G1054" s="3">
        <v>1.2E-2</v>
      </c>
      <c r="H1054" s="3">
        <v>0.17</v>
      </c>
      <c r="I1054" s="14">
        <v>2.2999999999999998</v>
      </c>
      <c r="J1054" s="49">
        <v>2.6</v>
      </c>
      <c r="K1054" s="26">
        <v>8.7999999999999995E-2</v>
      </c>
      <c r="L1054" s="26">
        <v>7.8</v>
      </c>
      <c r="M1054" s="3">
        <v>8.0999999999999996E-3</v>
      </c>
      <c r="N1054" s="3">
        <v>0.12000000000000001</v>
      </c>
      <c r="O1054" s="3">
        <v>2</v>
      </c>
      <c r="P1054" s="3">
        <v>2.2000000000000002</v>
      </c>
      <c r="Q1054" s="3">
        <v>1.7000000000000001E-2</v>
      </c>
      <c r="R1054" s="3">
        <v>6.2</v>
      </c>
      <c r="S1054" s="3">
        <v>7.7</v>
      </c>
      <c r="T1054" s="3">
        <v>64</v>
      </c>
      <c r="U1054" s="3">
        <v>28</v>
      </c>
      <c r="V1054" s="3">
        <v>6.4</v>
      </c>
      <c r="W1054" s="3">
        <v>6</v>
      </c>
      <c r="X1054" s="3">
        <v>28</v>
      </c>
      <c r="Y1054" s="3">
        <v>26</v>
      </c>
      <c r="Z1054" s="3" t="s">
        <v>2006</v>
      </c>
      <c r="AA1054" s="3" t="s">
        <v>2006</v>
      </c>
      <c r="AB1054" s="3">
        <v>22.6</v>
      </c>
      <c r="AC1054" s="3" t="s">
        <v>2006</v>
      </c>
      <c r="AD1054" s="15" t="s">
        <v>2006</v>
      </c>
    </row>
    <row r="1055" spans="1:30" x14ac:dyDescent="0.3">
      <c r="A1055" s="146" t="s">
        <v>42</v>
      </c>
      <c r="B1055" s="144" t="s">
        <v>42</v>
      </c>
      <c r="C1055" s="144">
        <v>148156</v>
      </c>
      <c r="D1055" s="144">
        <v>6572520</v>
      </c>
      <c r="E1055" s="144">
        <v>2018</v>
      </c>
      <c r="F1055" s="3" t="s">
        <v>964</v>
      </c>
      <c r="G1055" s="3">
        <v>1.0999999999999999E-2</v>
      </c>
      <c r="H1055" s="3">
        <v>0.12</v>
      </c>
      <c r="I1055" s="14">
        <v>1.9</v>
      </c>
      <c r="J1055" s="49">
        <v>2.2000000000000002</v>
      </c>
      <c r="K1055" s="26">
        <v>5.5E-2</v>
      </c>
      <c r="L1055" s="26">
        <v>8</v>
      </c>
      <c r="M1055" s="3">
        <v>1.0999999999999999E-2</v>
      </c>
      <c r="N1055" s="3">
        <v>0.12999999999999998</v>
      </c>
      <c r="O1055" s="3">
        <v>1.9</v>
      </c>
      <c r="P1055" s="3">
        <v>2.2999999999999998</v>
      </c>
      <c r="Q1055" s="3">
        <v>2.8000000000000001E-2</v>
      </c>
      <c r="R1055" s="3">
        <v>7</v>
      </c>
      <c r="S1055" s="3">
        <v>7.4</v>
      </c>
      <c r="T1055" s="3">
        <v>72</v>
      </c>
      <c r="U1055" s="3">
        <v>33</v>
      </c>
      <c r="V1055" s="3">
        <v>6.3</v>
      </c>
      <c r="W1055" s="3">
        <v>5.9</v>
      </c>
      <c r="X1055" s="3">
        <v>29</v>
      </c>
      <c r="Y1055" s="3">
        <v>29</v>
      </c>
      <c r="Z1055" s="3" t="s">
        <v>2006</v>
      </c>
      <c r="AA1055" s="3" t="s">
        <v>2006</v>
      </c>
      <c r="AB1055" s="3">
        <v>22.9</v>
      </c>
      <c r="AC1055" s="3" t="s">
        <v>2006</v>
      </c>
      <c r="AD1055" s="15" t="s">
        <v>2006</v>
      </c>
    </row>
    <row r="1056" spans="1:30" x14ac:dyDescent="0.3">
      <c r="A1056" s="146" t="s">
        <v>42</v>
      </c>
      <c r="B1056" s="144" t="s">
        <v>42</v>
      </c>
      <c r="C1056" s="144">
        <v>148156</v>
      </c>
      <c r="D1056" s="144">
        <v>6572520</v>
      </c>
      <c r="E1056" s="144">
        <v>2018</v>
      </c>
      <c r="F1056" s="3" t="s">
        <v>977</v>
      </c>
      <c r="G1056" s="3">
        <v>8.9999999999999993E-3</v>
      </c>
      <c r="H1056" s="3">
        <v>0.14000000000000001</v>
      </c>
      <c r="I1056" s="14">
        <v>1.5</v>
      </c>
      <c r="J1056" s="49">
        <v>1.7</v>
      </c>
      <c r="K1056" s="26">
        <v>0.35</v>
      </c>
      <c r="L1056" s="26">
        <v>5.1000000000000005</v>
      </c>
      <c r="M1056" s="3" t="s">
        <v>1268</v>
      </c>
      <c r="N1056" s="3">
        <v>7.9000000000000001E-2</v>
      </c>
      <c r="O1056" s="3">
        <v>1.4</v>
      </c>
      <c r="P1056" s="3">
        <v>1.6</v>
      </c>
      <c r="Q1056" s="3" t="s">
        <v>1266</v>
      </c>
      <c r="R1056" s="3">
        <v>2.4</v>
      </c>
      <c r="S1056" s="3">
        <v>7.5</v>
      </c>
      <c r="T1056" s="3">
        <v>66</v>
      </c>
      <c r="U1056" s="3">
        <v>31</v>
      </c>
      <c r="V1056" s="3">
        <v>5.4</v>
      </c>
      <c r="W1056" s="3">
        <v>5.3</v>
      </c>
      <c r="X1056" s="3">
        <v>27</v>
      </c>
      <c r="Y1056" s="3">
        <v>26</v>
      </c>
      <c r="Z1056" s="3" t="s">
        <v>2006</v>
      </c>
      <c r="AA1056" s="3" t="s">
        <v>2006</v>
      </c>
      <c r="AB1056" s="3">
        <v>23.2</v>
      </c>
      <c r="AC1056" s="3" t="s">
        <v>2006</v>
      </c>
      <c r="AD1056" s="15" t="s">
        <v>2006</v>
      </c>
    </row>
    <row r="1057" spans="1:30" x14ac:dyDescent="0.3">
      <c r="A1057" s="146" t="s">
        <v>42</v>
      </c>
      <c r="B1057" s="144" t="s">
        <v>42</v>
      </c>
      <c r="C1057" s="144">
        <v>148156</v>
      </c>
      <c r="D1057" s="144">
        <v>6572520</v>
      </c>
      <c r="E1057" s="144">
        <v>2018</v>
      </c>
      <c r="F1057" s="3" t="s">
        <v>955</v>
      </c>
      <c r="G1057" s="3">
        <v>4.0000000000000001E-3</v>
      </c>
      <c r="H1057" s="3">
        <v>5.1999999999999998E-2</v>
      </c>
      <c r="I1057" s="14">
        <v>1.1000000000000001</v>
      </c>
      <c r="J1057" s="49">
        <v>1.2</v>
      </c>
      <c r="K1057" s="26">
        <v>0.1</v>
      </c>
      <c r="L1057" s="26">
        <v>1.4</v>
      </c>
      <c r="M1057" s="3" t="s">
        <v>1268</v>
      </c>
      <c r="N1057" s="3" t="s">
        <v>566</v>
      </c>
      <c r="O1057" s="3">
        <v>1.4</v>
      </c>
      <c r="P1057" s="3">
        <v>1.3</v>
      </c>
      <c r="Q1057" s="3">
        <v>3.7999999999999999E-2</v>
      </c>
      <c r="R1057" s="3">
        <v>1.1000000000000001</v>
      </c>
      <c r="S1057" s="3">
        <v>7.7</v>
      </c>
      <c r="T1057" s="3">
        <v>68</v>
      </c>
      <c r="U1057" s="3">
        <v>31</v>
      </c>
      <c r="V1057" s="3">
        <v>7.1</v>
      </c>
      <c r="W1057" s="3">
        <v>6.7</v>
      </c>
      <c r="X1057" s="3">
        <v>25</v>
      </c>
      <c r="Y1057" s="3">
        <v>28</v>
      </c>
      <c r="Z1057" s="3" t="s">
        <v>2006</v>
      </c>
      <c r="AA1057" s="3" t="s">
        <v>2006</v>
      </c>
      <c r="AB1057" s="3">
        <v>21</v>
      </c>
      <c r="AC1057" s="3" t="s">
        <v>2006</v>
      </c>
      <c r="AD1057" s="15" t="s">
        <v>2006</v>
      </c>
    </row>
    <row r="1058" spans="1:30" x14ac:dyDescent="0.3">
      <c r="A1058" s="146" t="s">
        <v>42</v>
      </c>
      <c r="B1058" s="144" t="s">
        <v>42</v>
      </c>
      <c r="C1058" s="144">
        <v>148156</v>
      </c>
      <c r="D1058" s="144">
        <v>6572520</v>
      </c>
      <c r="E1058" s="144">
        <v>2018</v>
      </c>
      <c r="F1058" s="3" t="s">
        <v>967</v>
      </c>
      <c r="G1058" s="3">
        <v>8.0000000000000002E-3</v>
      </c>
      <c r="H1058" s="3">
        <v>7.5999999999999998E-2</v>
      </c>
      <c r="I1058" s="14">
        <v>1.8</v>
      </c>
      <c r="J1058" s="49">
        <v>1.3</v>
      </c>
      <c r="K1058" s="26">
        <v>0.32</v>
      </c>
      <c r="L1058" s="26">
        <v>4.2</v>
      </c>
      <c r="M1058" s="3">
        <v>7.0000000000000001E-3</v>
      </c>
      <c r="N1058" s="3" t="s">
        <v>566</v>
      </c>
      <c r="O1058" s="3">
        <v>1.3</v>
      </c>
      <c r="P1058" s="3">
        <v>1.1000000000000001</v>
      </c>
      <c r="Q1058" s="3">
        <v>3.9E-2</v>
      </c>
      <c r="R1058" s="3">
        <v>1.8</v>
      </c>
      <c r="S1058" s="3">
        <v>7.9</v>
      </c>
      <c r="T1058" s="3">
        <v>68</v>
      </c>
      <c r="U1058" s="3">
        <v>32</v>
      </c>
      <c r="V1058" s="3">
        <v>8.3000000000000007</v>
      </c>
      <c r="W1058" s="3">
        <v>6.9</v>
      </c>
      <c r="X1058" s="3">
        <v>27</v>
      </c>
      <c r="Y1058" s="3">
        <v>26</v>
      </c>
      <c r="Z1058" s="3" t="s">
        <v>2006</v>
      </c>
      <c r="AA1058" s="3" t="s">
        <v>2006</v>
      </c>
      <c r="AB1058" s="3">
        <v>22.1</v>
      </c>
      <c r="AC1058" s="3" t="s">
        <v>2006</v>
      </c>
      <c r="AD1058" s="15" t="s">
        <v>2006</v>
      </c>
    </row>
    <row r="1059" spans="1:30" x14ac:dyDescent="0.3">
      <c r="A1059" s="146" t="s">
        <v>42</v>
      </c>
      <c r="B1059" s="144" t="s">
        <v>42</v>
      </c>
      <c r="C1059" s="144">
        <v>148156</v>
      </c>
      <c r="D1059" s="144">
        <v>6572520</v>
      </c>
      <c r="E1059" s="144">
        <v>2018</v>
      </c>
      <c r="F1059" s="3" t="s">
        <v>978</v>
      </c>
      <c r="G1059" s="3">
        <v>0.01</v>
      </c>
      <c r="H1059" s="3">
        <v>0.11</v>
      </c>
      <c r="I1059" s="14">
        <v>1.6</v>
      </c>
      <c r="J1059" s="49">
        <v>1.2</v>
      </c>
      <c r="K1059" s="26">
        <v>0.25</v>
      </c>
      <c r="L1059" s="26">
        <v>3.4</v>
      </c>
      <c r="M1059" s="3" t="s">
        <v>1268</v>
      </c>
      <c r="N1059" s="3" t="s">
        <v>566</v>
      </c>
      <c r="O1059" s="3">
        <v>0.93</v>
      </c>
      <c r="P1059" s="3">
        <v>1</v>
      </c>
      <c r="Q1059" s="3">
        <v>1.2E-2</v>
      </c>
      <c r="R1059" s="3">
        <v>0.95</v>
      </c>
      <c r="S1059" s="3">
        <v>8</v>
      </c>
      <c r="T1059" s="3">
        <v>73</v>
      </c>
      <c r="U1059" s="3">
        <v>32</v>
      </c>
      <c r="V1059" s="3">
        <v>8.4</v>
      </c>
      <c r="W1059" s="3">
        <v>7.2</v>
      </c>
      <c r="X1059" s="3">
        <v>31</v>
      </c>
      <c r="Y1059" s="3">
        <v>29</v>
      </c>
      <c r="Z1059" s="3" t="s">
        <v>2006</v>
      </c>
      <c r="AA1059" s="3" t="s">
        <v>2006</v>
      </c>
      <c r="AB1059" s="3">
        <v>22.5</v>
      </c>
      <c r="AC1059" s="3" t="s">
        <v>2006</v>
      </c>
      <c r="AD1059" s="15" t="s">
        <v>2006</v>
      </c>
    </row>
    <row r="1060" spans="1:30" x14ac:dyDescent="0.3">
      <c r="A1060" s="146" t="s">
        <v>42</v>
      </c>
      <c r="B1060" s="144" t="s">
        <v>42</v>
      </c>
      <c r="C1060" s="144">
        <v>148156</v>
      </c>
      <c r="D1060" s="144">
        <v>6572520</v>
      </c>
      <c r="E1060" s="144">
        <v>2018</v>
      </c>
      <c r="F1060" s="3" t="s">
        <v>969</v>
      </c>
      <c r="G1060" s="3">
        <v>5.0000000000000001E-3</v>
      </c>
      <c r="H1060" s="3" t="s">
        <v>1265</v>
      </c>
      <c r="I1060" s="14">
        <v>0.73</v>
      </c>
      <c r="J1060" s="49">
        <v>0.97000000000000008</v>
      </c>
      <c r="K1060" s="26">
        <v>0.16</v>
      </c>
      <c r="L1060" s="26">
        <v>1.3</v>
      </c>
      <c r="M1060" s="3" t="s">
        <v>1268</v>
      </c>
      <c r="N1060" s="3" t="s">
        <v>566</v>
      </c>
      <c r="O1060" s="3">
        <v>0.55999999999999994</v>
      </c>
      <c r="P1060" s="3">
        <v>0.86</v>
      </c>
      <c r="Q1060" s="3">
        <v>1.4E-2</v>
      </c>
      <c r="R1060" s="3">
        <v>0.48000000000000004</v>
      </c>
      <c r="S1060" s="3">
        <v>8</v>
      </c>
      <c r="T1060" s="3">
        <v>80</v>
      </c>
      <c r="U1060" s="3">
        <v>29</v>
      </c>
      <c r="V1060" s="3">
        <v>10</v>
      </c>
      <c r="W1060" s="3">
        <v>7.7</v>
      </c>
      <c r="X1060" s="3">
        <v>28</v>
      </c>
      <c r="Y1060" s="3">
        <v>30</v>
      </c>
      <c r="Z1060" s="3" t="s">
        <v>2006</v>
      </c>
      <c r="AA1060" s="3" t="s">
        <v>2006</v>
      </c>
      <c r="AB1060" s="3">
        <v>21.7</v>
      </c>
      <c r="AC1060" s="3" t="s">
        <v>2006</v>
      </c>
      <c r="AD1060" s="15" t="s">
        <v>2006</v>
      </c>
    </row>
    <row r="1061" spans="1:30" x14ac:dyDescent="0.3">
      <c r="A1061" s="146" t="s">
        <v>42</v>
      </c>
      <c r="B1061" s="144" t="s">
        <v>42</v>
      </c>
      <c r="C1061" s="144">
        <v>148156</v>
      </c>
      <c r="D1061" s="144">
        <v>6572520</v>
      </c>
      <c r="E1061" s="144">
        <v>2018</v>
      </c>
      <c r="F1061" s="3" t="s">
        <v>970</v>
      </c>
      <c r="G1061" s="3" t="s">
        <v>1268</v>
      </c>
      <c r="H1061" s="3" t="s">
        <v>1265</v>
      </c>
      <c r="I1061" s="14">
        <v>0.78</v>
      </c>
      <c r="J1061" s="49">
        <v>0.94</v>
      </c>
      <c r="K1061" s="26">
        <v>0.1</v>
      </c>
      <c r="L1061" s="26">
        <v>1.8</v>
      </c>
      <c r="M1061" s="3" t="s">
        <v>1268</v>
      </c>
      <c r="N1061" s="3" t="s">
        <v>566</v>
      </c>
      <c r="O1061" s="3">
        <v>0.68</v>
      </c>
      <c r="P1061" s="3">
        <v>0.95</v>
      </c>
      <c r="Q1061" s="3" t="s">
        <v>1266</v>
      </c>
      <c r="R1061" s="3">
        <v>0.46</v>
      </c>
      <c r="S1061" s="3">
        <v>7.8</v>
      </c>
      <c r="T1061" s="3">
        <v>79</v>
      </c>
      <c r="U1061" s="3">
        <v>31</v>
      </c>
      <c r="V1061" s="3">
        <v>8.6999999999999993</v>
      </c>
      <c r="W1061" s="3">
        <v>7.5</v>
      </c>
      <c r="X1061" s="3">
        <v>28</v>
      </c>
      <c r="Y1061" s="3">
        <v>30</v>
      </c>
      <c r="Z1061" s="3" t="s">
        <v>2006</v>
      </c>
      <c r="AA1061" s="3" t="s">
        <v>2006</v>
      </c>
      <c r="AB1061" s="3">
        <v>23.2</v>
      </c>
      <c r="AC1061" s="3" t="s">
        <v>2006</v>
      </c>
      <c r="AD1061" s="15" t="s">
        <v>2006</v>
      </c>
    </row>
    <row r="1062" spans="1:30" x14ac:dyDescent="0.3">
      <c r="A1062" s="146" t="s">
        <v>42</v>
      </c>
      <c r="B1062" s="144" t="s">
        <v>42</v>
      </c>
      <c r="C1062" s="144">
        <v>148156</v>
      </c>
      <c r="D1062" s="144">
        <v>6572520</v>
      </c>
      <c r="E1062" s="144">
        <v>2018</v>
      </c>
      <c r="F1062" s="3" t="s">
        <v>971</v>
      </c>
      <c r="G1062" s="3" t="s">
        <v>1268</v>
      </c>
      <c r="H1062" s="3" t="s">
        <v>1265</v>
      </c>
      <c r="I1062" s="14">
        <v>1.2</v>
      </c>
      <c r="J1062" s="49">
        <v>1</v>
      </c>
      <c r="K1062" s="26">
        <v>0.12000000000000001</v>
      </c>
      <c r="L1062" s="26">
        <v>2.7</v>
      </c>
      <c r="M1062" s="3" t="s">
        <v>1268</v>
      </c>
      <c r="N1062" s="3" t="s">
        <v>566</v>
      </c>
      <c r="O1062" s="3">
        <v>1</v>
      </c>
      <c r="P1062" s="3">
        <v>1</v>
      </c>
      <c r="Q1062" s="3" t="s">
        <v>1266</v>
      </c>
      <c r="R1062" s="3">
        <v>1.9</v>
      </c>
      <c r="S1062" s="3">
        <v>7.8</v>
      </c>
      <c r="T1062" s="3">
        <v>73</v>
      </c>
      <c r="U1062" s="3">
        <v>31</v>
      </c>
      <c r="V1062" s="3">
        <v>6.8</v>
      </c>
      <c r="W1062" s="3">
        <v>6.5</v>
      </c>
      <c r="X1062" s="3">
        <v>28</v>
      </c>
      <c r="Y1062" s="3">
        <v>28</v>
      </c>
      <c r="Z1062" s="3" t="s">
        <v>2006</v>
      </c>
      <c r="AA1062" s="3" t="s">
        <v>2006</v>
      </c>
      <c r="AB1062" s="3">
        <v>23.4</v>
      </c>
      <c r="AC1062" s="3" t="s">
        <v>2006</v>
      </c>
      <c r="AD1062" s="15" t="s">
        <v>2006</v>
      </c>
    </row>
    <row r="1063" spans="1:30" x14ac:dyDescent="0.3">
      <c r="A1063" s="146" t="s">
        <v>42</v>
      </c>
      <c r="B1063" s="144" t="s">
        <v>42</v>
      </c>
      <c r="C1063" s="144">
        <v>148156</v>
      </c>
      <c r="D1063" s="144">
        <v>6572520</v>
      </c>
      <c r="E1063" s="144">
        <v>2018</v>
      </c>
      <c r="F1063" s="3" t="s">
        <v>980</v>
      </c>
      <c r="G1063" s="3">
        <v>5.0000000000000001E-3</v>
      </c>
      <c r="H1063" s="3">
        <v>0.19</v>
      </c>
      <c r="I1063" s="14">
        <v>1.6</v>
      </c>
      <c r="J1063" s="49">
        <v>1.1000000000000001</v>
      </c>
      <c r="K1063" s="26">
        <v>0.15</v>
      </c>
      <c r="L1063" s="26">
        <v>4.5</v>
      </c>
      <c r="M1063" s="3">
        <v>4.0000000000000001E-3</v>
      </c>
      <c r="N1063" s="3" t="s">
        <v>566</v>
      </c>
      <c r="O1063" s="3">
        <v>1.6</v>
      </c>
      <c r="P1063" s="3">
        <v>1.1000000000000001</v>
      </c>
      <c r="Q1063" s="3">
        <v>2.5000000000000001E-2</v>
      </c>
      <c r="R1063" s="3">
        <v>4.2</v>
      </c>
      <c r="S1063" s="3">
        <v>7.8</v>
      </c>
      <c r="T1063" s="3">
        <v>69</v>
      </c>
      <c r="U1063" s="3">
        <v>30</v>
      </c>
      <c r="V1063" s="3">
        <v>6.5</v>
      </c>
      <c r="W1063" s="3">
        <v>6</v>
      </c>
      <c r="X1063" s="3">
        <v>29</v>
      </c>
      <c r="Y1063" s="3">
        <v>30</v>
      </c>
      <c r="Z1063" s="3" t="s">
        <v>2006</v>
      </c>
      <c r="AA1063" s="3" t="s">
        <v>2006</v>
      </c>
      <c r="AB1063" s="3">
        <v>23.3</v>
      </c>
      <c r="AC1063" s="3" t="s">
        <v>2006</v>
      </c>
      <c r="AD1063" s="15" t="s">
        <v>2006</v>
      </c>
    </row>
    <row r="1064" spans="1:30" x14ac:dyDescent="0.3">
      <c r="A1064" s="146" t="s">
        <v>42</v>
      </c>
      <c r="B1064" s="144" t="s">
        <v>42</v>
      </c>
      <c r="C1064" s="144">
        <v>148156</v>
      </c>
      <c r="D1064" s="144">
        <v>6572520</v>
      </c>
      <c r="E1064" s="144">
        <v>2018</v>
      </c>
      <c r="F1064" s="3" t="s">
        <v>973</v>
      </c>
      <c r="G1064" s="3">
        <v>0.12</v>
      </c>
      <c r="H1064" s="3">
        <v>8.5999999999999993E-2</v>
      </c>
      <c r="I1064" s="14">
        <v>2.1</v>
      </c>
      <c r="J1064" s="49">
        <v>1.3</v>
      </c>
      <c r="K1064" s="26">
        <v>0.15</v>
      </c>
      <c r="L1064" s="26">
        <v>6.7</v>
      </c>
      <c r="M1064" s="3">
        <v>1.0999999999999999E-2</v>
      </c>
      <c r="N1064" s="3" t="s">
        <v>566</v>
      </c>
      <c r="O1064" s="3">
        <v>1.7</v>
      </c>
      <c r="P1064" s="3">
        <v>1.6</v>
      </c>
      <c r="Q1064" s="3">
        <v>2.9000000000000001E-2</v>
      </c>
      <c r="R1064" s="3">
        <v>6.1000000000000005</v>
      </c>
      <c r="S1064" s="3">
        <v>7.8</v>
      </c>
      <c r="T1064" s="3">
        <v>70</v>
      </c>
      <c r="U1064" s="3">
        <v>30</v>
      </c>
      <c r="V1064" s="3">
        <v>6</v>
      </c>
      <c r="W1064" s="3">
        <v>5.6</v>
      </c>
      <c r="X1064" s="3">
        <v>32</v>
      </c>
      <c r="Y1064" s="3">
        <v>28</v>
      </c>
      <c r="Z1064" s="3" t="s">
        <v>2006</v>
      </c>
      <c r="AA1064" s="3" t="s">
        <v>2006</v>
      </c>
      <c r="AB1064" s="3">
        <v>23.8</v>
      </c>
      <c r="AC1064" s="3" t="s">
        <v>2006</v>
      </c>
      <c r="AD1064" s="15" t="s">
        <v>2006</v>
      </c>
    </row>
    <row r="1065" spans="1:30" x14ac:dyDescent="0.3">
      <c r="A1065" s="146" t="s">
        <v>41</v>
      </c>
      <c r="B1065" s="144" t="s">
        <v>41</v>
      </c>
      <c r="C1065" s="144">
        <v>155057</v>
      </c>
      <c r="D1065" s="144">
        <v>6568460</v>
      </c>
      <c r="E1065" s="144">
        <v>2018</v>
      </c>
      <c r="F1065" s="3" t="s">
        <v>976</v>
      </c>
      <c r="G1065" s="3">
        <v>1.0999999999999999E-2</v>
      </c>
      <c r="H1065" s="3">
        <v>0.44</v>
      </c>
      <c r="I1065" s="14">
        <v>1.8</v>
      </c>
      <c r="J1065" s="49">
        <v>3</v>
      </c>
      <c r="K1065" s="26">
        <v>0.36000000000000004</v>
      </c>
      <c r="L1065" s="26">
        <v>8.3000000000000007</v>
      </c>
      <c r="M1065" s="3">
        <v>9.0000000000000011E-3</v>
      </c>
      <c r="N1065" s="3">
        <v>0.2</v>
      </c>
      <c r="O1065" s="3">
        <v>1.7</v>
      </c>
      <c r="P1065" s="3">
        <v>2.7</v>
      </c>
      <c r="Q1065" s="3">
        <v>7.0999999999999994E-2</v>
      </c>
      <c r="R1065" s="3">
        <v>4.5</v>
      </c>
      <c r="S1065" s="3">
        <v>7.4</v>
      </c>
      <c r="T1065" s="3">
        <v>66</v>
      </c>
      <c r="U1065" s="3">
        <v>29</v>
      </c>
      <c r="V1065" s="3">
        <v>10</v>
      </c>
      <c r="W1065" s="3">
        <v>9.1999999999999993</v>
      </c>
      <c r="X1065" s="3">
        <v>27</v>
      </c>
      <c r="Y1065" s="3">
        <v>28</v>
      </c>
      <c r="Z1065" s="3" t="s">
        <v>2006</v>
      </c>
      <c r="AA1065" s="3" t="s">
        <v>2006</v>
      </c>
      <c r="AB1065" s="3">
        <v>23.2</v>
      </c>
      <c r="AC1065" s="3" t="s">
        <v>2006</v>
      </c>
      <c r="AD1065" s="15" t="s">
        <v>2006</v>
      </c>
    </row>
    <row r="1066" spans="1:30" x14ac:dyDescent="0.3">
      <c r="A1066" s="146" t="s">
        <v>41</v>
      </c>
      <c r="B1066" s="144" t="s">
        <v>41</v>
      </c>
      <c r="C1066" s="144">
        <v>155057</v>
      </c>
      <c r="D1066" s="144">
        <v>6568460</v>
      </c>
      <c r="E1066" s="144">
        <v>2018</v>
      </c>
      <c r="F1066" s="3" t="s">
        <v>963</v>
      </c>
      <c r="G1066" s="3">
        <v>1.2E-2</v>
      </c>
      <c r="H1066" s="3">
        <v>0.67</v>
      </c>
      <c r="I1066" s="14">
        <v>2.4</v>
      </c>
      <c r="J1066" s="49">
        <v>3.6</v>
      </c>
      <c r="K1066" s="26">
        <v>0.39</v>
      </c>
      <c r="L1066" s="26">
        <v>7.2</v>
      </c>
      <c r="M1066" s="3">
        <v>1.0999999999999999E-2</v>
      </c>
      <c r="N1066" s="3">
        <v>0.23</v>
      </c>
      <c r="O1066" s="3">
        <v>1.9</v>
      </c>
      <c r="P1066" s="3">
        <v>2.8</v>
      </c>
      <c r="Q1066" s="3">
        <v>8.1000000000000003E-2</v>
      </c>
      <c r="R1066" s="3">
        <v>4.5</v>
      </c>
      <c r="S1066" s="3">
        <v>7.3</v>
      </c>
      <c r="T1066" s="3">
        <v>54</v>
      </c>
      <c r="U1066" s="3">
        <v>26</v>
      </c>
      <c r="V1066" s="3">
        <v>9.3000000000000007</v>
      </c>
      <c r="W1066" s="3">
        <v>9</v>
      </c>
      <c r="X1066" s="3">
        <v>24</v>
      </c>
      <c r="Y1066" s="3">
        <v>22</v>
      </c>
      <c r="Z1066" s="3" t="s">
        <v>2006</v>
      </c>
      <c r="AA1066" s="3" t="s">
        <v>2006</v>
      </c>
      <c r="AB1066" s="3">
        <v>22.6</v>
      </c>
      <c r="AC1066" s="3" t="s">
        <v>2006</v>
      </c>
      <c r="AD1066" s="15" t="s">
        <v>2006</v>
      </c>
    </row>
    <row r="1067" spans="1:30" x14ac:dyDescent="0.3">
      <c r="A1067" s="146" t="s">
        <v>41</v>
      </c>
      <c r="B1067" s="144" t="s">
        <v>41</v>
      </c>
      <c r="C1067" s="144">
        <v>155057</v>
      </c>
      <c r="D1067" s="144">
        <v>6568460</v>
      </c>
      <c r="E1067" s="144">
        <v>2018</v>
      </c>
      <c r="F1067" s="3" t="s">
        <v>953</v>
      </c>
      <c r="G1067" s="3">
        <v>1.2E-2</v>
      </c>
      <c r="H1067" s="3">
        <v>0.52</v>
      </c>
      <c r="I1067" s="14">
        <v>1.8</v>
      </c>
      <c r="J1067" s="49">
        <v>3.2</v>
      </c>
      <c r="K1067" s="26">
        <v>0.27</v>
      </c>
      <c r="L1067" s="26">
        <v>6.7</v>
      </c>
      <c r="M1067" s="3">
        <v>8.0000000000000002E-3</v>
      </c>
      <c r="N1067" s="3">
        <v>0.23</v>
      </c>
      <c r="O1067" s="3">
        <v>1.6</v>
      </c>
      <c r="P1067" s="3">
        <v>2.7</v>
      </c>
      <c r="Q1067" s="3">
        <v>8.2000000000000003E-2</v>
      </c>
      <c r="R1067" s="3">
        <v>4.5</v>
      </c>
      <c r="S1067" s="3">
        <v>7.1</v>
      </c>
      <c r="T1067" s="3">
        <v>63</v>
      </c>
      <c r="U1067" s="3">
        <v>28</v>
      </c>
      <c r="V1067" s="3">
        <v>9.5</v>
      </c>
      <c r="W1067" s="3">
        <v>9.3000000000000007</v>
      </c>
      <c r="X1067" s="3">
        <v>27</v>
      </c>
      <c r="Y1067" s="3">
        <v>24</v>
      </c>
      <c r="Z1067" s="3" t="s">
        <v>2006</v>
      </c>
      <c r="AA1067" s="3" t="s">
        <v>2006</v>
      </c>
      <c r="AB1067" s="3">
        <v>22.5</v>
      </c>
      <c r="AC1067" s="3" t="s">
        <v>2006</v>
      </c>
      <c r="AD1067" s="15" t="s">
        <v>2006</v>
      </c>
    </row>
    <row r="1068" spans="1:30" x14ac:dyDescent="0.3">
      <c r="A1068" s="146" t="s">
        <v>41</v>
      </c>
      <c r="B1068" s="144" t="s">
        <v>41</v>
      </c>
      <c r="C1068" s="144">
        <v>155057</v>
      </c>
      <c r="D1068" s="144">
        <v>6568460</v>
      </c>
      <c r="E1068" s="144">
        <v>2018</v>
      </c>
      <c r="F1068" s="3" t="s">
        <v>965</v>
      </c>
      <c r="G1068" s="3" t="s">
        <v>1268</v>
      </c>
      <c r="H1068" s="3">
        <v>0.43</v>
      </c>
      <c r="I1068" s="14">
        <v>1.6</v>
      </c>
      <c r="J1068" s="49">
        <v>2.6</v>
      </c>
      <c r="K1068" s="26">
        <v>0.18000000000000002</v>
      </c>
      <c r="L1068" s="26">
        <v>4.7</v>
      </c>
      <c r="M1068" s="3" t="s">
        <v>1268</v>
      </c>
      <c r="N1068" s="3">
        <v>0.18000000000000002</v>
      </c>
      <c r="O1068" s="3">
        <v>1.4</v>
      </c>
      <c r="P1068" s="3">
        <v>2.5</v>
      </c>
      <c r="Q1068" s="3">
        <v>0.03</v>
      </c>
      <c r="R1068" s="3">
        <v>2.7</v>
      </c>
      <c r="S1068" s="3">
        <v>7.3</v>
      </c>
      <c r="T1068" s="3">
        <v>61</v>
      </c>
      <c r="U1068" s="3">
        <v>26</v>
      </c>
      <c r="V1068" s="3">
        <v>9.5</v>
      </c>
      <c r="W1068" s="3">
        <v>8.5</v>
      </c>
      <c r="X1068" s="3">
        <v>24</v>
      </c>
      <c r="Y1068" s="3">
        <v>23</v>
      </c>
      <c r="Z1068" s="3" t="s">
        <v>2006</v>
      </c>
      <c r="AA1068" s="3" t="s">
        <v>2006</v>
      </c>
      <c r="AB1068" s="3">
        <v>23.4</v>
      </c>
      <c r="AC1068" s="3" t="s">
        <v>2006</v>
      </c>
      <c r="AD1068" s="15" t="s">
        <v>2006</v>
      </c>
    </row>
    <row r="1069" spans="1:30" x14ac:dyDescent="0.3">
      <c r="A1069" s="146" t="s">
        <v>41</v>
      </c>
      <c r="B1069" s="144" t="s">
        <v>41</v>
      </c>
      <c r="C1069" s="144">
        <v>155057</v>
      </c>
      <c r="D1069" s="144">
        <v>6568460</v>
      </c>
      <c r="E1069" s="144">
        <v>2018</v>
      </c>
      <c r="F1069" s="3" t="s">
        <v>966</v>
      </c>
      <c r="G1069" s="3" t="s">
        <v>1268</v>
      </c>
      <c r="H1069" s="3">
        <v>0.15</v>
      </c>
      <c r="I1069" s="14">
        <v>1.3</v>
      </c>
      <c r="J1069" s="49">
        <v>2.2999999999999998</v>
      </c>
      <c r="K1069" s="26">
        <v>0.1</v>
      </c>
      <c r="L1069" s="26">
        <v>2.4</v>
      </c>
      <c r="M1069" s="3" t="s">
        <v>1268</v>
      </c>
      <c r="N1069" s="3">
        <v>0.13999999999999999</v>
      </c>
      <c r="O1069" s="3">
        <v>1.2</v>
      </c>
      <c r="P1069" s="3">
        <v>1.9</v>
      </c>
      <c r="Q1069" s="3" t="s">
        <v>1266</v>
      </c>
      <c r="R1069" s="3">
        <v>1.6</v>
      </c>
      <c r="S1069" s="3">
        <v>7.8</v>
      </c>
      <c r="T1069" s="3">
        <v>73</v>
      </c>
      <c r="U1069" s="3">
        <v>31</v>
      </c>
      <c r="V1069" s="3">
        <v>9.1</v>
      </c>
      <c r="W1069" s="3">
        <v>8.8000000000000007</v>
      </c>
      <c r="X1069" s="3">
        <v>26</v>
      </c>
      <c r="Y1069" s="3">
        <v>28</v>
      </c>
      <c r="Z1069" s="3" t="s">
        <v>2006</v>
      </c>
      <c r="AA1069" s="3" t="s">
        <v>2006</v>
      </c>
      <c r="AB1069" s="3">
        <v>22.8</v>
      </c>
      <c r="AC1069" s="3" t="s">
        <v>2006</v>
      </c>
      <c r="AD1069" s="15" t="s">
        <v>2006</v>
      </c>
    </row>
    <row r="1070" spans="1:30" x14ac:dyDescent="0.3">
      <c r="A1070" s="146" t="s">
        <v>41</v>
      </c>
      <c r="B1070" s="144" t="s">
        <v>41</v>
      </c>
      <c r="C1070" s="144">
        <v>155057</v>
      </c>
      <c r="D1070" s="144">
        <v>6568460</v>
      </c>
      <c r="E1070" s="144">
        <v>2018</v>
      </c>
      <c r="F1070" s="3" t="s">
        <v>967</v>
      </c>
      <c r="G1070" s="3">
        <v>7.0000000000000001E-3</v>
      </c>
      <c r="H1070" s="3">
        <v>0.17</v>
      </c>
      <c r="I1070" s="14">
        <v>1.6</v>
      </c>
      <c r="J1070" s="49">
        <v>2.4</v>
      </c>
      <c r="K1070" s="26">
        <v>0.17</v>
      </c>
      <c r="L1070" s="26">
        <v>4.2</v>
      </c>
      <c r="M1070" s="3" t="s">
        <v>1268</v>
      </c>
      <c r="N1070" s="3">
        <v>0.1</v>
      </c>
      <c r="O1070" s="3">
        <v>1.4</v>
      </c>
      <c r="P1070" s="3">
        <v>2.2000000000000002</v>
      </c>
      <c r="Q1070" s="3">
        <v>2.5000000000000001E-2</v>
      </c>
      <c r="R1070" s="3">
        <v>5</v>
      </c>
      <c r="S1070" s="3">
        <v>7.8</v>
      </c>
      <c r="T1070" s="3">
        <v>74</v>
      </c>
      <c r="U1070" s="3">
        <v>32</v>
      </c>
      <c r="V1070" s="3">
        <v>10</v>
      </c>
      <c r="W1070" s="3">
        <v>9.3000000000000007</v>
      </c>
      <c r="X1070" s="3">
        <v>28</v>
      </c>
      <c r="Y1070" s="3">
        <v>27</v>
      </c>
      <c r="Z1070" s="3" t="s">
        <v>2006</v>
      </c>
      <c r="AA1070" s="3" t="s">
        <v>2006</v>
      </c>
      <c r="AB1070" s="3">
        <v>21.9</v>
      </c>
      <c r="AC1070" s="3" t="s">
        <v>2006</v>
      </c>
      <c r="AD1070" s="15" t="s">
        <v>2006</v>
      </c>
    </row>
    <row r="1071" spans="1:30" x14ac:dyDescent="0.3">
      <c r="A1071" s="146" t="s">
        <v>41</v>
      </c>
      <c r="B1071" s="144" t="s">
        <v>41</v>
      </c>
      <c r="C1071" s="144">
        <v>155057</v>
      </c>
      <c r="D1071" s="144">
        <v>6568460</v>
      </c>
      <c r="E1071" s="144">
        <v>2018</v>
      </c>
      <c r="F1071" s="3" t="s">
        <v>978</v>
      </c>
      <c r="G1071" s="3">
        <v>5.0000000000000001E-3</v>
      </c>
      <c r="H1071" s="3">
        <v>0.13</v>
      </c>
      <c r="I1071" s="14">
        <v>1.6</v>
      </c>
      <c r="J1071" s="49">
        <v>2.1</v>
      </c>
      <c r="K1071" s="26">
        <v>9.7000000000000003E-2</v>
      </c>
      <c r="L1071" s="26">
        <v>3.8</v>
      </c>
      <c r="M1071" s="3" t="s">
        <v>1268</v>
      </c>
      <c r="N1071" s="3">
        <v>8.7999999999999995E-2</v>
      </c>
      <c r="O1071" s="3">
        <v>1.3</v>
      </c>
      <c r="P1071" s="3">
        <v>1.9</v>
      </c>
      <c r="Q1071" s="3">
        <v>1.2999999999999999E-2</v>
      </c>
      <c r="R1071" s="3">
        <v>0.53</v>
      </c>
      <c r="S1071" s="3">
        <v>9.1</v>
      </c>
      <c r="T1071" s="3">
        <v>77</v>
      </c>
      <c r="U1071" s="3">
        <v>32</v>
      </c>
      <c r="V1071" s="3">
        <v>9.6999999999999993</v>
      </c>
      <c r="W1071" s="3">
        <v>8.8000000000000007</v>
      </c>
      <c r="X1071" s="3">
        <v>30</v>
      </c>
      <c r="Y1071" s="3">
        <v>31</v>
      </c>
      <c r="Z1071" s="3" t="s">
        <v>2006</v>
      </c>
      <c r="AA1071" s="3" t="s">
        <v>2006</v>
      </c>
      <c r="AB1071" s="3">
        <v>22.6</v>
      </c>
      <c r="AC1071" s="3" t="s">
        <v>2006</v>
      </c>
      <c r="AD1071" s="15" t="s">
        <v>2006</v>
      </c>
    </row>
    <row r="1072" spans="1:30" x14ac:dyDescent="0.3">
      <c r="A1072" s="146" t="s">
        <v>41</v>
      </c>
      <c r="B1072" s="144" t="s">
        <v>41</v>
      </c>
      <c r="C1072" s="144">
        <v>155057</v>
      </c>
      <c r="D1072" s="144">
        <v>6568460</v>
      </c>
      <c r="E1072" s="144">
        <v>2018</v>
      </c>
      <c r="F1072" s="3" t="s">
        <v>969</v>
      </c>
      <c r="G1072" s="3" t="s">
        <v>1268</v>
      </c>
      <c r="H1072" s="3">
        <v>0.1</v>
      </c>
      <c r="I1072" s="14">
        <v>1.1000000000000001</v>
      </c>
      <c r="J1072" s="49">
        <v>1.7</v>
      </c>
      <c r="K1072" s="26">
        <v>0.11</v>
      </c>
      <c r="L1072" s="26">
        <v>1.2</v>
      </c>
      <c r="M1072" s="3" t="s">
        <v>1268</v>
      </c>
      <c r="N1072" s="3" t="s">
        <v>566</v>
      </c>
      <c r="O1072" s="3">
        <v>0.84000000000000008</v>
      </c>
      <c r="P1072" s="3">
        <v>1.7</v>
      </c>
      <c r="Q1072" s="3" t="s">
        <v>1266</v>
      </c>
      <c r="R1072" s="3">
        <v>0.57999999999999996</v>
      </c>
      <c r="S1072" s="3">
        <v>8</v>
      </c>
      <c r="T1072" s="3">
        <v>77</v>
      </c>
      <c r="U1072" s="3">
        <v>30</v>
      </c>
      <c r="V1072" s="3">
        <v>10</v>
      </c>
      <c r="W1072" s="3">
        <v>8.8000000000000007</v>
      </c>
      <c r="X1072" s="3">
        <v>29</v>
      </c>
      <c r="Y1072" s="3">
        <v>29</v>
      </c>
      <c r="Z1072" s="3" t="s">
        <v>2006</v>
      </c>
      <c r="AA1072" s="3" t="s">
        <v>2006</v>
      </c>
      <c r="AB1072" s="3">
        <v>21.6</v>
      </c>
      <c r="AC1072" s="3" t="s">
        <v>2006</v>
      </c>
      <c r="AD1072" s="15" t="s">
        <v>2006</v>
      </c>
    </row>
    <row r="1073" spans="1:30" x14ac:dyDescent="0.3">
      <c r="A1073" s="146" t="s">
        <v>41</v>
      </c>
      <c r="B1073" s="144" t="s">
        <v>41</v>
      </c>
      <c r="C1073" s="144">
        <v>155057</v>
      </c>
      <c r="D1073" s="144">
        <v>6568460</v>
      </c>
      <c r="E1073" s="144">
        <v>2018</v>
      </c>
      <c r="F1073" s="3" t="s">
        <v>959</v>
      </c>
      <c r="G1073" s="3" t="s">
        <v>1268</v>
      </c>
      <c r="H1073" s="3">
        <v>6.7000000000000004E-2</v>
      </c>
      <c r="I1073" s="14">
        <v>0.99</v>
      </c>
      <c r="J1073" s="49">
        <v>1.5</v>
      </c>
      <c r="K1073" s="26">
        <v>9.2999999999999999E-2</v>
      </c>
      <c r="L1073" s="26">
        <v>1.2</v>
      </c>
      <c r="M1073" s="3" t="s">
        <v>1268</v>
      </c>
      <c r="N1073" s="3" t="s">
        <v>566</v>
      </c>
      <c r="O1073" s="3" t="s">
        <v>566</v>
      </c>
      <c r="P1073" s="3">
        <v>1.4</v>
      </c>
      <c r="Q1073" s="3" t="s">
        <v>1266</v>
      </c>
      <c r="R1073" s="3">
        <v>0.55000000000000004</v>
      </c>
      <c r="S1073" s="3">
        <v>8.1</v>
      </c>
      <c r="T1073" s="3">
        <v>77</v>
      </c>
      <c r="U1073" s="3">
        <v>33</v>
      </c>
      <c r="V1073" s="3">
        <v>11</v>
      </c>
      <c r="W1073" s="3">
        <v>9.5</v>
      </c>
      <c r="X1073" s="3">
        <v>30</v>
      </c>
      <c r="Y1073" s="3">
        <v>32</v>
      </c>
      <c r="Z1073" s="3" t="s">
        <v>2006</v>
      </c>
      <c r="AA1073" s="3" t="s">
        <v>2006</v>
      </c>
      <c r="AB1073" s="3">
        <v>23.3</v>
      </c>
      <c r="AC1073" s="3" t="s">
        <v>2006</v>
      </c>
      <c r="AD1073" s="15" t="s">
        <v>2006</v>
      </c>
    </row>
    <row r="1074" spans="1:30" x14ac:dyDescent="0.3">
      <c r="A1074" s="146" t="s">
        <v>41</v>
      </c>
      <c r="B1074" s="144" t="s">
        <v>41</v>
      </c>
      <c r="C1074" s="144">
        <v>155057</v>
      </c>
      <c r="D1074" s="144">
        <v>6568460</v>
      </c>
      <c r="E1074" s="144">
        <v>2018</v>
      </c>
      <c r="F1074" s="3" t="s">
        <v>960</v>
      </c>
      <c r="G1074" s="3" t="s">
        <v>1268</v>
      </c>
      <c r="H1074" s="3">
        <v>8.6999999999999994E-2</v>
      </c>
      <c r="I1074" s="14">
        <v>0.8899999999999999</v>
      </c>
      <c r="J1074" s="49">
        <v>1.8</v>
      </c>
      <c r="K1074" s="26">
        <v>0.11</v>
      </c>
      <c r="L1074" s="26">
        <v>15</v>
      </c>
      <c r="M1074" s="3" t="s">
        <v>1268</v>
      </c>
      <c r="N1074" s="3">
        <v>8.3000000000000004E-2</v>
      </c>
      <c r="O1074" s="3">
        <v>0.79</v>
      </c>
      <c r="P1074" s="3">
        <v>1.7</v>
      </c>
      <c r="Q1074" s="3" t="s">
        <v>1266</v>
      </c>
      <c r="R1074" s="3">
        <v>1.6</v>
      </c>
      <c r="S1074" s="3">
        <v>7.9</v>
      </c>
      <c r="T1074" s="3">
        <v>78</v>
      </c>
      <c r="U1074" s="3">
        <v>32</v>
      </c>
      <c r="V1074" s="3">
        <v>9.5</v>
      </c>
      <c r="W1074" s="3">
        <v>8.6</v>
      </c>
      <c r="X1074" s="3">
        <v>30</v>
      </c>
      <c r="Y1074" s="3">
        <v>29</v>
      </c>
      <c r="Z1074" s="3" t="s">
        <v>2006</v>
      </c>
      <c r="AA1074" s="3" t="s">
        <v>2006</v>
      </c>
      <c r="AB1074" s="3">
        <v>23</v>
      </c>
      <c r="AC1074" s="3" t="s">
        <v>2006</v>
      </c>
      <c r="AD1074" s="15" t="s">
        <v>2006</v>
      </c>
    </row>
    <row r="1075" spans="1:30" x14ac:dyDescent="0.3">
      <c r="A1075" s="146" t="s">
        <v>41</v>
      </c>
      <c r="B1075" s="144" t="s">
        <v>41</v>
      </c>
      <c r="C1075" s="144">
        <v>155057</v>
      </c>
      <c r="D1075" s="144">
        <v>6568460</v>
      </c>
      <c r="E1075" s="144">
        <v>2018</v>
      </c>
      <c r="F1075" s="3" t="s">
        <v>972</v>
      </c>
      <c r="G1075" s="3">
        <v>5.0000000000000001E-3</v>
      </c>
      <c r="H1075" s="3">
        <v>0.12</v>
      </c>
      <c r="I1075" s="14">
        <v>0.9</v>
      </c>
      <c r="J1075" s="49">
        <v>1.8</v>
      </c>
      <c r="K1075" s="26">
        <v>0.1</v>
      </c>
      <c r="L1075" s="26">
        <v>2.4</v>
      </c>
      <c r="M1075" s="3" t="s">
        <v>1268</v>
      </c>
      <c r="N1075" s="3">
        <v>6.9999999999999993E-2</v>
      </c>
      <c r="O1075" s="3">
        <v>0.80999999999999994</v>
      </c>
      <c r="P1075" s="3">
        <v>1.8</v>
      </c>
      <c r="Q1075" s="3" t="s">
        <v>1266</v>
      </c>
      <c r="R1075" s="3">
        <v>1.8</v>
      </c>
      <c r="S1075" s="3">
        <v>7.8</v>
      </c>
      <c r="T1075" s="3">
        <v>82</v>
      </c>
      <c r="U1075" s="3">
        <v>32</v>
      </c>
      <c r="V1075" s="3">
        <v>9.5</v>
      </c>
      <c r="W1075" s="3">
        <v>8.4</v>
      </c>
      <c r="X1075" s="3">
        <v>33</v>
      </c>
      <c r="Y1075" s="3">
        <v>32</v>
      </c>
      <c r="Z1075" s="3" t="s">
        <v>2006</v>
      </c>
      <c r="AA1075" s="3" t="s">
        <v>2006</v>
      </c>
      <c r="AB1075" s="3">
        <v>23</v>
      </c>
      <c r="AC1075" s="3" t="s">
        <v>2006</v>
      </c>
      <c r="AD1075" s="15" t="s">
        <v>2006</v>
      </c>
    </row>
    <row r="1076" spans="1:30" x14ac:dyDescent="0.3">
      <c r="A1076" s="146" t="s">
        <v>41</v>
      </c>
      <c r="B1076" s="144" t="s">
        <v>41</v>
      </c>
      <c r="C1076" s="144">
        <v>155057</v>
      </c>
      <c r="D1076" s="144">
        <v>6568460</v>
      </c>
      <c r="E1076" s="144">
        <v>2018</v>
      </c>
      <c r="F1076" s="3" t="s">
        <v>979</v>
      </c>
      <c r="G1076" s="3" t="s">
        <v>1268</v>
      </c>
      <c r="H1076" s="3">
        <v>9.6000000000000002E-2</v>
      </c>
      <c r="I1076" s="14">
        <v>1.1000000000000001</v>
      </c>
      <c r="J1076" s="49">
        <v>1.8</v>
      </c>
      <c r="K1076" s="26">
        <v>0.11</v>
      </c>
      <c r="L1076" s="26">
        <v>2.2999999999999998</v>
      </c>
      <c r="M1076" s="3" t="s">
        <v>1268</v>
      </c>
      <c r="N1076" s="3">
        <v>0.12000000000000001</v>
      </c>
      <c r="O1076" s="3">
        <v>1.2</v>
      </c>
      <c r="P1076" s="3">
        <v>1.9</v>
      </c>
      <c r="Q1076" s="3" t="s">
        <v>1266</v>
      </c>
      <c r="R1076" s="3">
        <v>2</v>
      </c>
      <c r="S1076" s="3">
        <v>7.8</v>
      </c>
      <c r="T1076" s="3">
        <v>79</v>
      </c>
      <c r="U1076" s="3">
        <v>33</v>
      </c>
      <c r="V1076" s="3">
        <v>8.8000000000000007</v>
      </c>
      <c r="W1076" s="3">
        <v>8.1999999999999993</v>
      </c>
      <c r="X1076" s="3">
        <v>29</v>
      </c>
      <c r="Y1076" s="3">
        <v>35</v>
      </c>
      <c r="Z1076" s="3" t="s">
        <v>2006</v>
      </c>
      <c r="AA1076" s="3" t="s">
        <v>2006</v>
      </c>
      <c r="AB1076" s="3">
        <v>23.7</v>
      </c>
      <c r="AC1076" s="3" t="s">
        <v>2006</v>
      </c>
      <c r="AD1076" s="15" t="s">
        <v>2006</v>
      </c>
    </row>
    <row r="1077" spans="1:30" x14ac:dyDescent="0.3">
      <c r="A1077" s="146" t="s">
        <v>43</v>
      </c>
      <c r="B1077" s="144" t="s">
        <v>43</v>
      </c>
      <c r="C1077" s="144">
        <v>153662</v>
      </c>
      <c r="D1077" s="144">
        <v>6578630</v>
      </c>
      <c r="E1077" s="144">
        <v>2018</v>
      </c>
      <c r="F1077" s="3" t="s">
        <v>951</v>
      </c>
      <c r="G1077" s="3" t="s">
        <v>1268</v>
      </c>
      <c r="H1077" s="3">
        <v>0.13</v>
      </c>
      <c r="I1077" s="14">
        <v>1.8</v>
      </c>
      <c r="J1077" s="49">
        <v>2</v>
      </c>
      <c r="K1077" s="26">
        <v>7.5999999999999998E-2</v>
      </c>
      <c r="L1077" s="26">
        <v>0.9</v>
      </c>
      <c r="M1077" s="3" t="s">
        <v>1268</v>
      </c>
      <c r="N1077" s="3">
        <v>7.4999999999999997E-2</v>
      </c>
      <c r="O1077" s="3">
        <v>1.8</v>
      </c>
      <c r="P1077" s="3">
        <v>1.9</v>
      </c>
      <c r="Q1077" s="3" t="s">
        <v>1266</v>
      </c>
      <c r="R1077" s="3">
        <v>0.73</v>
      </c>
      <c r="S1077" s="3">
        <v>7.9</v>
      </c>
      <c r="T1077" s="3">
        <v>63</v>
      </c>
      <c r="U1077" s="3">
        <v>21</v>
      </c>
      <c r="V1077" s="3">
        <v>6.7</v>
      </c>
      <c r="W1077" s="3">
        <v>6.7</v>
      </c>
      <c r="X1077" s="3">
        <v>22</v>
      </c>
      <c r="Y1077" s="3">
        <v>22</v>
      </c>
      <c r="Z1077" s="3" t="s">
        <v>2006</v>
      </c>
      <c r="AA1077" s="3" t="s">
        <v>2006</v>
      </c>
      <c r="AB1077" s="3">
        <v>22.9</v>
      </c>
      <c r="AC1077" s="3" t="s">
        <v>2006</v>
      </c>
      <c r="AD1077" s="15" t="s">
        <v>2006</v>
      </c>
    </row>
    <row r="1078" spans="1:30" x14ac:dyDescent="0.3">
      <c r="A1078" s="146" t="s">
        <v>43</v>
      </c>
      <c r="B1078" s="144" t="s">
        <v>43</v>
      </c>
      <c r="C1078" s="144">
        <v>153662</v>
      </c>
      <c r="D1078" s="144">
        <v>6578630</v>
      </c>
      <c r="E1078" s="144">
        <v>2018</v>
      </c>
      <c r="F1078" s="3" t="s">
        <v>952</v>
      </c>
      <c r="G1078" s="3" t="s">
        <v>1268</v>
      </c>
      <c r="H1078" s="3">
        <v>0.11</v>
      </c>
      <c r="I1078" s="14">
        <v>1.7</v>
      </c>
      <c r="J1078" s="49">
        <v>1.8</v>
      </c>
      <c r="K1078" s="26">
        <v>0.05</v>
      </c>
      <c r="L1078" s="26">
        <v>0.71</v>
      </c>
      <c r="M1078" s="3" t="s">
        <v>1268</v>
      </c>
      <c r="N1078" s="3">
        <v>0.08</v>
      </c>
      <c r="O1078" s="3">
        <v>1.9</v>
      </c>
      <c r="P1078" s="3">
        <v>2</v>
      </c>
      <c r="Q1078" s="3" t="s">
        <v>1266</v>
      </c>
      <c r="R1078" s="3">
        <v>0.8899999999999999</v>
      </c>
      <c r="S1078" s="3">
        <v>7.9</v>
      </c>
      <c r="T1078" s="3">
        <v>64</v>
      </c>
      <c r="U1078" s="3">
        <v>21</v>
      </c>
      <c r="V1078" s="3">
        <v>7.2</v>
      </c>
      <c r="W1078" s="3">
        <v>6.7</v>
      </c>
      <c r="X1078" s="3">
        <v>19</v>
      </c>
      <c r="Y1078" s="3">
        <v>22</v>
      </c>
      <c r="Z1078" s="3" t="s">
        <v>2006</v>
      </c>
      <c r="AA1078" s="3" t="s">
        <v>2006</v>
      </c>
      <c r="AB1078" s="3">
        <v>23</v>
      </c>
      <c r="AC1078" s="3" t="s">
        <v>2006</v>
      </c>
      <c r="AD1078" s="15" t="s">
        <v>2006</v>
      </c>
    </row>
    <row r="1079" spans="1:30" x14ac:dyDescent="0.3">
      <c r="A1079" s="146" t="s">
        <v>43</v>
      </c>
      <c r="B1079" s="144" t="s">
        <v>43</v>
      </c>
      <c r="C1079" s="144">
        <v>153662</v>
      </c>
      <c r="D1079" s="144">
        <v>6578630</v>
      </c>
      <c r="E1079" s="144">
        <v>2018</v>
      </c>
      <c r="F1079" s="3" t="s">
        <v>953</v>
      </c>
      <c r="G1079" s="3">
        <v>7.0000000000000001E-3</v>
      </c>
      <c r="H1079" s="3">
        <v>0.14000000000000001</v>
      </c>
      <c r="I1079" s="14">
        <v>2</v>
      </c>
      <c r="J1079" s="49">
        <v>2.1</v>
      </c>
      <c r="K1079" s="26">
        <v>0.15</v>
      </c>
      <c r="L1079" s="26">
        <v>1.5</v>
      </c>
      <c r="M1079" s="3">
        <v>7.0000000000000001E-3</v>
      </c>
      <c r="N1079" s="3">
        <v>7.5999999999999998E-2</v>
      </c>
      <c r="O1079" s="3">
        <v>1.9</v>
      </c>
      <c r="P1079" s="3">
        <v>1.7</v>
      </c>
      <c r="Q1079" s="3" t="s">
        <v>1266</v>
      </c>
      <c r="R1079" s="3">
        <v>1.1000000000000001</v>
      </c>
      <c r="S1079" s="3">
        <v>7.8</v>
      </c>
      <c r="T1079" s="3">
        <v>58</v>
      </c>
      <c r="U1079" s="3">
        <v>21</v>
      </c>
      <c r="V1079" s="3">
        <v>7.2</v>
      </c>
      <c r="W1079" s="3">
        <v>6.7</v>
      </c>
      <c r="X1079" s="3">
        <v>22</v>
      </c>
      <c r="Y1079" s="3">
        <v>18</v>
      </c>
      <c r="Z1079" s="3" t="s">
        <v>2006</v>
      </c>
      <c r="AA1079" s="3" t="s">
        <v>2006</v>
      </c>
      <c r="AB1079" s="3">
        <v>22.7</v>
      </c>
      <c r="AC1079" s="3" t="s">
        <v>2006</v>
      </c>
      <c r="AD1079" s="15" t="s">
        <v>2006</v>
      </c>
    </row>
    <row r="1080" spans="1:30" x14ac:dyDescent="0.3">
      <c r="A1080" s="146" t="s">
        <v>43</v>
      </c>
      <c r="B1080" s="144" t="s">
        <v>43</v>
      </c>
      <c r="C1080" s="144">
        <v>153662</v>
      </c>
      <c r="D1080" s="144">
        <v>6578630</v>
      </c>
      <c r="E1080" s="144">
        <v>2018</v>
      </c>
      <c r="F1080" s="3" t="s">
        <v>954</v>
      </c>
      <c r="G1080" s="3" t="s">
        <v>1268</v>
      </c>
      <c r="H1080" s="3">
        <v>0.14000000000000001</v>
      </c>
      <c r="I1080" s="14">
        <v>2</v>
      </c>
      <c r="J1080" s="49">
        <v>2</v>
      </c>
      <c r="K1080" s="26">
        <v>0.27</v>
      </c>
      <c r="L1080" s="26">
        <v>0.59000000000000008</v>
      </c>
      <c r="M1080" s="3">
        <v>5.0000000000000001E-3</v>
      </c>
      <c r="N1080" s="3">
        <v>7.8E-2</v>
      </c>
      <c r="O1080" s="3">
        <v>1.9</v>
      </c>
      <c r="P1080" s="3">
        <v>1.9</v>
      </c>
      <c r="Q1080" s="3">
        <v>5.6000000000000001E-2</v>
      </c>
      <c r="R1080" s="3">
        <v>0.80999999999999994</v>
      </c>
      <c r="S1080" s="3">
        <v>8.1</v>
      </c>
      <c r="T1080" s="3">
        <v>61</v>
      </c>
      <c r="U1080" s="3">
        <v>21</v>
      </c>
      <c r="V1080" s="3">
        <v>7.9</v>
      </c>
      <c r="W1080" s="3">
        <v>7.6</v>
      </c>
      <c r="X1080" s="3">
        <v>19</v>
      </c>
      <c r="Y1080" s="3">
        <v>21</v>
      </c>
      <c r="Z1080" s="3" t="s">
        <v>2006</v>
      </c>
      <c r="AA1080" s="3" t="s">
        <v>2006</v>
      </c>
      <c r="AB1080" s="3">
        <v>22.9</v>
      </c>
      <c r="AC1080" s="3" t="s">
        <v>2006</v>
      </c>
      <c r="AD1080" s="15" t="s">
        <v>2006</v>
      </c>
    </row>
    <row r="1081" spans="1:30" x14ac:dyDescent="0.3">
      <c r="A1081" s="146" t="s">
        <v>43</v>
      </c>
      <c r="B1081" s="144" t="s">
        <v>43</v>
      </c>
      <c r="C1081" s="144">
        <v>153662</v>
      </c>
      <c r="D1081" s="144">
        <v>6578630</v>
      </c>
      <c r="E1081" s="144">
        <v>2018</v>
      </c>
      <c r="F1081" s="3" t="s">
        <v>955</v>
      </c>
      <c r="G1081" s="3">
        <v>1.2E-2</v>
      </c>
      <c r="H1081" s="3">
        <v>0.13</v>
      </c>
      <c r="I1081" s="14">
        <v>2</v>
      </c>
      <c r="J1081" s="49">
        <v>2</v>
      </c>
      <c r="K1081" s="26">
        <v>0.2</v>
      </c>
      <c r="L1081" s="26">
        <v>2.2999999999999998</v>
      </c>
      <c r="M1081" s="3">
        <v>4.0000000000000001E-3</v>
      </c>
      <c r="N1081" s="3">
        <v>8.8999999999999996E-2</v>
      </c>
      <c r="O1081" s="3">
        <v>2.1</v>
      </c>
      <c r="P1081" s="3">
        <v>2.8</v>
      </c>
      <c r="Q1081" s="3">
        <v>2.4E-2</v>
      </c>
      <c r="R1081" s="3">
        <v>2.5</v>
      </c>
      <c r="S1081" s="3">
        <v>8.1</v>
      </c>
      <c r="T1081" s="3">
        <v>61</v>
      </c>
      <c r="U1081" s="3">
        <v>21</v>
      </c>
      <c r="V1081" s="3">
        <v>7.9</v>
      </c>
      <c r="W1081" s="3">
        <v>8.1</v>
      </c>
      <c r="X1081" s="3">
        <v>22</v>
      </c>
      <c r="Y1081" s="3">
        <v>22</v>
      </c>
      <c r="Z1081" s="3" t="s">
        <v>2006</v>
      </c>
      <c r="AA1081" s="3" t="s">
        <v>2006</v>
      </c>
      <c r="AB1081" s="3">
        <v>21.5</v>
      </c>
      <c r="AC1081" s="3" t="s">
        <v>2006</v>
      </c>
      <c r="AD1081" s="15" t="s">
        <v>2006</v>
      </c>
    </row>
    <row r="1082" spans="1:30" x14ac:dyDescent="0.3">
      <c r="A1082" s="146" t="s">
        <v>43</v>
      </c>
      <c r="B1082" s="144" t="s">
        <v>43</v>
      </c>
      <c r="C1082" s="144">
        <v>153662</v>
      </c>
      <c r="D1082" s="144">
        <v>6578630</v>
      </c>
      <c r="E1082" s="144">
        <v>2018</v>
      </c>
      <c r="F1082" s="3" t="s">
        <v>956</v>
      </c>
      <c r="G1082" s="3">
        <v>1.2E-2</v>
      </c>
      <c r="H1082" s="3">
        <v>9.9000000000000005E-2</v>
      </c>
      <c r="I1082" s="14">
        <v>2.5</v>
      </c>
      <c r="J1082" s="49">
        <v>2.1</v>
      </c>
      <c r="K1082" s="26">
        <v>0.27</v>
      </c>
      <c r="L1082" s="26">
        <v>2.4</v>
      </c>
      <c r="M1082" s="3">
        <v>1.2E-2</v>
      </c>
      <c r="N1082" s="3">
        <v>6.7000000000000004E-2</v>
      </c>
      <c r="O1082" s="3">
        <v>2.4</v>
      </c>
      <c r="P1082" s="3">
        <v>2.1</v>
      </c>
      <c r="Q1082" s="3">
        <v>0.14000000000000001</v>
      </c>
      <c r="R1082" s="3">
        <v>2.8</v>
      </c>
      <c r="S1082" s="3">
        <v>7.9</v>
      </c>
      <c r="T1082" s="3">
        <v>60</v>
      </c>
      <c r="U1082" s="3">
        <v>21</v>
      </c>
      <c r="V1082" s="3">
        <v>7.9</v>
      </c>
      <c r="W1082" s="3">
        <v>7.7</v>
      </c>
      <c r="X1082" s="3">
        <v>23</v>
      </c>
      <c r="Y1082" s="3">
        <v>22</v>
      </c>
      <c r="Z1082" s="3" t="s">
        <v>2006</v>
      </c>
      <c r="AA1082" s="3" t="s">
        <v>2006</v>
      </c>
      <c r="AB1082" s="3">
        <v>22.8</v>
      </c>
      <c r="AC1082" s="3" t="s">
        <v>2006</v>
      </c>
      <c r="AD1082" s="15" t="s">
        <v>2006</v>
      </c>
    </row>
    <row r="1083" spans="1:30" x14ac:dyDescent="0.3">
      <c r="A1083" s="146" t="s">
        <v>43</v>
      </c>
      <c r="B1083" s="144" t="s">
        <v>43</v>
      </c>
      <c r="C1083" s="144">
        <v>153662</v>
      </c>
      <c r="D1083" s="144">
        <v>6578630</v>
      </c>
      <c r="E1083" s="144">
        <v>2018</v>
      </c>
      <c r="F1083" s="3" t="s">
        <v>983</v>
      </c>
      <c r="G1083" s="3">
        <v>1.0999999999999999E-2</v>
      </c>
      <c r="H1083" s="3">
        <v>0.1</v>
      </c>
      <c r="I1083" s="14">
        <v>3.9</v>
      </c>
      <c r="J1083" s="49">
        <v>2</v>
      </c>
      <c r="K1083" s="26">
        <v>0.23</v>
      </c>
      <c r="L1083" s="26">
        <v>3.8</v>
      </c>
      <c r="M1083" s="3">
        <v>6.0000000000000001E-3</v>
      </c>
      <c r="N1083" s="3">
        <v>6.6000000000000003E-2</v>
      </c>
      <c r="O1083" s="3">
        <v>3.3</v>
      </c>
      <c r="P1083" s="3">
        <v>2</v>
      </c>
      <c r="Q1083" s="3">
        <v>2.8000000000000001E-2</v>
      </c>
      <c r="R1083" s="3">
        <v>3</v>
      </c>
      <c r="S1083" s="3">
        <v>8</v>
      </c>
      <c r="T1083" s="3">
        <v>58</v>
      </c>
      <c r="U1083" s="3">
        <v>21</v>
      </c>
      <c r="V1083" s="3">
        <v>7.5</v>
      </c>
      <c r="W1083" s="3">
        <v>7.3</v>
      </c>
      <c r="X1083" s="3">
        <v>21</v>
      </c>
      <c r="Y1083" s="3">
        <v>22</v>
      </c>
      <c r="Z1083" s="3" t="s">
        <v>2006</v>
      </c>
      <c r="AA1083" s="3" t="s">
        <v>2006</v>
      </c>
      <c r="AB1083" s="3">
        <v>22.8</v>
      </c>
      <c r="AC1083" s="3" t="s">
        <v>2006</v>
      </c>
      <c r="AD1083" s="15" t="s">
        <v>2006</v>
      </c>
    </row>
    <row r="1084" spans="1:30" x14ac:dyDescent="0.3">
      <c r="A1084" s="146" t="s">
        <v>43</v>
      </c>
      <c r="B1084" s="144" t="s">
        <v>43</v>
      </c>
      <c r="C1084" s="144">
        <v>153662</v>
      </c>
      <c r="D1084" s="144">
        <v>6578630</v>
      </c>
      <c r="E1084" s="144">
        <v>2018</v>
      </c>
      <c r="F1084" s="3" t="s">
        <v>984</v>
      </c>
      <c r="G1084" s="3">
        <v>6.0000000000000001E-3</v>
      </c>
      <c r="H1084" s="3">
        <v>9.1999999999999998E-2</v>
      </c>
      <c r="I1084" s="14">
        <v>2.5</v>
      </c>
      <c r="J1084" s="49">
        <v>1.9</v>
      </c>
      <c r="K1084" s="26">
        <v>0.28999999999999998</v>
      </c>
      <c r="L1084" s="26">
        <v>2.9</v>
      </c>
      <c r="M1084" s="3">
        <v>7.0000000000000001E-3</v>
      </c>
      <c r="N1084" s="3">
        <v>6.9999999999999993E-2</v>
      </c>
      <c r="O1084" s="3">
        <v>2.4</v>
      </c>
      <c r="P1084" s="3">
        <v>1.9</v>
      </c>
      <c r="Q1084" s="3">
        <v>2.3E-2</v>
      </c>
      <c r="R1084" s="3">
        <v>2.4</v>
      </c>
      <c r="S1084" s="3">
        <v>7.8</v>
      </c>
      <c r="T1084" s="3">
        <v>61</v>
      </c>
      <c r="U1084" s="3">
        <v>51</v>
      </c>
      <c r="V1084" s="3">
        <v>8.1999999999999993</v>
      </c>
      <c r="W1084" s="3">
        <v>8</v>
      </c>
      <c r="X1084" s="3">
        <v>22</v>
      </c>
      <c r="Y1084" s="3">
        <v>25</v>
      </c>
      <c r="Z1084" s="3" t="s">
        <v>2006</v>
      </c>
      <c r="AA1084" s="3" t="s">
        <v>2006</v>
      </c>
      <c r="AB1084" s="3">
        <v>23.3</v>
      </c>
      <c r="AC1084" s="3" t="s">
        <v>2006</v>
      </c>
      <c r="AD1084" s="15" t="s">
        <v>2006</v>
      </c>
    </row>
    <row r="1085" spans="1:30" x14ac:dyDescent="0.3">
      <c r="A1085" s="146" t="s">
        <v>43</v>
      </c>
      <c r="B1085" s="144" t="s">
        <v>43</v>
      </c>
      <c r="C1085" s="144">
        <v>153662</v>
      </c>
      <c r="D1085" s="144">
        <v>6578630</v>
      </c>
      <c r="E1085" s="144">
        <v>2018</v>
      </c>
      <c r="F1085" s="3" t="s">
        <v>970</v>
      </c>
      <c r="G1085" s="3">
        <v>4.0000000000000001E-3</v>
      </c>
      <c r="H1085" s="3">
        <v>5.5E-2</v>
      </c>
      <c r="I1085" s="14">
        <v>3.3</v>
      </c>
      <c r="J1085" s="49">
        <v>1.9</v>
      </c>
      <c r="K1085" s="26">
        <v>0.13999999999999999</v>
      </c>
      <c r="L1085" s="26">
        <v>2.9</v>
      </c>
      <c r="M1085" s="3">
        <v>4.0000000000000001E-3</v>
      </c>
      <c r="N1085" s="3">
        <v>5.8000000000000003E-2</v>
      </c>
      <c r="O1085" s="3">
        <v>3.1</v>
      </c>
      <c r="P1085" s="3">
        <v>1.9</v>
      </c>
      <c r="Q1085" s="3">
        <v>0.03</v>
      </c>
      <c r="R1085" s="3">
        <v>2.2999999999999998</v>
      </c>
      <c r="S1085" s="3">
        <v>7.9</v>
      </c>
      <c r="T1085" s="3">
        <v>62</v>
      </c>
      <c r="U1085" s="3">
        <v>26</v>
      </c>
      <c r="V1085" s="3">
        <v>7.3</v>
      </c>
      <c r="W1085" s="3">
        <v>6.9</v>
      </c>
      <c r="X1085" s="3">
        <v>21</v>
      </c>
      <c r="Y1085" s="3">
        <v>22</v>
      </c>
      <c r="Z1085" s="3" t="s">
        <v>2006</v>
      </c>
      <c r="AA1085" s="3" t="s">
        <v>2006</v>
      </c>
      <c r="AB1085" s="3">
        <v>23.3</v>
      </c>
      <c r="AC1085" s="3" t="s">
        <v>2006</v>
      </c>
      <c r="AD1085" s="15" t="s">
        <v>2006</v>
      </c>
    </row>
    <row r="1086" spans="1:30" x14ac:dyDescent="0.3">
      <c r="A1086" s="146" t="s">
        <v>43</v>
      </c>
      <c r="B1086" s="144" t="s">
        <v>43</v>
      </c>
      <c r="C1086" s="144">
        <v>153662</v>
      </c>
      <c r="D1086" s="144">
        <v>6578630</v>
      </c>
      <c r="E1086" s="144">
        <v>2018</v>
      </c>
      <c r="F1086" s="3" t="s">
        <v>960</v>
      </c>
      <c r="G1086" s="3">
        <v>4.0000000000000001E-3</v>
      </c>
      <c r="H1086" s="3">
        <v>0.12</v>
      </c>
      <c r="I1086" s="14">
        <v>3.2</v>
      </c>
      <c r="J1086" s="49">
        <v>1.9</v>
      </c>
      <c r="K1086" s="26">
        <v>0.6</v>
      </c>
      <c r="L1086" s="26">
        <v>3.1</v>
      </c>
      <c r="M1086" s="3" t="s">
        <v>1268</v>
      </c>
      <c r="N1086" s="3">
        <v>7.2000000000000008E-2</v>
      </c>
      <c r="O1086" s="3">
        <v>2.9</v>
      </c>
      <c r="P1086" s="3">
        <v>1.9</v>
      </c>
      <c r="Q1086" s="3">
        <v>1.4E-2</v>
      </c>
      <c r="R1086" s="3">
        <v>2.1</v>
      </c>
      <c r="S1086" s="3">
        <v>8</v>
      </c>
      <c r="T1086" s="3">
        <v>66</v>
      </c>
      <c r="U1086" s="3">
        <v>28</v>
      </c>
      <c r="V1086" s="3">
        <v>7.4</v>
      </c>
      <c r="W1086" s="3">
        <v>6.9</v>
      </c>
      <c r="X1086" s="3">
        <v>23</v>
      </c>
      <c r="Y1086" s="3">
        <v>22</v>
      </c>
      <c r="Z1086" s="3" t="s">
        <v>2006</v>
      </c>
      <c r="AA1086" s="3" t="s">
        <v>2006</v>
      </c>
      <c r="AB1086" s="3">
        <v>23.2</v>
      </c>
      <c r="AC1086" s="3" t="s">
        <v>2006</v>
      </c>
      <c r="AD1086" s="15" t="s">
        <v>2006</v>
      </c>
    </row>
    <row r="1087" spans="1:30" x14ac:dyDescent="0.3">
      <c r="A1087" s="146" t="s">
        <v>43</v>
      </c>
      <c r="B1087" s="144" t="s">
        <v>43</v>
      </c>
      <c r="C1087" s="144">
        <v>153662</v>
      </c>
      <c r="D1087" s="144">
        <v>6578630</v>
      </c>
      <c r="E1087" s="144">
        <v>2018</v>
      </c>
      <c r="F1087" s="3" t="s">
        <v>980</v>
      </c>
      <c r="G1087" s="3">
        <v>1.2999999999999999E-2</v>
      </c>
      <c r="H1087" s="3">
        <v>0.13</v>
      </c>
      <c r="I1087" s="14">
        <v>3.3</v>
      </c>
      <c r="J1087" s="49">
        <v>2.1</v>
      </c>
      <c r="K1087" s="26">
        <v>0.32</v>
      </c>
      <c r="L1087" s="26">
        <v>4.7</v>
      </c>
      <c r="M1087" s="3">
        <v>5.0000000000000001E-3</v>
      </c>
      <c r="N1087" s="3">
        <v>5.5E-2</v>
      </c>
      <c r="O1087" s="3">
        <v>2.4</v>
      </c>
      <c r="P1087" s="3">
        <v>1.7</v>
      </c>
      <c r="Q1087" s="3" t="s">
        <v>1266</v>
      </c>
      <c r="R1087" s="3">
        <v>2.7</v>
      </c>
      <c r="S1087" s="3">
        <v>7.9</v>
      </c>
      <c r="T1087" s="3">
        <v>65</v>
      </c>
      <c r="U1087" s="3">
        <v>34</v>
      </c>
      <c r="V1087" s="3">
        <v>7.8</v>
      </c>
      <c r="W1087" s="3">
        <v>7.2</v>
      </c>
      <c r="X1087" s="3">
        <v>24</v>
      </c>
      <c r="Y1087" s="3">
        <v>22</v>
      </c>
      <c r="Z1087" s="3" t="s">
        <v>2006</v>
      </c>
      <c r="AA1087" s="3" t="s">
        <v>2006</v>
      </c>
      <c r="AB1087" s="3">
        <v>23.2</v>
      </c>
      <c r="AC1087" s="3" t="s">
        <v>2006</v>
      </c>
      <c r="AD1087" s="15" t="s">
        <v>2006</v>
      </c>
    </row>
    <row r="1088" spans="1:30" x14ac:dyDescent="0.3">
      <c r="A1088" s="146" t="s">
        <v>43</v>
      </c>
      <c r="B1088" s="144" t="s">
        <v>43</v>
      </c>
      <c r="C1088" s="144">
        <v>153662</v>
      </c>
      <c r="D1088" s="144">
        <v>6578630</v>
      </c>
      <c r="E1088" s="144">
        <v>2018</v>
      </c>
      <c r="F1088" s="3" t="s">
        <v>962</v>
      </c>
      <c r="G1088" s="3">
        <v>5.8999999999999999E-3</v>
      </c>
      <c r="H1088" s="3">
        <v>0.12</v>
      </c>
      <c r="I1088" s="14">
        <v>3</v>
      </c>
      <c r="J1088" s="49">
        <v>2</v>
      </c>
      <c r="K1088" s="26">
        <v>0.28999999999999998</v>
      </c>
      <c r="L1088" s="26">
        <v>4</v>
      </c>
      <c r="M1088" s="3">
        <v>4.0000000000000001E-3</v>
      </c>
      <c r="N1088" s="3" t="s">
        <v>566</v>
      </c>
      <c r="O1088" s="3">
        <v>2.6</v>
      </c>
      <c r="P1088" s="3">
        <v>1.8</v>
      </c>
      <c r="Q1088" s="3">
        <v>1.7000000000000001E-2</v>
      </c>
      <c r="R1088" s="3">
        <v>2.4</v>
      </c>
      <c r="S1088" s="3">
        <v>7.8</v>
      </c>
      <c r="T1088" s="3">
        <v>66</v>
      </c>
      <c r="U1088" s="3">
        <v>31</v>
      </c>
      <c r="V1088" s="3">
        <v>7.1</v>
      </c>
      <c r="W1088" s="3">
        <v>6.7</v>
      </c>
      <c r="X1088" s="3">
        <v>24</v>
      </c>
      <c r="Y1088" s="3">
        <v>23</v>
      </c>
      <c r="Z1088" s="3" t="s">
        <v>2006</v>
      </c>
      <c r="AA1088" s="3" t="s">
        <v>2006</v>
      </c>
      <c r="AB1088" s="3">
        <v>23.8</v>
      </c>
      <c r="AC1088" s="3" t="s">
        <v>2006</v>
      </c>
      <c r="AD1088" s="15" t="s">
        <v>2006</v>
      </c>
    </row>
    <row r="1089" spans="1:30" x14ac:dyDescent="0.3">
      <c r="A1089" s="146" t="s">
        <v>40</v>
      </c>
      <c r="B1089" s="144" t="s">
        <v>40</v>
      </c>
      <c r="C1089" s="144">
        <v>142857</v>
      </c>
      <c r="D1089" s="144">
        <v>6581940</v>
      </c>
      <c r="E1089" s="144">
        <v>2018</v>
      </c>
      <c r="F1089" s="3" t="s">
        <v>951</v>
      </c>
      <c r="G1089" s="3">
        <v>2.4E-2</v>
      </c>
      <c r="H1089" s="3">
        <v>0.67</v>
      </c>
      <c r="I1089" s="14">
        <v>5.3</v>
      </c>
      <c r="J1089" s="49">
        <v>2.1</v>
      </c>
      <c r="K1089" s="26">
        <v>0.57999999999999996</v>
      </c>
      <c r="L1089" s="26">
        <v>16</v>
      </c>
      <c r="M1089" s="3">
        <v>1.8000000000000002E-2</v>
      </c>
      <c r="N1089" s="3">
        <v>0.27999999999999997</v>
      </c>
      <c r="O1089" s="3">
        <v>4.5</v>
      </c>
      <c r="P1089" s="3">
        <v>1.8</v>
      </c>
      <c r="Q1089" s="3">
        <v>7.8E-2</v>
      </c>
      <c r="R1089" s="3">
        <v>12</v>
      </c>
      <c r="S1089" s="3">
        <v>7.4</v>
      </c>
      <c r="T1089" s="3">
        <v>200</v>
      </c>
      <c r="U1089" s="3">
        <v>68</v>
      </c>
      <c r="V1089" s="3">
        <v>8.4</v>
      </c>
      <c r="W1089" s="3">
        <v>8</v>
      </c>
      <c r="X1089" s="3">
        <v>76</v>
      </c>
      <c r="Y1089" s="3">
        <v>71</v>
      </c>
      <c r="Z1089" s="3" t="s">
        <v>2006</v>
      </c>
      <c r="AA1089" s="3" t="s">
        <v>2006</v>
      </c>
      <c r="AB1089" s="3">
        <v>22.8</v>
      </c>
      <c r="AC1089" s="3" t="s">
        <v>2006</v>
      </c>
      <c r="AD1089" s="15" t="s">
        <v>2006</v>
      </c>
    </row>
    <row r="1090" spans="1:30" x14ac:dyDescent="0.3">
      <c r="A1090" s="146" t="s">
        <v>40</v>
      </c>
      <c r="B1090" s="144" t="s">
        <v>40</v>
      </c>
      <c r="C1090" s="144">
        <v>142857</v>
      </c>
      <c r="D1090" s="144">
        <v>6581940</v>
      </c>
      <c r="E1090" s="144">
        <v>2018</v>
      </c>
      <c r="F1090" s="3" t="s">
        <v>963</v>
      </c>
      <c r="G1090" s="3">
        <v>2.5000000000000001E-2</v>
      </c>
      <c r="H1090" s="3">
        <v>0.82</v>
      </c>
      <c r="I1090" s="14">
        <v>6.3</v>
      </c>
      <c r="J1090" s="49">
        <v>2.5</v>
      </c>
      <c r="K1090" s="26">
        <v>0.79</v>
      </c>
      <c r="L1090" s="26">
        <v>17</v>
      </c>
      <c r="M1090" s="3">
        <v>1.9E-2</v>
      </c>
      <c r="N1090" s="3">
        <v>0.25</v>
      </c>
      <c r="O1090" s="3">
        <v>5.4</v>
      </c>
      <c r="P1090" s="3">
        <v>1.9</v>
      </c>
      <c r="Q1090" s="3">
        <v>8.6999999999999994E-2</v>
      </c>
      <c r="R1090" s="3">
        <v>13</v>
      </c>
      <c r="S1090" s="3">
        <v>7.6</v>
      </c>
      <c r="T1090" s="3">
        <v>220</v>
      </c>
      <c r="U1090" s="3">
        <v>66</v>
      </c>
      <c r="V1090" s="3">
        <v>9.6999999999999993</v>
      </c>
      <c r="W1090" s="3">
        <v>9.3000000000000007</v>
      </c>
      <c r="X1090" s="3">
        <v>77</v>
      </c>
      <c r="Y1090" s="3">
        <v>75</v>
      </c>
      <c r="Z1090" s="3" t="s">
        <v>2006</v>
      </c>
      <c r="AA1090" s="3" t="s">
        <v>2006</v>
      </c>
      <c r="AB1090" s="3">
        <v>22.6</v>
      </c>
      <c r="AC1090" s="3" t="s">
        <v>2006</v>
      </c>
      <c r="AD1090" s="15" t="s">
        <v>2006</v>
      </c>
    </row>
    <row r="1091" spans="1:30" x14ac:dyDescent="0.3">
      <c r="A1091" s="146" t="s">
        <v>40</v>
      </c>
      <c r="B1091" s="144" t="s">
        <v>40</v>
      </c>
      <c r="C1091" s="144">
        <v>142857</v>
      </c>
      <c r="D1091" s="144">
        <v>6581940</v>
      </c>
      <c r="E1091" s="144">
        <v>2018</v>
      </c>
      <c r="F1091" s="3" t="s">
        <v>964</v>
      </c>
      <c r="G1091" s="3">
        <v>1.9E-2</v>
      </c>
      <c r="H1091" s="3">
        <v>0.47</v>
      </c>
      <c r="I1091" s="14">
        <v>4.7</v>
      </c>
      <c r="J1091" s="49">
        <v>1.8</v>
      </c>
      <c r="K1091" s="26">
        <v>0.35</v>
      </c>
      <c r="L1091" s="26">
        <v>17</v>
      </c>
      <c r="M1091" s="3">
        <v>1.9E-2</v>
      </c>
      <c r="N1091" s="3">
        <v>0.19</v>
      </c>
      <c r="O1091" s="3">
        <v>4.5</v>
      </c>
      <c r="P1091" s="3">
        <v>1.7</v>
      </c>
      <c r="Q1091" s="3">
        <v>6.2E-2</v>
      </c>
      <c r="R1091" s="3">
        <v>15</v>
      </c>
      <c r="S1091" s="3">
        <v>7.5</v>
      </c>
      <c r="T1091" s="3">
        <v>230</v>
      </c>
      <c r="U1091" s="3">
        <v>83</v>
      </c>
      <c r="V1091" s="3">
        <v>7.5</v>
      </c>
      <c r="W1091" s="3">
        <v>7.3</v>
      </c>
      <c r="X1091" s="3">
        <v>76</v>
      </c>
      <c r="Y1091" s="3">
        <v>79</v>
      </c>
      <c r="Z1091" s="3" t="s">
        <v>2006</v>
      </c>
      <c r="AA1091" s="3" t="s">
        <v>2006</v>
      </c>
      <c r="AB1091" s="3">
        <v>23</v>
      </c>
      <c r="AC1091" s="3" t="s">
        <v>2006</v>
      </c>
      <c r="AD1091" s="15" t="s">
        <v>2006</v>
      </c>
    </row>
    <row r="1092" spans="1:30" x14ac:dyDescent="0.3">
      <c r="A1092" s="146" t="s">
        <v>40</v>
      </c>
      <c r="B1092" s="144" t="s">
        <v>40</v>
      </c>
      <c r="C1092" s="144">
        <v>142857</v>
      </c>
      <c r="D1092" s="144">
        <v>6581940</v>
      </c>
      <c r="E1092" s="144">
        <v>2018</v>
      </c>
      <c r="F1092" s="3" t="s">
        <v>965</v>
      </c>
      <c r="G1092" s="3">
        <v>8.0000000000000002E-3</v>
      </c>
      <c r="H1092" s="3">
        <v>0.51</v>
      </c>
      <c r="I1092" s="14">
        <v>3.8</v>
      </c>
      <c r="J1092" s="49">
        <v>1.7</v>
      </c>
      <c r="K1092" s="26">
        <v>0.31</v>
      </c>
      <c r="L1092" s="26">
        <v>12</v>
      </c>
      <c r="M1092" s="3">
        <v>8.0000000000000002E-3</v>
      </c>
      <c r="N1092" s="3">
        <v>0.18000000000000002</v>
      </c>
      <c r="O1092" s="3">
        <v>3.6</v>
      </c>
      <c r="P1092" s="3">
        <v>1.7</v>
      </c>
      <c r="Q1092" s="3">
        <v>3.5999999999999997E-2</v>
      </c>
      <c r="R1092" s="3">
        <v>9.4</v>
      </c>
      <c r="S1092" s="3">
        <v>7.8</v>
      </c>
      <c r="T1092" s="3">
        <v>170</v>
      </c>
      <c r="U1092" s="3">
        <v>67</v>
      </c>
      <c r="V1092" s="3">
        <v>7.5</v>
      </c>
      <c r="W1092" s="3">
        <v>7.9</v>
      </c>
      <c r="X1092" s="3">
        <v>61</v>
      </c>
      <c r="Y1092" s="3">
        <v>60</v>
      </c>
      <c r="Z1092" s="3" t="s">
        <v>2006</v>
      </c>
      <c r="AA1092" s="3" t="s">
        <v>2006</v>
      </c>
      <c r="AB1092" s="3">
        <v>23.4</v>
      </c>
      <c r="AC1092" s="3" t="s">
        <v>2006</v>
      </c>
      <c r="AD1092" s="15" t="s">
        <v>2006</v>
      </c>
    </row>
    <row r="1093" spans="1:30" x14ac:dyDescent="0.3">
      <c r="A1093" s="146" t="s">
        <v>40</v>
      </c>
      <c r="B1093" s="144" t="s">
        <v>40</v>
      </c>
      <c r="C1093" s="144">
        <v>142857</v>
      </c>
      <c r="D1093" s="144">
        <v>6581940</v>
      </c>
      <c r="E1093" s="144">
        <v>2018</v>
      </c>
      <c r="F1093" s="3" t="s">
        <v>966</v>
      </c>
      <c r="G1093" s="3">
        <v>7.0000000000000001E-3</v>
      </c>
      <c r="H1093" s="3">
        <v>0.14000000000000001</v>
      </c>
      <c r="I1093" s="14">
        <v>2.7</v>
      </c>
      <c r="J1093" s="49">
        <v>1.3</v>
      </c>
      <c r="K1093" s="26">
        <v>0.22</v>
      </c>
      <c r="L1093" s="26">
        <v>3</v>
      </c>
      <c r="M1093" s="3" t="s">
        <v>1268</v>
      </c>
      <c r="N1093" s="3">
        <v>0.12000000000000001</v>
      </c>
      <c r="O1093" s="3">
        <v>2.7</v>
      </c>
      <c r="P1093" s="3">
        <v>1.1000000000000001</v>
      </c>
      <c r="Q1093" s="3">
        <v>3.9E-2</v>
      </c>
      <c r="R1093" s="3">
        <v>2.1</v>
      </c>
      <c r="S1093" s="3">
        <v>7.9</v>
      </c>
      <c r="T1093" s="3">
        <v>190</v>
      </c>
      <c r="U1093" s="3">
        <v>66</v>
      </c>
      <c r="V1093" s="3">
        <v>9.6999999999999993</v>
      </c>
      <c r="W1093" s="3">
        <v>8.6</v>
      </c>
      <c r="X1093" s="3">
        <v>60</v>
      </c>
      <c r="Y1093" s="3">
        <v>64</v>
      </c>
      <c r="Z1093" s="3" t="s">
        <v>2006</v>
      </c>
      <c r="AA1093" s="3" t="s">
        <v>2006</v>
      </c>
      <c r="AB1093" s="3">
        <v>22.7</v>
      </c>
      <c r="AC1093" s="3" t="s">
        <v>2006</v>
      </c>
      <c r="AD1093" s="15" t="s">
        <v>2006</v>
      </c>
    </row>
    <row r="1094" spans="1:30" x14ac:dyDescent="0.3">
      <c r="A1094" s="146" t="s">
        <v>40</v>
      </c>
      <c r="B1094" s="144" t="s">
        <v>40</v>
      </c>
      <c r="C1094" s="144">
        <v>142857</v>
      </c>
      <c r="D1094" s="144">
        <v>6581940</v>
      </c>
      <c r="E1094" s="144">
        <v>2018</v>
      </c>
      <c r="F1094" s="3" t="s">
        <v>967</v>
      </c>
      <c r="G1094" s="3">
        <v>1.4E-2</v>
      </c>
      <c r="H1094" s="3">
        <v>0.36</v>
      </c>
      <c r="I1094" s="14">
        <v>3.3</v>
      </c>
      <c r="J1094" s="49">
        <v>1.6</v>
      </c>
      <c r="K1094" s="26">
        <v>0.55999999999999994</v>
      </c>
      <c r="L1094" s="26">
        <v>8.4</v>
      </c>
      <c r="M1094" s="3">
        <v>7.0000000000000001E-3</v>
      </c>
      <c r="N1094" s="3">
        <v>6.8000000000000005E-2</v>
      </c>
      <c r="O1094" s="3">
        <v>1.4</v>
      </c>
      <c r="P1094" s="3">
        <v>1.2</v>
      </c>
      <c r="Q1094" s="3">
        <v>5.1999999999999998E-2</v>
      </c>
      <c r="R1094" s="3">
        <v>2.7</v>
      </c>
      <c r="S1094" s="3">
        <v>7.6</v>
      </c>
      <c r="T1094" s="3">
        <v>210</v>
      </c>
      <c r="U1094" s="3">
        <v>68</v>
      </c>
      <c r="V1094" s="3">
        <v>12</v>
      </c>
      <c r="W1094" s="3">
        <v>9.6</v>
      </c>
      <c r="X1094" s="3">
        <v>65</v>
      </c>
      <c r="Y1094" s="3">
        <v>63</v>
      </c>
      <c r="Z1094" s="3" t="s">
        <v>2006</v>
      </c>
      <c r="AA1094" s="3" t="s">
        <v>2006</v>
      </c>
      <c r="AB1094" s="3">
        <v>22</v>
      </c>
      <c r="AC1094" s="3" t="s">
        <v>2006</v>
      </c>
      <c r="AD1094" s="15" t="s">
        <v>2006</v>
      </c>
    </row>
    <row r="1095" spans="1:30" x14ac:dyDescent="0.3">
      <c r="A1095" s="146" t="s">
        <v>40</v>
      </c>
      <c r="B1095" s="144" t="s">
        <v>40</v>
      </c>
      <c r="C1095" s="144">
        <v>142857</v>
      </c>
      <c r="D1095" s="144">
        <v>6581940</v>
      </c>
      <c r="E1095" s="144">
        <v>2018</v>
      </c>
      <c r="F1095" s="3" t="s">
        <v>968</v>
      </c>
      <c r="G1095" s="3">
        <v>5.0000000000000001E-3</v>
      </c>
      <c r="H1095" s="3">
        <v>0.11</v>
      </c>
      <c r="I1095" s="14">
        <v>1.7</v>
      </c>
      <c r="J1095" s="49">
        <v>1.1000000000000001</v>
      </c>
      <c r="K1095" s="26">
        <v>0.19</v>
      </c>
      <c r="L1095" s="26">
        <v>2.5</v>
      </c>
      <c r="M1095" s="3">
        <v>4.0000000000000001E-3</v>
      </c>
      <c r="N1095" s="3">
        <v>9.4E-2</v>
      </c>
      <c r="O1095" s="3">
        <v>1.6</v>
      </c>
      <c r="P1095" s="3">
        <v>1</v>
      </c>
      <c r="Q1095" s="3">
        <v>4.7E-2</v>
      </c>
      <c r="R1095" s="3">
        <v>1.3</v>
      </c>
      <c r="S1095" s="3">
        <v>8.1</v>
      </c>
      <c r="T1095" s="3">
        <v>180</v>
      </c>
      <c r="U1095" s="3">
        <v>58</v>
      </c>
      <c r="V1095" s="3">
        <v>13</v>
      </c>
      <c r="W1095" s="3">
        <v>10</v>
      </c>
      <c r="X1095" s="3">
        <v>62</v>
      </c>
      <c r="Y1095" s="3">
        <v>64</v>
      </c>
      <c r="Z1095" s="3" t="s">
        <v>2006</v>
      </c>
      <c r="AA1095" s="3" t="s">
        <v>2006</v>
      </c>
      <c r="AB1095" s="3">
        <v>23</v>
      </c>
      <c r="AC1095" s="3" t="s">
        <v>2006</v>
      </c>
      <c r="AD1095" s="15" t="s">
        <v>2006</v>
      </c>
    </row>
    <row r="1096" spans="1:30" x14ac:dyDescent="0.3">
      <c r="A1096" s="146" t="s">
        <v>40</v>
      </c>
      <c r="B1096" s="144" t="s">
        <v>40</v>
      </c>
      <c r="C1096" s="144">
        <v>142857</v>
      </c>
      <c r="D1096" s="144">
        <v>6581940</v>
      </c>
      <c r="E1096" s="144">
        <v>2018</v>
      </c>
      <c r="F1096" s="3" t="s">
        <v>969</v>
      </c>
      <c r="G1096" s="3" t="s">
        <v>1268</v>
      </c>
      <c r="H1096" s="3">
        <v>0.23</v>
      </c>
      <c r="I1096" s="14">
        <v>1.8</v>
      </c>
      <c r="J1096" s="49">
        <v>0.86</v>
      </c>
      <c r="K1096" s="26">
        <v>0.2</v>
      </c>
      <c r="L1096" s="26">
        <v>3.7</v>
      </c>
      <c r="M1096" s="3" t="s">
        <v>1268</v>
      </c>
      <c r="N1096" s="3">
        <v>0.17</v>
      </c>
      <c r="O1096" s="3">
        <v>1.4</v>
      </c>
      <c r="P1096" s="3">
        <v>0.88</v>
      </c>
      <c r="Q1096" s="3">
        <v>6.3E-2</v>
      </c>
      <c r="R1096" s="3">
        <v>3.1</v>
      </c>
      <c r="S1096" s="3">
        <v>7.6</v>
      </c>
      <c r="T1096" s="3">
        <v>150</v>
      </c>
      <c r="U1096" s="3">
        <v>42</v>
      </c>
      <c r="V1096" s="3">
        <v>12</v>
      </c>
      <c r="W1096" s="3">
        <v>10</v>
      </c>
      <c r="X1096" s="3">
        <v>47</v>
      </c>
      <c r="Y1096" s="3">
        <v>51</v>
      </c>
      <c r="Z1096" s="3" t="s">
        <v>2006</v>
      </c>
      <c r="AA1096" s="3" t="s">
        <v>2006</v>
      </c>
      <c r="AB1096" s="3">
        <v>21.6</v>
      </c>
      <c r="AC1096" s="3" t="s">
        <v>2006</v>
      </c>
      <c r="AD1096" s="15" t="s">
        <v>2006</v>
      </c>
    </row>
    <row r="1097" spans="1:30" x14ac:dyDescent="0.3">
      <c r="A1097" s="146" t="s">
        <v>40</v>
      </c>
      <c r="B1097" s="144" t="s">
        <v>40</v>
      </c>
      <c r="C1097" s="144">
        <v>142857</v>
      </c>
      <c r="D1097" s="144">
        <v>6581940</v>
      </c>
      <c r="E1097" s="144">
        <v>2018</v>
      </c>
      <c r="F1097" s="3" t="s">
        <v>970</v>
      </c>
      <c r="G1097" s="3" t="s">
        <v>1268</v>
      </c>
      <c r="H1097" s="3">
        <v>0.1</v>
      </c>
      <c r="I1097" s="14">
        <v>1.6</v>
      </c>
      <c r="J1097" s="49">
        <v>0.84000000000000008</v>
      </c>
      <c r="K1097" s="26">
        <v>0.12000000000000001</v>
      </c>
      <c r="L1097" s="26">
        <v>4.5999999999999996</v>
      </c>
      <c r="M1097" s="3" t="s">
        <v>1268</v>
      </c>
      <c r="N1097" s="3">
        <v>8.3000000000000004E-2</v>
      </c>
      <c r="O1097" s="3">
        <v>1.6</v>
      </c>
      <c r="P1097" s="3">
        <v>0.87</v>
      </c>
      <c r="Q1097" s="3">
        <v>1.2E-2</v>
      </c>
      <c r="R1097" s="3">
        <v>1.6</v>
      </c>
      <c r="S1097" s="3">
        <v>7.7</v>
      </c>
      <c r="T1097" s="3">
        <v>130</v>
      </c>
      <c r="U1097" s="3">
        <v>41</v>
      </c>
      <c r="V1097" s="3">
        <v>12</v>
      </c>
      <c r="W1097" s="3">
        <v>8.6</v>
      </c>
      <c r="X1097" s="3">
        <v>41</v>
      </c>
      <c r="Y1097" s="3">
        <v>46</v>
      </c>
      <c r="Z1097" s="3" t="s">
        <v>2006</v>
      </c>
      <c r="AA1097" s="3" t="s">
        <v>2006</v>
      </c>
      <c r="AB1097" s="3">
        <v>23.3</v>
      </c>
      <c r="AC1097" s="3" t="s">
        <v>2006</v>
      </c>
      <c r="AD1097" s="15" t="s">
        <v>2006</v>
      </c>
    </row>
    <row r="1098" spans="1:30" x14ac:dyDescent="0.3">
      <c r="A1098" s="146" t="s">
        <v>40</v>
      </c>
      <c r="B1098" s="144" t="s">
        <v>40</v>
      </c>
      <c r="C1098" s="144">
        <v>142857</v>
      </c>
      <c r="D1098" s="144">
        <v>6581940</v>
      </c>
      <c r="E1098" s="144">
        <v>2018</v>
      </c>
      <c r="F1098" s="3" t="s">
        <v>971</v>
      </c>
      <c r="G1098" s="3" t="s">
        <v>1268</v>
      </c>
      <c r="H1098" s="3">
        <v>0.16</v>
      </c>
      <c r="I1098" s="14">
        <v>1.9</v>
      </c>
      <c r="J1098" s="49">
        <v>1</v>
      </c>
      <c r="K1098" s="26">
        <v>0.15</v>
      </c>
      <c r="L1098" s="26">
        <v>4.3</v>
      </c>
      <c r="M1098" s="3" t="s">
        <v>1268</v>
      </c>
      <c r="N1098" s="3">
        <v>8.3000000000000004E-2</v>
      </c>
      <c r="O1098" s="3">
        <v>1.5</v>
      </c>
      <c r="P1098" s="3">
        <v>0.92</v>
      </c>
      <c r="Q1098" s="3" t="s">
        <v>1266</v>
      </c>
      <c r="R1098" s="3">
        <v>3.8</v>
      </c>
      <c r="S1098" s="3">
        <v>7.7</v>
      </c>
      <c r="T1098" s="3">
        <v>120</v>
      </c>
      <c r="U1098" s="3">
        <v>38</v>
      </c>
      <c r="V1098" s="3">
        <v>8.1999999999999993</v>
      </c>
      <c r="W1098" s="3">
        <v>6.8</v>
      </c>
      <c r="X1098" s="3">
        <v>41</v>
      </c>
      <c r="Y1098" s="3">
        <v>41</v>
      </c>
      <c r="Z1098" s="3" t="s">
        <v>2006</v>
      </c>
      <c r="AA1098" s="3" t="s">
        <v>2006</v>
      </c>
      <c r="AB1098" s="3">
        <v>23.2</v>
      </c>
      <c r="AC1098" s="3" t="s">
        <v>2006</v>
      </c>
      <c r="AD1098" s="15" t="s">
        <v>2006</v>
      </c>
    </row>
    <row r="1099" spans="1:30" x14ac:dyDescent="0.3">
      <c r="A1099" s="146" t="s">
        <v>40</v>
      </c>
      <c r="B1099" s="144" t="s">
        <v>40</v>
      </c>
      <c r="C1099" s="144">
        <v>142857</v>
      </c>
      <c r="D1099" s="144">
        <v>6581940</v>
      </c>
      <c r="E1099" s="144">
        <v>2018</v>
      </c>
      <c r="F1099" s="3" t="s">
        <v>972</v>
      </c>
      <c r="G1099" s="3">
        <v>8.1000000000000003E-2</v>
      </c>
      <c r="H1099" s="3">
        <v>0.46</v>
      </c>
      <c r="I1099" s="14">
        <v>4.3</v>
      </c>
      <c r="J1099" s="49">
        <v>1.2</v>
      </c>
      <c r="K1099" s="26">
        <v>0.54</v>
      </c>
      <c r="L1099" s="26">
        <v>16</v>
      </c>
      <c r="M1099" s="3">
        <v>2.5000000000000001E-2</v>
      </c>
      <c r="N1099" s="3">
        <v>0.15</v>
      </c>
      <c r="O1099" s="3">
        <v>3.3</v>
      </c>
      <c r="P1099" s="3">
        <v>1</v>
      </c>
      <c r="Q1099" s="3">
        <v>1.7000000000000001E-2</v>
      </c>
      <c r="R1099" s="3">
        <v>9</v>
      </c>
      <c r="S1099" s="3">
        <v>7.7</v>
      </c>
      <c r="T1099" s="3">
        <v>120</v>
      </c>
      <c r="U1099" s="3">
        <v>37</v>
      </c>
      <c r="V1099" s="3">
        <v>6.9</v>
      </c>
      <c r="W1099" s="3">
        <v>5.9</v>
      </c>
      <c r="X1099" s="3">
        <v>40</v>
      </c>
      <c r="Y1099" s="3">
        <v>43</v>
      </c>
      <c r="Z1099" s="3" t="s">
        <v>2006</v>
      </c>
      <c r="AA1099" s="3" t="s">
        <v>2006</v>
      </c>
      <c r="AB1099" s="3">
        <v>23.4</v>
      </c>
      <c r="AC1099" s="3" t="s">
        <v>2006</v>
      </c>
      <c r="AD1099" s="15" t="s">
        <v>2006</v>
      </c>
    </row>
    <row r="1100" spans="1:30" x14ac:dyDescent="0.3">
      <c r="A1100" s="146" t="s">
        <v>40</v>
      </c>
      <c r="B1100" s="144" t="s">
        <v>40</v>
      </c>
      <c r="C1100" s="144">
        <v>142857</v>
      </c>
      <c r="D1100" s="144">
        <v>6581940</v>
      </c>
      <c r="E1100" s="144">
        <v>2018</v>
      </c>
      <c r="F1100" s="3" t="s">
        <v>973</v>
      </c>
      <c r="G1100" s="3">
        <v>8.8000000000000005E-3</v>
      </c>
      <c r="H1100" s="3">
        <v>0.44</v>
      </c>
      <c r="I1100" s="14">
        <v>3.9</v>
      </c>
      <c r="J1100" s="49">
        <v>1.1000000000000001</v>
      </c>
      <c r="K1100" s="26">
        <v>0.42000000000000004</v>
      </c>
      <c r="L1100" s="26">
        <v>14</v>
      </c>
      <c r="M1100" s="3">
        <v>6.6E-3</v>
      </c>
      <c r="N1100" s="3">
        <v>0.12000000000000001</v>
      </c>
      <c r="O1100" s="3">
        <v>2.8</v>
      </c>
      <c r="P1100" s="3">
        <v>0.9</v>
      </c>
      <c r="Q1100" s="3" t="s">
        <v>1266</v>
      </c>
      <c r="R1100" s="3">
        <v>8.3000000000000007</v>
      </c>
      <c r="S1100" s="3">
        <v>7.6</v>
      </c>
      <c r="T1100" s="3">
        <v>120</v>
      </c>
      <c r="U1100" s="3">
        <v>42</v>
      </c>
      <c r="V1100" s="3">
        <v>6.1</v>
      </c>
      <c r="W1100" s="3">
        <v>5.8</v>
      </c>
      <c r="X1100" s="3">
        <v>49</v>
      </c>
      <c r="Y1100" s="3">
        <v>40</v>
      </c>
      <c r="Z1100" s="3" t="s">
        <v>2006</v>
      </c>
      <c r="AA1100" s="3" t="s">
        <v>2006</v>
      </c>
      <c r="AB1100" s="3">
        <v>24</v>
      </c>
      <c r="AC1100" s="3" t="s">
        <v>2006</v>
      </c>
      <c r="AD1100" s="15" t="s">
        <v>2006</v>
      </c>
    </row>
    <row r="1101" spans="1:30" x14ac:dyDescent="0.3">
      <c r="A1101" s="143" t="s">
        <v>263</v>
      </c>
      <c r="B1101" s="144" t="s">
        <v>550</v>
      </c>
      <c r="C1101" s="144">
        <v>156953</v>
      </c>
      <c r="D1101" s="144">
        <v>6570050</v>
      </c>
      <c r="E1101" s="144">
        <v>2018</v>
      </c>
      <c r="F1101" s="3" t="s">
        <v>981</v>
      </c>
      <c r="G1101" s="3">
        <v>2.3E-2</v>
      </c>
      <c r="H1101" s="3">
        <v>0.3</v>
      </c>
      <c r="I1101" s="14">
        <v>1.5</v>
      </c>
      <c r="J1101" s="49">
        <v>2.2999999999999998</v>
      </c>
      <c r="K1101" s="26">
        <v>0.18000000000000002</v>
      </c>
      <c r="L1101" s="26">
        <v>4.4000000000000004</v>
      </c>
      <c r="M1101" s="3">
        <v>6.6E-3</v>
      </c>
      <c r="N1101" s="3">
        <v>0.16</v>
      </c>
      <c r="O1101" s="3">
        <v>1.5</v>
      </c>
      <c r="P1101" s="3">
        <v>2.4</v>
      </c>
      <c r="Q1101" s="3">
        <v>2.1999999999999999E-2</v>
      </c>
      <c r="R1101" s="3">
        <v>2.9</v>
      </c>
      <c r="S1101" s="3">
        <v>7.6</v>
      </c>
      <c r="T1101" s="3">
        <v>71</v>
      </c>
      <c r="U1101" s="3">
        <v>32</v>
      </c>
      <c r="V1101" s="3">
        <v>9.3000000000000007</v>
      </c>
      <c r="W1101" s="3">
        <v>8.6999999999999993</v>
      </c>
      <c r="X1101" s="3">
        <v>35</v>
      </c>
      <c r="Y1101" s="3">
        <v>28</v>
      </c>
      <c r="Z1101" s="3" t="s">
        <v>2006</v>
      </c>
      <c r="AA1101" s="3" t="s">
        <v>2006</v>
      </c>
      <c r="AB1101" s="3">
        <v>23.1</v>
      </c>
      <c r="AC1101" s="3" t="s">
        <v>2006</v>
      </c>
      <c r="AD1101" s="15" t="s">
        <v>2006</v>
      </c>
    </row>
    <row r="1102" spans="1:30" x14ac:dyDescent="0.3">
      <c r="A1102" s="143" t="s">
        <v>263</v>
      </c>
      <c r="B1102" s="144" t="s">
        <v>550</v>
      </c>
      <c r="C1102" s="144">
        <v>156953</v>
      </c>
      <c r="D1102" s="144">
        <v>6570050</v>
      </c>
      <c r="E1102" s="144">
        <v>2018</v>
      </c>
      <c r="F1102" s="3" t="s">
        <v>963</v>
      </c>
      <c r="G1102" s="3">
        <v>1.0999999999999999E-2</v>
      </c>
      <c r="H1102" s="3">
        <v>0.36</v>
      </c>
      <c r="I1102" s="14">
        <v>1.9</v>
      </c>
      <c r="J1102" s="49">
        <v>3</v>
      </c>
      <c r="K1102" s="26">
        <v>0.17</v>
      </c>
      <c r="L1102" s="26">
        <v>4.5</v>
      </c>
      <c r="M1102" s="3">
        <v>6.8000000000000005E-3</v>
      </c>
      <c r="N1102" s="3">
        <v>0.18000000000000002</v>
      </c>
      <c r="O1102" s="3">
        <v>1.7</v>
      </c>
      <c r="P1102" s="3">
        <v>2.7</v>
      </c>
      <c r="Q1102" s="3">
        <v>3.2000000000000001E-2</v>
      </c>
      <c r="R1102" s="3">
        <v>3.6</v>
      </c>
      <c r="S1102" s="3">
        <v>7.5</v>
      </c>
      <c r="T1102" s="3">
        <v>67</v>
      </c>
      <c r="U1102" s="3">
        <v>30</v>
      </c>
      <c r="V1102" s="3">
        <v>9</v>
      </c>
      <c r="W1102" s="3">
        <v>8.6</v>
      </c>
      <c r="X1102" s="3">
        <v>28</v>
      </c>
      <c r="Y1102" s="3">
        <v>28</v>
      </c>
      <c r="Z1102" s="3" t="s">
        <v>2006</v>
      </c>
      <c r="AA1102" s="3" t="s">
        <v>2006</v>
      </c>
      <c r="AB1102" s="3">
        <v>22.6</v>
      </c>
      <c r="AC1102" s="3" t="s">
        <v>2006</v>
      </c>
      <c r="AD1102" s="15" t="s">
        <v>2006</v>
      </c>
    </row>
    <row r="1103" spans="1:30" x14ac:dyDescent="0.3">
      <c r="A1103" s="143" t="s">
        <v>263</v>
      </c>
      <c r="B1103" s="144" t="s">
        <v>550</v>
      </c>
      <c r="C1103" s="144">
        <v>156953</v>
      </c>
      <c r="D1103" s="144">
        <v>6570050</v>
      </c>
      <c r="E1103" s="144">
        <v>2018</v>
      </c>
      <c r="F1103" s="3" t="s">
        <v>953</v>
      </c>
      <c r="G1103" s="3">
        <v>2.5000000000000001E-2</v>
      </c>
      <c r="H1103" s="3">
        <v>0.45</v>
      </c>
      <c r="I1103" s="14">
        <v>2.2999999999999998</v>
      </c>
      <c r="J1103" s="49">
        <v>3.6</v>
      </c>
      <c r="K1103" s="26">
        <v>0.25</v>
      </c>
      <c r="L1103" s="26">
        <v>12</v>
      </c>
      <c r="M1103" s="3">
        <v>1.5000000000000001E-2</v>
      </c>
      <c r="N1103" s="3">
        <v>0.19</v>
      </c>
      <c r="O1103" s="3">
        <v>1.8</v>
      </c>
      <c r="P1103" s="3">
        <v>2.6</v>
      </c>
      <c r="Q1103" s="3">
        <v>6.8000000000000005E-2</v>
      </c>
      <c r="R1103" s="3">
        <v>5.8999999999999995</v>
      </c>
      <c r="S1103" s="3">
        <v>7.3</v>
      </c>
      <c r="T1103" s="3">
        <v>65</v>
      </c>
      <c r="U1103" s="3">
        <v>29</v>
      </c>
      <c r="V1103" s="3">
        <v>9.8000000000000007</v>
      </c>
      <c r="W1103" s="3">
        <v>8.6999999999999993</v>
      </c>
      <c r="X1103" s="3">
        <v>27</v>
      </c>
      <c r="Y1103" s="3">
        <v>25</v>
      </c>
      <c r="Z1103" s="3" t="s">
        <v>2006</v>
      </c>
      <c r="AA1103" s="3" t="s">
        <v>2006</v>
      </c>
      <c r="AB1103" s="3">
        <v>22.6</v>
      </c>
      <c r="AC1103" s="3" t="s">
        <v>2006</v>
      </c>
      <c r="AD1103" s="15" t="s">
        <v>2006</v>
      </c>
    </row>
    <row r="1104" spans="1:30" x14ac:dyDescent="0.3">
      <c r="A1104" s="143" t="s">
        <v>263</v>
      </c>
      <c r="B1104" s="144" t="s">
        <v>550</v>
      </c>
      <c r="C1104" s="144">
        <v>156953</v>
      </c>
      <c r="D1104" s="144">
        <v>6570050</v>
      </c>
      <c r="E1104" s="144">
        <v>2018</v>
      </c>
      <c r="F1104" s="3" t="s">
        <v>954</v>
      </c>
      <c r="G1104" s="3" t="s">
        <v>1268</v>
      </c>
      <c r="H1104" s="3">
        <v>0.16</v>
      </c>
      <c r="I1104" s="14">
        <v>1.5</v>
      </c>
      <c r="J1104" s="49">
        <v>2.5</v>
      </c>
      <c r="K1104" s="26" t="s">
        <v>585</v>
      </c>
      <c r="L1104" s="26">
        <v>1.1000000000000001</v>
      </c>
      <c r="M1104" s="3">
        <v>4.0000000000000001E-3</v>
      </c>
      <c r="N1104" s="3">
        <v>0.15</v>
      </c>
      <c r="O1104" s="3">
        <v>1.7</v>
      </c>
      <c r="P1104" s="3">
        <v>2.8</v>
      </c>
      <c r="Q1104" s="3">
        <v>1.9E-2</v>
      </c>
      <c r="R1104" s="3">
        <v>3.3</v>
      </c>
      <c r="S1104" s="3">
        <v>7.4</v>
      </c>
      <c r="T1104" s="3">
        <v>69</v>
      </c>
      <c r="U1104" s="3">
        <v>33</v>
      </c>
      <c r="V1104" s="3">
        <v>9.5</v>
      </c>
      <c r="W1104" s="3">
        <v>8.5</v>
      </c>
      <c r="X1104" s="3">
        <v>27</v>
      </c>
      <c r="Y1104" s="3">
        <v>29</v>
      </c>
      <c r="Z1104" s="3" t="s">
        <v>2006</v>
      </c>
      <c r="AA1104" s="3" t="s">
        <v>2006</v>
      </c>
      <c r="AB1104" s="3">
        <v>22.8</v>
      </c>
      <c r="AC1104" s="3" t="s">
        <v>2006</v>
      </c>
      <c r="AD1104" s="15" t="s">
        <v>2006</v>
      </c>
    </row>
    <row r="1105" spans="1:30" x14ac:dyDescent="0.3">
      <c r="A1105" s="143" t="s">
        <v>263</v>
      </c>
      <c r="B1105" s="144" t="s">
        <v>550</v>
      </c>
      <c r="C1105" s="144">
        <v>156953</v>
      </c>
      <c r="D1105" s="144">
        <v>6570050</v>
      </c>
      <c r="E1105" s="144">
        <v>2018</v>
      </c>
      <c r="F1105" s="3" t="s">
        <v>966</v>
      </c>
      <c r="G1105" s="3">
        <v>7.0000000000000001E-3</v>
      </c>
      <c r="H1105" s="3">
        <v>0.18</v>
      </c>
      <c r="I1105" s="14">
        <v>1.6</v>
      </c>
      <c r="J1105" s="49">
        <v>3.1</v>
      </c>
      <c r="K1105" s="26">
        <v>0.25</v>
      </c>
      <c r="L1105" s="26">
        <v>3.5</v>
      </c>
      <c r="M1105" s="3" t="s">
        <v>1268</v>
      </c>
      <c r="N1105" s="3">
        <v>8.3999999999999991E-2</v>
      </c>
      <c r="O1105" s="3">
        <v>1.2</v>
      </c>
      <c r="P1105" s="3">
        <v>2.2999999999999998</v>
      </c>
      <c r="Q1105" s="3" t="s">
        <v>1266</v>
      </c>
      <c r="R1105" s="3">
        <v>0.51</v>
      </c>
      <c r="S1105" s="3">
        <v>8</v>
      </c>
      <c r="T1105" s="3">
        <v>75</v>
      </c>
      <c r="U1105" s="3">
        <v>34</v>
      </c>
      <c r="V1105" s="3">
        <v>8.1999999999999993</v>
      </c>
      <c r="W1105" s="3" t="s">
        <v>1275</v>
      </c>
      <c r="X1105" s="3">
        <v>31</v>
      </c>
      <c r="Y1105" s="3">
        <v>30</v>
      </c>
      <c r="Z1105" s="3" t="s">
        <v>2006</v>
      </c>
      <c r="AA1105" s="3" t="s">
        <v>2006</v>
      </c>
      <c r="AB1105" s="3">
        <v>22.4</v>
      </c>
      <c r="AC1105" s="3" t="s">
        <v>2006</v>
      </c>
      <c r="AD1105" s="15" t="s">
        <v>2006</v>
      </c>
    </row>
    <row r="1106" spans="1:30" x14ac:dyDescent="0.3">
      <c r="A1106" s="143" t="s">
        <v>263</v>
      </c>
      <c r="B1106" s="144" t="s">
        <v>550</v>
      </c>
      <c r="C1106" s="144">
        <v>156953</v>
      </c>
      <c r="D1106" s="144">
        <v>6570050</v>
      </c>
      <c r="E1106" s="144">
        <v>2018</v>
      </c>
      <c r="F1106" s="3" t="s">
        <v>956</v>
      </c>
      <c r="G1106" s="3">
        <v>8.9999999999999993E-3</v>
      </c>
      <c r="H1106" s="3">
        <v>0.11</v>
      </c>
      <c r="I1106" s="14">
        <v>1.5</v>
      </c>
      <c r="J1106" s="49">
        <v>3</v>
      </c>
      <c r="K1106" s="26">
        <v>0.11</v>
      </c>
      <c r="L1106" s="26">
        <v>1.4</v>
      </c>
      <c r="M1106" s="3">
        <v>6.0000000000000001E-3</v>
      </c>
      <c r="N1106" s="3">
        <v>6.9999999999999993E-2</v>
      </c>
      <c r="O1106" s="3">
        <v>1.4</v>
      </c>
      <c r="P1106" s="3">
        <v>2.9</v>
      </c>
      <c r="Q1106" s="3">
        <v>1.7999999999999999E-2</v>
      </c>
      <c r="R1106" s="3">
        <v>0.88</v>
      </c>
      <c r="S1106" s="3">
        <v>8</v>
      </c>
      <c r="T1106" s="3">
        <v>75</v>
      </c>
      <c r="U1106" s="3">
        <v>35</v>
      </c>
      <c r="V1106" s="3">
        <v>8.6999999999999993</v>
      </c>
      <c r="W1106" s="3">
        <v>7.6</v>
      </c>
      <c r="X1106" s="3">
        <v>33</v>
      </c>
      <c r="Y1106" s="3">
        <v>33</v>
      </c>
      <c r="Z1106" s="3" t="s">
        <v>2006</v>
      </c>
      <c r="AA1106" s="3" t="s">
        <v>2006</v>
      </c>
      <c r="AB1106" s="3">
        <v>22.8</v>
      </c>
      <c r="AC1106" s="3" t="s">
        <v>2006</v>
      </c>
      <c r="AD1106" s="15" t="s">
        <v>2006</v>
      </c>
    </row>
    <row r="1107" spans="1:30" x14ac:dyDescent="0.3">
      <c r="A1107" s="143" t="s">
        <v>263</v>
      </c>
      <c r="B1107" s="144" t="s">
        <v>550</v>
      </c>
      <c r="C1107" s="144">
        <v>156953</v>
      </c>
      <c r="D1107" s="144">
        <v>6570050</v>
      </c>
      <c r="E1107" s="144">
        <v>2018</v>
      </c>
      <c r="F1107" s="3" t="s">
        <v>978</v>
      </c>
      <c r="G1107" s="3" t="s">
        <v>1268</v>
      </c>
      <c r="H1107" s="3">
        <v>9.2999999999999999E-2</v>
      </c>
      <c r="I1107" s="14">
        <v>21</v>
      </c>
      <c r="J1107" s="49">
        <v>2.6</v>
      </c>
      <c r="K1107" s="26">
        <v>0.11</v>
      </c>
      <c r="L1107" s="26">
        <v>9.1</v>
      </c>
      <c r="M1107" s="3" t="s">
        <v>1268</v>
      </c>
      <c r="N1107" s="3">
        <v>7.6999999999999999E-2</v>
      </c>
      <c r="O1107" s="3">
        <v>1.3</v>
      </c>
      <c r="P1107" s="3">
        <v>2.4</v>
      </c>
      <c r="Q1107" s="3">
        <v>1.2999999999999999E-2</v>
      </c>
      <c r="R1107" s="3">
        <v>0.61</v>
      </c>
      <c r="S1107" s="3">
        <v>8.6</v>
      </c>
      <c r="T1107" s="3">
        <v>74</v>
      </c>
      <c r="U1107" s="3">
        <v>34</v>
      </c>
      <c r="V1107" s="3">
        <v>8.9</v>
      </c>
      <c r="W1107" s="3">
        <v>7.6</v>
      </c>
      <c r="X1107" s="3">
        <v>31</v>
      </c>
      <c r="Y1107" s="3">
        <v>32</v>
      </c>
      <c r="Z1107" s="3" t="s">
        <v>2006</v>
      </c>
      <c r="AA1107" s="3" t="s">
        <v>2006</v>
      </c>
      <c r="AB1107" s="3">
        <v>21.8</v>
      </c>
      <c r="AC1107" s="3" t="s">
        <v>2006</v>
      </c>
      <c r="AD1107" s="15" t="s">
        <v>2006</v>
      </c>
    </row>
    <row r="1108" spans="1:30" x14ac:dyDescent="0.3">
      <c r="A1108" s="143" t="s">
        <v>263</v>
      </c>
      <c r="B1108" s="144" t="s">
        <v>550</v>
      </c>
      <c r="C1108" s="144">
        <v>156953</v>
      </c>
      <c r="D1108" s="144">
        <v>6570050</v>
      </c>
      <c r="E1108" s="144">
        <v>2018</v>
      </c>
      <c r="F1108" s="3" t="s">
        <v>969</v>
      </c>
      <c r="G1108" s="3" t="s">
        <v>1268</v>
      </c>
      <c r="H1108" s="3">
        <v>7.0999999999999994E-2</v>
      </c>
      <c r="I1108" s="14">
        <v>1</v>
      </c>
      <c r="J1108" s="49">
        <v>2.1</v>
      </c>
      <c r="K1108" s="26">
        <v>6.4000000000000001E-2</v>
      </c>
      <c r="L1108" s="26">
        <v>0.76999999999999991</v>
      </c>
      <c r="M1108" s="3" t="s">
        <v>1268</v>
      </c>
      <c r="N1108" s="3" t="s">
        <v>566</v>
      </c>
      <c r="O1108" s="3">
        <v>0.86</v>
      </c>
      <c r="P1108" s="3">
        <v>1.8</v>
      </c>
      <c r="Q1108" s="3" t="s">
        <v>1266</v>
      </c>
      <c r="R1108" s="3">
        <v>0.46</v>
      </c>
      <c r="S1108" s="3">
        <v>8.1999999999999993</v>
      </c>
      <c r="T1108" s="3">
        <v>76</v>
      </c>
      <c r="U1108" s="3">
        <v>32</v>
      </c>
      <c r="V1108" s="3">
        <v>8.6999999999999993</v>
      </c>
      <c r="W1108" s="3">
        <v>7.7</v>
      </c>
      <c r="X1108" s="3">
        <v>30</v>
      </c>
      <c r="Y1108" s="3">
        <v>33</v>
      </c>
      <c r="Z1108" s="3" t="s">
        <v>2006</v>
      </c>
      <c r="AA1108" s="3" t="s">
        <v>2006</v>
      </c>
      <c r="AB1108" s="3">
        <v>21.7</v>
      </c>
      <c r="AC1108" s="3" t="s">
        <v>2006</v>
      </c>
      <c r="AD1108" s="15" t="s">
        <v>2006</v>
      </c>
    </row>
    <row r="1109" spans="1:30" x14ac:dyDescent="0.3">
      <c r="A1109" s="143" t="s">
        <v>263</v>
      </c>
      <c r="B1109" s="144" t="s">
        <v>550</v>
      </c>
      <c r="C1109" s="144">
        <v>156953</v>
      </c>
      <c r="D1109" s="144">
        <v>6570050</v>
      </c>
      <c r="E1109" s="144">
        <v>2018</v>
      </c>
      <c r="F1109" s="3" t="s">
        <v>959</v>
      </c>
      <c r="G1109" s="3" t="s">
        <v>1268</v>
      </c>
      <c r="H1109" s="3">
        <v>6.7000000000000004E-2</v>
      </c>
      <c r="I1109" s="14">
        <v>1.1000000000000001</v>
      </c>
      <c r="J1109" s="49">
        <v>1.8</v>
      </c>
      <c r="K1109" s="26">
        <v>0.1</v>
      </c>
      <c r="L1109" s="26">
        <v>1.5</v>
      </c>
      <c r="M1109" s="3" t="s">
        <v>1268</v>
      </c>
      <c r="N1109" s="3">
        <v>0.05</v>
      </c>
      <c r="O1109" s="3" t="s">
        <v>566</v>
      </c>
      <c r="P1109" s="3">
        <v>1.6</v>
      </c>
      <c r="Q1109" s="3" t="s">
        <v>1266</v>
      </c>
      <c r="R1109" s="3">
        <v>0.82</v>
      </c>
      <c r="S1109" s="3">
        <v>8.5</v>
      </c>
      <c r="T1109" s="3">
        <v>75</v>
      </c>
      <c r="U1109" s="3">
        <v>35</v>
      </c>
      <c r="V1109" s="3">
        <v>9.1999999999999993</v>
      </c>
      <c r="W1109" s="3">
        <v>7.7</v>
      </c>
      <c r="X1109" s="3">
        <v>31</v>
      </c>
      <c r="Y1109" s="3">
        <v>34</v>
      </c>
      <c r="Z1109" s="3" t="s">
        <v>2006</v>
      </c>
      <c r="AA1109" s="3" t="s">
        <v>2006</v>
      </c>
      <c r="AB1109" s="3">
        <v>23.2</v>
      </c>
      <c r="AC1109" s="3" t="s">
        <v>2006</v>
      </c>
      <c r="AD1109" s="15" t="s">
        <v>2006</v>
      </c>
    </row>
    <row r="1110" spans="1:30" x14ac:dyDescent="0.3">
      <c r="A1110" s="143" t="s">
        <v>263</v>
      </c>
      <c r="B1110" s="144" t="s">
        <v>550</v>
      </c>
      <c r="C1110" s="144">
        <v>156953</v>
      </c>
      <c r="D1110" s="144">
        <v>6570050</v>
      </c>
      <c r="E1110" s="144">
        <v>2018</v>
      </c>
      <c r="F1110" s="3" t="s">
        <v>971</v>
      </c>
      <c r="G1110" s="3" t="s">
        <v>1268</v>
      </c>
      <c r="H1110" s="3">
        <v>0.06</v>
      </c>
      <c r="I1110" s="14">
        <v>0.61</v>
      </c>
      <c r="J1110" s="49">
        <v>2</v>
      </c>
      <c r="K1110" s="26">
        <v>6.4000000000000001E-2</v>
      </c>
      <c r="L1110" s="26">
        <v>1.1000000000000001</v>
      </c>
      <c r="M1110" s="3" t="s">
        <v>1268</v>
      </c>
      <c r="N1110" s="3" t="s">
        <v>566</v>
      </c>
      <c r="O1110" s="3">
        <v>0.63</v>
      </c>
      <c r="P1110" s="3">
        <v>1.8</v>
      </c>
      <c r="Q1110" s="3" t="s">
        <v>1266</v>
      </c>
      <c r="R1110" s="3">
        <v>0.56999999999999995</v>
      </c>
      <c r="S1110" s="3">
        <v>7.9</v>
      </c>
      <c r="T1110" s="3">
        <v>78</v>
      </c>
      <c r="U1110" s="3">
        <v>36</v>
      </c>
      <c r="V1110" s="3">
        <v>7.7</v>
      </c>
      <c r="W1110" s="3">
        <v>7</v>
      </c>
      <c r="X1110" s="3">
        <v>32</v>
      </c>
      <c r="Y1110" s="3">
        <v>32</v>
      </c>
      <c r="Z1110" s="3" t="s">
        <v>2006</v>
      </c>
      <c r="AA1110" s="3" t="s">
        <v>2006</v>
      </c>
      <c r="AB1110" s="3">
        <v>23.7</v>
      </c>
      <c r="AC1110" s="3" t="s">
        <v>2006</v>
      </c>
      <c r="AD1110" s="15" t="s">
        <v>2006</v>
      </c>
    </row>
    <row r="1111" spans="1:30" x14ac:dyDescent="0.3">
      <c r="A1111" s="143" t="s">
        <v>263</v>
      </c>
      <c r="B1111" s="144" t="s">
        <v>550</v>
      </c>
      <c r="C1111" s="144">
        <v>156953</v>
      </c>
      <c r="D1111" s="144">
        <v>6570050</v>
      </c>
      <c r="E1111" s="144">
        <v>2018</v>
      </c>
      <c r="F1111" s="3" t="s">
        <v>972</v>
      </c>
      <c r="G1111" s="3">
        <v>0.01</v>
      </c>
      <c r="H1111" s="3" t="s">
        <v>1265</v>
      </c>
      <c r="I1111" s="14">
        <v>0.6</v>
      </c>
      <c r="J1111" s="49">
        <v>1.9</v>
      </c>
      <c r="K1111" s="26">
        <v>0.12000000000000001</v>
      </c>
      <c r="L1111" s="26">
        <v>1.8</v>
      </c>
      <c r="M1111" s="3" t="s">
        <v>1268</v>
      </c>
      <c r="N1111" s="3" t="s">
        <v>566</v>
      </c>
      <c r="O1111" s="3">
        <v>0.76999999999999991</v>
      </c>
      <c r="P1111" s="3">
        <v>2.2000000000000002</v>
      </c>
      <c r="Q1111" s="3" t="s">
        <v>1266</v>
      </c>
      <c r="R1111" s="3">
        <v>0.94</v>
      </c>
      <c r="S1111" s="3">
        <v>8</v>
      </c>
      <c r="T1111" s="3">
        <v>76</v>
      </c>
      <c r="U1111" s="3">
        <v>36</v>
      </c>
      <c r="V1111" s="3">
        <v>7.6</v>
      </c>
      <c r="W1111" s="3">
        <v>6.9</v>
      </c>
      <c r="X1111" s="3">
        <v>30</v>
      </c>
      <c r="Y1111" s="3">
        <v>36</v>
      </c>
      <c r="Z1111" s="3" t="s">
        <v>2006</v>
      </c>
      <c r="AA1111" s="3" t="s">
        <v>2006</v>
      </c>
      <c r="AB1111" s="3">
        <v>23.3</v>
      </c>
      <c r="AC1111" s="3" t="s">
        <v>2006</v>
      </c>
      <c r="AD1111" s="15" t="s">
        <v>2006</v>
      </c>
    </row>
    <row r="1112" spans="1:30" x14ac:dyDescent="0.3">
      <c r="A1112" s="143" t="s">
        <v>263</v>
      </c>
      <c r="B1112" s="144" t="s">
        <v>550</v>
      </c>
      <c r="C1112" s="144">
        <v>156953</v>
      </c>
      <c r="D1112" s="144">
        <v>6570050</v>
      </c>
      <c r="E1112" s="144">
        <v>2018</v>
      </c>
      <c r="F1112" s="3" t="s">
        <v>979</v>
      </c>
      <c r="G1112" s="3">
        <v>5.0000000000000001E-3</v>
      </c>
      <c r="H1112" s="3">
        <v>0.12</v>
      </c>
      <c r="I1112" s="14">
        <v>1.2</v>
      </c>
      <c r="J1112" s="49">
        <v>2.2999999999999998</v>
      </c>
      <c r="K1112" s="26">
        <v>0.12999999999999998</v>
      </c>
      <c r="L1112" s="26">
        <v>2.7</v>
      </c>
      <c r="M1112" s="3" t="s">
        <v>1268</v>
      </c>
      <c r="N1112" s="3">
        <v>5.7000000000000002E-2</v>
      </c>
      <c r="O1112" s="3">
        <v>1.2</v>
      </c>
      <c r="P1112" s="3">
        <v>2.1</v>
      </c>
      <c r="Q1112" s="3" t="s">
        <v>1266</v>
      </c>
      <c r="R1112" s="3">
        <v>1.5</v>
      </c>
      <c r="S1112" s="3">
        <v>7.8</v>
      </c>
      <c r="T1112" s="3">
        <v>75</v>
      </c>
      <c r="U1112" s="3">
        <v>36</v>
      </c>
      <c r="V1112" s="3">
        <v>7</v>
      </c>
      <c r="W1112" s="3">
        <v>6.5</v>
      </c>
      <c r="X1112" s="3">
        <v>33</v>
      </c>
      <c r="Y1112" s="3">
        <v>32</v>
      </c>
      <c r="Z1112" s="3" t="s">
        <v>2006</v>
      </c>
      <c r="AA1112" s="3" t="s">
        <v>2006</v>
      </c>
      <c r="AB1112" s="3">
        <v>23.7</v>
      </c>
      <c r="AC1112" s="3" t="s">
        <v>2006</v>
      </c>
      <c r="AD1112" s="15" t="s">
        <v>2006</v>
      </c>
    </row>
    <row r="1113" spans="1:30" x14ac:dyDescent="0.3">
      <c r="A1113" s="143" t="s">
        <v>46</v>
      </c>
      <c r="B1113" s="144" t="s">
        <v>46</v>
      </c>
      <c r="C1113" s="147" t="s">
        <v>1283</v>
      </c>
      <c r="D1113" s="147" t="s">
        <v>1282</v>
      </c>
      <c r="E1113" s="144">
        <v>2018</v>
      </c>
      <c r="F1113" s="3" t="s">
        <v>976</v>
      </c>
      <c r="G1113" s="3">
        <v>7.0000000000000001E-3</v>
      </c>
      <c r="H1113" s="3">
        <v>0.17</v>
      </c>
      <c r="I1113" s="14">
        <v>2.2999999999999998</v>
      </c>
      <c r="J1113" s="49">
        <v>1.1000000000000001</v>
      </c>
      <c r="K1113" s="26">
        <v>0.25</v>
      </c>
      <c r="L1113" s="26">
        <v>9.9</v>
      </c>
      <c r="M1113" s="3">
        <v>6.0000000000000001E-3</v>
      </c>
      <c r="N1113" s="3">
        <v>8.5000000000000006E-2</v>
      </c>
      <c r="O1113" s="3">
        <v>2.1</v>
      </c>
      <c r="P1113" s="3">
        <v>0.96000000000000008</v>
      </c>
      <c r="Q1113" s="3">
        <v>3.5999999999999997E-2</v>
      </c>
      <c r="R1113" s="3">
        <v>7.7</v>
      </c>
      <c r="S1113" s="3">
        <v>8</v>
      </c>
      <c r="T1113" s="3">
        <v>95</v>
      </c>
      <c r="U1113" s="3">
        <v>38</v>
      </c>
      <c r="V1113" s="3">
        <v>5.5</v>
      </c>
      <c r="W1113" s="3">
        <v>5</v>
      </c>
      <c r="X1113" s="3">
        <v>37</v>
      </c>
      <c r="Y1113" s="3">
        <v>37</v>
      </c>
      <c r="Z1113" s="3" t="s">
        <v>2006</v>
      </c>
      <c r="AA1113" s="3" t="s">
        <v>2006</v>
      </c>
      <c r="AB1113" s="3">
        <v>23.2</v>
      </c>
      <c r="AC1113" s="3" t="s">
        <v>2006</v>
      </c>
      <c r="AD1113" s="15" t="s">
        <v>2006</v>
      </c>
    </row>
    <row r="1114" spans="1:30" x14ac:dyDescent="0.3">
      <c r="A1114" s="143" t="s">
        <v>46</v>
      </c>
      <c r="B1114" s="144" t="s">
        <v>46</v>
      </c>
      <c r="C1114" s="147" t="s">
        <v>1283</v>
      </c>
      <c r="D1114" s="147" t="s">
        <v>1282</v>
      </c>
      <c r="E1114" s="144">
        <v>2018</v>
      </c>
      <c r="F1114" s="3" t="s">
        <v>963</v>
      </c>
      <c r="G1114" s="3">
        <v>1.4E-2</v>
      </c>
      <c r="H1114" s="3">
        <v>0.12</v>
      </c>
      <c r="I1114" s="14">
        <v>2.5</v>
      </c>
      <c r="J1114" s="49">
        <v>1.2</v>
      </c>
      <c r="K1114" s="26">
        <v>0.13999999999999999</v>
      </c>
      <c r="L1114" s="26">
        <v>11</v>
      </c>
      <c r="M1114" s="3">
        <v>8.6E-3</v>
      </c>
      <c r="N1114" s="3">
        <v>6.4999999999999988E-2</v>
      </c>
      <c r="O1114" s="3">
        <v>2.2000000000000002</v>
      </c>
      <c r="P1114" s="3">
        <v>1</v>
      </c>
      <c r="Q1114" s="3">
        <v>0.03</v>
      </c>
      <c r="R1114" s="3">
        <v>9.2999999999999989</v>
      </c>
      <c r="S1114" s="3">
        <v>7.9</v>
      </c>
      <c r="T1114" s="3">
        <v>93</v>
      </c>
      <c r="U1114" s="3">
        <v>38</v>
      </c>
      <c r="V1114" s="3">
        <v>5.4</v>
      </c>
      <c r="W1114" s="3">
        <v>4.8</v>
      </c>
      <c r="X1114" s="3">
        <v>35</v>
      </c>
      <c r="Y1114" s="3">
        <v>34</v>
      </c>
      <c r="Z1114" s="3" t="s">
        <v>2006</v>
      </c>
      <c r="AA1114" s="3" t="s">
        <v>2006</v>
      </c>
      <c r="AB1114" s="3">
        <v>22.5</v>
      </c>
      <c r="AC1114" s="3" t="s">
        <v>2006</v>
      </c>
      <c r="AD1114" s="15" t="s">
        <v>2006</v>
      </c>
    </row>
    <row r="1115" spans="1:30" x14ac:dyDescent="0.3">
      <c r="A1115" s="143" t="s">
        <v>46</v>
      </c>
      <c r="B1115" s="144" t="s">
        <v>46</v>
      </c>
      <c r="C1115" s="147" t="s">
        <v>1283</v>
      </c>
      <c r="D1115" s="147" t="s">
        <v>1282</v>
      </c>
      <c r="E1115" s="144">
        <v>2018</v>
      </c>
      <c r="F1115" s="3" t="s">
        <v>964</v>
      </c>
      <c r="G1115" s="3">
        <v>1.0999999999999999E-2</v>
      </c>
      <c r="H1115" s="3">
        <v>5.3999999999999999E-2</v>
      </c>
      <c r="I1115" s="14">
        <v>1.8</v>
      </c>
      <c r="J1115" s="49">
        <v>1</v>
      </c>
      <c r="K1115" s="26">
        <v>2.3E-2</v>
      </c>
      <c r="L1115" s="26">
        <v>8.9</v>
      </c>
      <c r="M1115" s="3">
        <v>0.01</v>
      </c>
      <c r="N1115" s="3">
        <v>7.9000000000000001E-2</v>
      </c>
      <c r="O1115" s="3">
        <v>2</v>
      </c>
      <c r="P1115" s="3">
        <v>1</v>
      </c>
      <c r="Q1115" s="3" t="s">
        <v>1266</v>
      </c>
      <c r="R1115" s="3">
        <v>9</v>
      </c>
      <c r="S1115" s="3">
        <v>7.7</v>
      </c>
      <c r="T1115" s="3">
        <v>99</v>
      </c>
      <c r="U1115" s="3">
        <v>41</v>
      </c>
      <c r="V1115" s="3">
        <v>5.4</v>
      </c>
      <c r="W1115" s="3">
        <v>4.8</v>
      </c>
      <c r="X1115" s="3">
        <v>36</v>
      </c>
      <c r="Y1115" s="3">
        <v>36</v>
      </c>
      <c r="Z1115" s="3" t="s">
        <v>2006</v>
      </c>
      <c r="AA1115" s="3" t="s">
        <v>2006</v>
      </c>
      <c r="AB1115" s="3">
        <v>22.8</v>
      </c>
      <c r="AC1115" s="3" t="s">
        <v>2006</v>
      </c>
      <c r="AD1115" s="15" t="s">
        <v>2006</v>
      </c>
    </row>
    <row r="1116" spans="1:30" x14ac:dyDescent="0.3">
      <c r="A1116" s="143" t="s">
        <v>46</v>
      </c>
      <c r="B1116" s="144" t="s">
        <v>46</v>
      </c>
      <c r="C1116" s="147" t="s">
        <v>1283</v>
      </c>
      <c r="D1116" s="147" t="s">
        <v>1282</v>
      </c>
      <c r="E1116" s="144">
        <v>2018</v>
      </c>
      <c r="F1116" s="3" t="s">
        <v>977</v>
      </c>
      <c r="G1116" s="3">
        <v>2.8000000000000001E-2</v>
      </c>
      <c r="H1116" s="3">
        <v>9.7000000000000003E-2</v>
      </c>
      <c r="I1116" s="14">
        <v>2.2000000000000002</v>
      </c>
      <c r="J1116" s="49">
        <v>1.1000000000000001</v>
      </c>
      <c r="K1116" s="26">
        <v>6.9999999999999993E-2</v>
      </c>
      <c r="L1116" s="26">
        <v>10</v>
      </c>
      <c r="M1116" s="3">
        <v>2.5000000000000001E-2</v>
      </c>
      <c r="N1116" s="3">
        <v>5.5E-2</v>
      </c>
      <c r="O1116" s="3">
        <v>2.1</v>
      </c>
      <c r="P1116" s="3">
        <v>1.1000000000000001</v>
      </c>
      <c r="Q1116" s="3" t="s">
        <v>1266</v>
      </c>
      <c r="R1116" s="3">
        <v>8.6</v>
      </c>
      <c r="S1116" s="3">
        <v>7.8</v>
      </c>
      <c r="T1116" s="3">
        <v>96</v>
      </c>
      <c r="U1116" s="3">
        <v>41</v>
      </c>
      <c r="V1116" s="3">
        <v>5.7</v>
      </c>
      <c r="W1116" s="3">
        <v>5.2</v>
      </c>
      <c r="X1116" s="3">
        <v>37</v>
      </c>
      <c r="Y1116" s="3">
        <v>34</v>
      </c>
      <c r="Z1116" s="3" t="s">
        <v>2006</v>
      </c>
      <c r="AA1116" s="3" t="s">
        <v>2006</v>
      </c>
      <c r="AB1116" s="3">
        <v>23.2</v>
      </c>
      <c r="AC1116" s="3" t="s">
        <v>2006</v>
      </c>
      <c r="AD1116" s="15" t="s">
        <v>2006</v>
      </c>
    </row>
    <row r="1117" spans="1:30" x14ac:dyDescent="0.3">
      <c r="A1117" s="143" t="s">
        <v>46</v>
      </c>
      <c r="B1117" s="144" t="s">
        <v>46</v>
      </c>
      <c r="C1117" s="147" t="s">
        <v>1283</v>
      </c>
      <c r="D1117" s="147" t="s">
        <v>1282</v>
      </c>
      <c r="E1117" s="144">
        <v>2018</v>
      </c>
      <c r="F1117" s="3" t="s">
        <v>955</v>
      </c>
      <c r="G1117" s="3">
        <v>8.9999999999999993E-3</v>
      </c>
      <c r="H1117" s="3">
        <v>9.1999999999999998E-2</v>
      </c>
      <c r="I1117" s="14">
        <v>2</v>
      </c>
      <c r="J1117" s="49">
        <v>1.1000000000000001</v>
      </c>
      <c r="K1117" s="26">
        <v>0.12000000000000001</v>
      </c>
      <c r="L1117" s="26">
        <v>5</v>
      </c>
      <c r="M1117" s="3">
        <v>6.0000000000000001E-3</v>
      </c>
      <c r="N1117" s="3">
        <v>5.7000000000000002E-2</v>
      </c>
      <c r="O1117" s="3">
        <v>2.7</v>
      </c>
      <c r="P1117" s="3">
        <v>1.1000000000000001</v>
      </c>
      <c r="Q1117" s="3">
        <v>5.0999999999999997E-2</v>
      </c>
      <c r="R1117" s="3">
        <v>4.5999999999999996</v>
      </c>
      <c r="S1117" s="3">
        <v>8.1</v>
      </c>
      <c r="T1117" s="3">
        <v>100</v>
      </c>
      <c r="U1117" s="3">
        <v>44</v>
      </c>
      <c r="V1117" s="3">
        <v>5.7</v>
      </c>
      <c r="W1117" s="3">
        <v>5.4</v>
      </c>
      <c r="X1117" s="3">
        <v>37</v>
      </c>
      <c r="Y1117" s="3">
        <v>39</v>
      </c>
      <c r="Z1117" s="3" t="s">
        <v>2006</v>
      </c>
      <c r="AA1117" s="3" t="s">
        <v>2006</v>
      </c>
      <c r="AB1117" s="3">
        <v>21.3</v>
      </c>
      <c r="AC1117" s="3" t="s">
        <v>2006</v>
      </c>
      <c r="AD1117" s="15" t="s">
        <v>2006</v>
      </c>
    </row>
    <row r="1118" spans="1:30" x14ac:dyDescent="0.3">
      <c r="A1118" s="143" t="s">
        <v>46</v>
      </c>
      <c r="B1118" s="144" t="s">
        <v>46</v>
      </c>
      <c r="C1118" s="147" t="s">
        <v>1283</v>
      </c>
      <c r="D1118" s="147" t="s">
        <v>1282</v>
      </c>
      <c r="E1118" s="144">
        <v>2018</v>
      </c>
      <c r="F1118" s="3" t="s">
        <v>967</v>
      </c>
      <c r="G1118" s="3" t="s">
        <v>1268</v>
      </c>
      <c r="H1118" s="3">
        <v>7.6999999999999999E-2</v>
      </c>
      <c r="I1118" s="14">
        <v>1.8</v>
      </c>
      <c r="J1118" s="49">
        <v>0.93</v>
      </c>
      <c r="K1118" s="26">
        <v>9.8999999999999991E-2</v>
      </c>
      <c r="L1118" s="26">
        <v>2.6</v>
      </c>
      <c r="M1118" s="3" t="s">
        <v>1268</v>
      </c>
      <c r="N1118" s="3" t="s">
        <v>566</v>
      </c>
      <c r="O1118" s="3">
        <v>1.7</v>
      </c>
      <c r="P1118" s="3">
        <v>0.88</v>
      </c>
      <c r="Q1118" s="3">
        <v>3.1E-2</v>
      </c>
      <c r="R1118" s="3">
        <v>2</v>
      </c>
      <c r="S1118" s="3">
        <v>8.3000000000000007</v>
      </c>
      <c r="T1118" s="3">
        <v>100</v>
      </c>
      <c r="U1118" s="3">
        <v>44</v>
      </c>
      <c r="V1118" s="3">
        <v>6.1</v>
      </c>
      <c r="W1118" s="3">
        <v>5.9</v>
      </c>
      <c r="X1118" s="3">
        <v>37</v>
      </c>
      <c r="Y1118" s="3">
        <v>35</v>
      </c>
      <c r="Z1118" s="3" t="s">
        <v>2006</v>
      </c>
      <c r="AA1118" s="3" t="s">
        <v>2006</v>
      </c>
      <c r="AB1118" s="3">
        <v>22</v>
      </c>
      <c r="AC1118" s="3" t="s">
        <v>2006</v>
      </c>
      <c r="AD1118" s="15" t="s">
        <v>2006</v>
      </c>
    </row>
    <row r="1119" spans="1:30" x14ac:dyDescent="0.3">
      <c r="A1119" s="143" t="s">
        <v>46</v>
      </c>
      <c r="B1119" s="144" t="s">
        <v>46</v>
      </c>
      <c r="C1119" s="147" t="s">
        <v>1283</v>
      </c>
      <c r="D1119" s="147" t="s">
        <v>1282</v>
      </c>
      <c r="E1119" s="144">
        <v>2018</v>
      </c>
      <c r="F1119" s="3" t="s">
        <v>978</v>
      </c>
      <c r="G1119" s="3">
        <v>4.0000000000000001E-3</v>
      </c>
      <c r="H1119" s="3">
        <v>0.2</v>
      </c>
      <c r="I1119" s="14">
        <v>2.5</v>
      </c>
      <c r="J1119" s="49">
        <v>0.83</v>
      </c>
      <c r="K1119" s="26">
        <v>0.19</v>
      </c>
      <c r="L1119" s="26">
        <v>1.7</v>
      </c>
      <c r="M1119" s="3" t="s">
        <v>1268</v>
      </c>
      <c r="N1119" s="3">
        <v>7.1000000000000008E-2</v>
      </c>
      <c r="O1119" s="3">
        <v>1.6</v>
      </c>
      <c r="P1119" s="3">
        <v>0.73</v>
      </c>
      <c r="Q1119" s="3">
        <v>0.09</v>
      </c>
      <c r="R1119" s="3">
        <v>0.92</v>
      </c>
      <c r="S1119" s="3">
        <v>9</v>
      </c>
      <c r="T1119" s="3">
        <v>81</v>
      </c>
      <c r="U1119" s="3">
        <v>41</v>
      </c>
      <c r="V1119" s="3">
        <v>6.4</v>
      </c>
      <c r="W1119" s="3">
        <v>5.9</v>
      </c>
      <c r="X1119" s="3">
        <v>32</v>
      </c>
      <c r="Y1119" s="3">
        <v>31</v>
      </c>
      <c r="Z1119" s="3" t="s">
        <v>2006</v>
      </c>
      <c r="AA1119" s="3" t="s">
        <v>2006</v>
      </c>
      <c r="AB1119" s="3">
        <v>22.4</v>
      </c>
      <c r="AC1119" s="3" t="s">
        <v>2006</v>
      </c>
      <c r="AD1119" s="15" t="s">
        <v>2006</v>
      </c>
    </row>
    <row r="1120" spans="1:30" x14ac:dyDescent="0.3">
      <c r="A1120" s="143" t="s">
        <v>46</v>
      </c>
      <c r="B1120" s="144" t="s">
        <v>46</v>
      </c>
      <c r="C1120" s="147" t="s">
        <v>1283</v>
      </c>
      <c r="D1120" s="147" t="s">
        <v>1282</v>
      </c>
      <c r="E1120" s="144">
        <v>2018</v>
      </c>
      <c r="F1120" s="3" t="s">
        <v>969</v>
      </c>
      <c r="G1120" s="3">
        <v>4.0000000000000001E-3</v>
      </c>
      <c r="H1120" s="3">
        <v>6.3E-2</v>
      </c>
      <c r="I1120" s="14">
        <v>1.1000000000000001</v>
      </c>
      <c r="J1120" s="49">
        <v>0.65</v>
      </c>
      <c r="K1120" s="26">
        <v>9.0000000000000011E-2</v>
      </c>
      <c r="L1120" s="26">
        <v>1.3</v>
      </c>
      <c r="M1120" s="3" t="s">
        <v>1268</v>
      </c>
      <c r="N1120" s="3" t="s">
        <v>566</v>
      </c>
      <c r="O1120" s="3">
        <v>0.8899999999999999</v>
      </c>
      <c r="P1120" s="3">
        <v>0.7</v>
      </c>
      <c r="Q1120" s="3">
        <v>3.9E-2</v>
      </c>
      <c r="R1120" s="3">
        <v>1.2</v>
      </c>
      <c r="S1120" s="3">
        <v>8.1999999999999993</v>
      </c>
      <c r="T1120" s="3">
        <v>80</v>
      </c>
      <c r="U1120" s="3">
        <v>37</v>
      </c>
      <c r="V1120" s="3">
        <v>5.6</v>
      </c>
      <c r="W1120" s="3">
        <v>5</v>
      </c>
      <c r="X1120" s="3">
        <v>29</v>
      </c>
      <c r="Y1120" s="3">
        <v>29</v>
      </c>
      <c r="Z1120" s="3" t="s">
        <v>2006</v>
      </c>
      <c r="AA1120" s="3" t="s">
        <v>2006</v>
      </c>
      <c r="AB1120" s="3">
        <v>21.7</v>
      </c>
      <c r="AC1120" s="3" t="s">
        <v>2006</v>
      </c>
      <c r="AD1120" s="15" t="s">
        <v>2006</v>
      </c>
    </row>
    <row r="1121" spans="1:30" x14ac:dyDescent="0.3">
      <c r="A1121" s="143" t="s">
        <v>46</v>
      </c>
      <c r="B1121" s="144" t="s">
        <v>46</v>
      </c>
      <c r="C1121" s="147" t="s">
        <v>1283</v>
      </c>
      <c r="D1121" s="147" t="s">
        <v>1282</v>
      </c>
      <c r="E1121" s="144">
        <v>2018</v>
      </c>
      <c r="F1121" s="3" t="s">
        <v>970</v>
      </c>
      <c r="G1121" s="3" t="s">
        <v>1268</v>
      </c>
      <c r="H1121" s="3" t="s">
        <v>1265</v>
      </c>
      <c r="I1121" s="14">
        <v>1.2</v>
      </c>
      <c r="J1121" s="49">
        <v>0.63</v>
      </c>
      <c r="K1121" s="26">
        <v>9.5000000000000001E-2</v>
      </c>
      <c r="L1121" s="26">
        <v>2</v>
      </c>
      <c r="M1121" s="3" t="s">
        <v>1268</v>
      </c>
      <c r="N1121" s="3" t="s">
        <v>566</v>
      </c>
      <c r="O1121" s="3">
        <v>1.1000000000000001</v>
      </c>
      <c r="P1121" s="3">
        <v>0.67</v>
      </c>
      <c r="Q1121" s="3">
        <v>0.03</v>
      </c>
      <c r="R1121" s="3">
        <v>0.73</v>
      </c>
      <c r="S1121" s="3">
        <v>8.3000000000000007</v>
      </c>
      <c r="T1121" s="3">
        <v>78</v>
      </c>
      <c r="U1121" s="3">
        <v>40</v>
      </c>
      <c r="V1121" s="3">
        <v>5.9</v>
      </c>
      <c r="W1121" s="3">
        <v>5.4</v>
      </c>
      <c r="X1121" s="3">
        <v>29</v>
      </c>
      <c r="Y1121" s="3">
        <v>32</v>
      </c>
      <c r="Z1121" s="3" t="s">
        <v>2006</v>
      </c>
      <c r="AA1121" s="3" t="s">
        <v>2006</v>
      </c>
      <c r="AB1121" s="3">
        <v>23.3</v>
      </c>
      <c r="AC1121" s="3" t="s">
        <v>2006</v>
      </c>
      <c r="AD1121" s="15" t="s">
        <v>2006</v>
      </c>
    </row>
    <row r="1122" spans="1:30" x14ac:dyDescent="0.3">
      <c r="A1122" s="143" t="s">
        <v>46</v>
      </c>
      <c r="B1122" s="144" t="s">
        <v>46</v>
      </c>
      <c r="C1122" s="147" t="s">
        <v>1283</v>
      </c>
      <c r="D1122" s="147" t="s">
        <v>1282</v>
      </c>
      <c r="E1122" s="144">
        <v>2018</v>
      </c>
      <c r="F1122" s="3" t="s">
        <v>971</v>
      </c>
      <c r="G1122" s="3" t="s">
        <v>1268</v>
      </c>
      <c r="H1122" s="3">
        <v>5.6000000000000001E-2</v>
      </c>
      <c r="I1122" s="14">
        <v>1.1000000000000001</v>
      </c>
      <c r="J1122" s="49">
        <v>0.69</v>
      </c>
      <c r="K1122" s="26">
        <v>0.13999999999999999</v>
      </c>
      <c r="L1122" s="26">
        <v>2</v>
      </c>
      <c r="M1122" s="3" t="s">
        <v>1268</v>
      </c>
      <c r="N1122" s="3" t="s">
        <v>566</v>
      </c>
      <c r="O1122" s="3">
        <v>1.1000000000000001</v>
      </c>
      <c r="P1122" s="3">
        <v>0.76</v>
      </c>
      <c r="Q1122" s="3" t="s">
        <v>1266</v>
      </c>
      <c r="R1122" s="3">
        <v>3.8</v>
      </c>
      <c r="S1122" s="3">
        <v>8</v>
      </c>
      <c r="T1122" s="3">
        <v>85</v>
      </c>
      <c r="U1122" s="3">
        <v>40</v>
      </c>
      <c r="V1122" s="3">
        <v>5.5</v>
      </c>
      <c r="W1122" s="3">
        <v>5.2</v>
      </c>
      <c r="X1122" s="3">
        <v>33</v>
      </c>
      <c r="Y1122" s="3">
        <v>33</v>
      </c>
      <c r="Z1122" s="3" t="s">
        <v>2006</v>
      </c>
      <c r="AA1122" s="3" t="s">
        <v>2006</v>
      </c>
      <c r="AB1122" s="3">
        <v>23.5</v>
      </c>
      <c r="AC1122" s="3" t="s">
        <v>2006</v>
      </c>
      <c r="AD1122" s="15" t="s">
        <v>2006</v>
      </c>
    </row>
    <row r="1123" spans="1:30" x14ac:dyDescent="0.3">
      <c r="A1123" s="143" t="s">
        <v>46</v>
      </c>
      <c r="B1123" s="144" t="s">
        <v>46</v>
      </c>
      <c r="C1123" s="147" t="s">
        <v>1283</v>
      </c>
      <c r="D1123" s="147" t="s">
        <v>1282</v>
      </c>
      <c r="E1123" s="144">
        <v>2018</v>
      </c>
      <c r="F1123" s="3" t="s">
        <v>980</v>
      </c>
      <c r="G1123" s="3" t="s">
        <v>1268</v>
      </c>
      <c r="H1123" s="3">
        <v>0.08</v>
      </c>
      <c r="I1123" s="14">
        <v>1.4</v>
      </c>
      <c r="J1123" s="49">
        <v>0.8899999999999999</v>
      </c>
      <c r="K1123" s="26">
        <v>0.12999999999999998</v>
      </c>
      <c r="L1123" s="26">
        <v>2.8</v>
      </c>
      <c r="M1123" s="3" t="s">
        <v>1268</v>
      </c>
      <c r="N1123" s="3">
        <v>5.3999999999999999E-2</v>
      </c>
      <c r="O1123" s="3">
        <v>1.3</v>
      </c>
      <c r="P1123" s="3">
        <v>0.91</v>
      </c>
      <c r="Q1123" s="3">
        <v>1.7000000000000001E-2</v>
      </c>
      <c r="R1123" s="3">
        <v>2.5</v>
      </c>
      <c r="S1123" s="3">
        <v>8</v>
      </c>
      <c r="T1123" s="3">
        <v>88</v>
      </c>
      <c r="U1123" s="3">
        <v>39</v>
      </c>
      <c r="V1123" s="3">
        <v>5.3</v>
      </c>
      <c r="W1123" s="3">
        <v>4.9000000000000004</v>
      </c>
      <c r="X1123" s="3">
        <v>33</v>
      </c>
      <c r="Y1123" s="3">
        <v>36</v>
      </c>
      <c r="Z1123" s="3" t="s">
        <v>2006</v>
      </c>
      <c r="AA1123" s="3" t="s">
        <v>2006</v>
      </c>
      <c r="AB1123" s="3">
        <v>23.2</v>
      </c>
      <c r="AC1123" s="3" t="s">
        <v>2006</v>
      </c>
      <c r="AD1123" s="15" t="s">
        <v>2006</v>
      </c>
    </row>
    <row r="1124" spans="1:30" x14ac:dyDescent="0.3">
      <c r="A1124" s="143" t="s">
        <v>46</v>
      </c>
      <c r="B1124" s="144" t="s">
        <v>46</v>
      </c>
      <c r="C1124" s="147" t="s">
        <v>1283</v>
      </c>
      <c r="D1124" s="147" t="s">
        <v>1282</v>
      </c>
      <c r="E1124" s="144">
        <v>2018</v>
      </c>
      <c r="F1124" s="3" t="s">
        <v>973</v>
      </c>
      <c r="G1124" s="3">
        <v>9.7000000000000003E-3</v>
      </c>
      <c r="H1124" s="3">
        <v>0.56999999999999995</v>
      </c>
      <c r="I1124" s="14">
        <v>2.7</v>
      </c>
      <c r="J1124" s="49">
        <v>1</v>
      </c>
      <c r="K1124" s="26">
        <v>0.2</v>
      </c>
      <c r="L1124" s="26">
        <v>5.3</v>
      </c>
      <c r="M1124" s="3">
        <v>8.3999999999999995E-3</v>
      </c>
      <c r="N1124" s="3">
        <v>0.1</v>
      </c>
      <c r="O1124" s="3">
        <v>2</v>
      </c>
      <c r="P1124" s="3">
        <v>1</v>
      </c>
      <c r="Q1124" s="3">
        <v>1.2E-2</v>
      </c>
      <c r="R1124" s="3">
        <v>4.4000000000000004</v>
      </c>
      <c r="S1124" s="3">
        <v>8</v>
      </c>
      <c r="T1124" s="3">
        <v>91</v>
      </c>
      <c r="U1124" s="3">
        <v>39</v>
      </c>
      <c r="V1124" s="3">
        <v>5.2</v>
      </c>
      <c r="W1124" s="3">
        <v>4.8</v>
      </c>
      <c r="X1124" s="3">
        <v>41</v>
      </c>
      <c r="Y1124" s="3">
        <v>44</v>
      </c>
      <c r="Z1124" s="3" t="s">
        <v>2006</v>
      </c>
      <c r="AA1124" s="3" t="s">
        <v>2006</v>
      </c>
      <c r="AB1124" s="3">
        <v>23.9</v>
      </c>
      <c r="AC1124" s="3" t="s">
        <v>2006</v>
      </c>
      <c r="AD1124" s="15" t="s">
        <v>2006</v>
      </c>
    </row>
    <row r="1125" spans="1:30" x14ac:dyDescent="0.3">
      <c r="A1125" s="146" t="s">
        <v>269</v>
      </c>
      <c r="B1125" s="144" t="s">
        <v>44</v>
      </c>
      <c r="C1125" s="144">
        <v>149668</v>
      </c>
      <c r="D1125" s="144">
        <v>6580770</v>
      </c>
      <c r="E1125" s="144">
        <v>2018</v>
      </c>
      <c r="F1125" s="3" t="s">
        <v>951</v>
      </c>
      <c r="G1125" s="3">
        <v>3.9E-2</v>
      </c>
      <c r="H1125" s="3">
        <v>0.22</v>
      </c>
      <c r="I1125" s="14">
        <v>2.2000000000000002</v>
      </c>
      <c r="J1125" s="49">
        <v>2</v>
      </c>
      <c r="K1125" s="26">
        <v>0.39</v>
      </c>
      <c r="L1125" s="26">
        <v>4.5</v>
      </c>
      <c r="M1125" s="3">
        <v>1.7000000000000001E-2</v>
      </c>
      <c r="N1125" s="3">
        <v>5.8999999999999997E-2</v>
      </c>
      <c r="O1125" s="3">
        <v>1.8</v>
      </c>
      <c r="P1125" s="3">
        <v>1.9</v>
      </c>
      <c r="Q1125" s="3" t="s">
        <v>1266</v>
      </c>
      <c r="R1125" s="3">
        <v>2.1</v>
      </c>
      <c r="S1125" s="3">
        <v>7.8</v>
      </c>
      <c r="T1125" s="3">
        <v>68</v>
      </c>
      <c r="U1125" s="3">
        <v>23</v>
      </c>
      <c r="V1125" s="3">
        <v>6.8</v>
      </c>
      <c r="W1125" s="3">
        <v>6.6</v>
      </c>
      <c r="X1125" s="3">
        <v>24</v>
      </c>
      <c r="Y1125" s="3">
        <v>24</v>
      </c>
      <c r="Z1125" s="3" t="s">
        <v>2006</v>
      </c>
      <c r="AA1125" s="3" t="s">
        <v>2006</v>
      </c>
      <c r="AB1125" s="3">
        <v>22.9</v>
      </c>
      <c r="AC1125" s="3" t="s">
        <v>2006</v>
      </c>
      <c r="AD1125" s="15" t="s">
        <v>2006</v>
      </c>
    </row>
    <row r="1126" spans="1:30" x14ac:dyDescent="0.3">
      <c r="A1126" s="146" t="s">
        <v>269</v>
      </c>
      <c r="B1126" s="144" t="s">
        <v>44</v>
      </c>
      <c r="C1126" s="144">
        <v>149668</v>
      </c>
      <c r="D1126" s="144">
        <v>6580770</v>
      </c>
      <c r="E1126" s="144">
        <v>2018</v>
      </c>
      <c r="F1126" s="3" t="s">
        <v>963</v>
      </c>
      <c r="G1126" s="3">
        <v>1.4E-2</v>
      </c>
      <c r="H1126" s="3">
        <v>0.16</v>
      </c>
      <c r="I1126" s="14">
        <v>2.5</v>
      </c>
      <c r="J1126" s="49">
        <v>2.2999999999999998</v>
      </c>
      <c r="K1126" s="26">
        <v>0.1</v>
      </c>
      <c r="L1126" s="26">
        <v>3.7</v>
      </c>
      <c r="M1126" s="3">
        <v>5.8999999999999999E-3</v>
      </c>
      <c r="N1126" s="3">
        <v>7.9000000000000001E-2</v>
      </c>
      <c r="O1126" s="3">
        <v>2.1</v>
      </c>
      <c r="P1126" s="3">
        <v>1.9</v>
      </c>
      <c r="Q1126" s="3" t="s">
        <v>1266</v>
      </c>
      <c r="R1126" s="3">
        <v>1.9</v>
      </c>
      <c r="S1126" s="3">
        <v>7.9</v>
      </c>
      <c r="T1126" s="3">
        <v>53</v>
      </c>
      <c r="U1126" s="3">
        <v>19</v>
      </c>
      <c r="V1126" s="3">
        <v>7.3</v>
      </c>
      <c r="W1126" s="3">
        <v>6.7</v>
      </c>
      <c r="X1126" s="3">
        <v>18</v>
      </c>
      <c r="Y1126" s="3">
        <v>18</v>
      </c>
      <c r="Z1126" s="3" t="s">
        <v>2006</v>
      </c>
      <c r="AA1126" s="3" t="s">
        <v>2006</v>
      </c>
      <c r="AB1126" s="3">
        <v>22.6</v>
      </c>
      <c r="AC1126" s="3" t="s">
        <v>2006</v>
      </c>
      <c r="AD1126" s="15" t="s">
        <v>2006</v>
      </c>
    </row>
    <row r="1127" spans="1:30" x14ac:dyDescent="0.3">
      <c r="A1127" s="146" t="s">
        <v>269</v>
      </c>
      <c r="B1127" s="144" t="s">
        <v>44</v>
      </c>
      <c r="C1127" s="144">
        <v>149668</v>
      </c>
      <c r="D1127" s="144">
        <v>6580770</v>
      </c>
      <c r="E1127" s="144">
        <v>2018</v>
      </c>
      <c r="F1127" s="3" t="s">
        <v>964</v>
      </c>
      <c r="G1127" s="3">
        <v>1.2999999999999999E-2</v>
      </c>
      <c r="H1127" s="3">
        <v>0.1</v>
      </c>
      <c r="I1127" s="14">
        <v>1.7</v>
      </c>
      <c r="J1127" s="49">
        <v>1.9</v>
      </c>
      <c r="K1127" s="26">
        <v>3.3000000000000002E-2</v>
      </c>
      <c r="L1127" s="26">
        <v>3.4</v>
      </c>
      <c r="M1127" s="3">
        <v>1.6E-2</v>
      </c>
      <c r="N1127" s="3">
        <v>6.8999999999999992E-2</v>
      </c>
      <c r="O1127" s="3">
        <v>1.8</v>
      </c>
      <c r="P1127" s="3">
        <v>1.8</v>
      </c>
      <c r="Q1127" s="3" t="s">
        <v>1266</v>
      </c>
      <c r="R1127" s="3">
        <v>3.5</v>
      </c>
      <c r="S1127" s="3">
        <v>7.9</v>
      </c>
      <c r="T1127" s="3">
        <v>56</v>
      </c>
      <c r="U1127" s="3">
        <v>20</v>
      </c>
      <c r="V1127" s="3">
        <v>7.3</v>
      </c>
      <c r="W1127" s="3">
        <v>6.8</v>
      </c>
      <c r="X1127" s="3">
        <v>18</v>
      </c>
      <c r="Y1127" s="3">
        <v>18</v>
      </c>
      <c r="Z1127" s="3" t="s">
        <v>2006</v>
      </c>
      <c r="AA1127" s="3" t="s">
        <v>2006</v>
      </c>
      <c r="AB1127" s="3">
        <v>23.1</v>
      </c>
      <c r="AC1127" s="3" t="s">
        <v>2006</v>
      </c>
      <c r="AD1127" s="15" t="s">
        <v>2006</v>
      </c>
    </row>
    <row r="1128" spans="1:30" x14ac:dyDescent="0.3">
      <c r="A1128" s="146" t="s">
        <v>269</v>
      </c>
      <c r="B1128" s="144" t="s">
        <v>44</v>
      </c>
      <c r="C1128" s="144">
        <v>149668</v>
      </c>
      <c r="D1128" s="144">
        <v>6580770</v>
      </c>
      <c r="E1128" s="144">
        <v>2018</v>
      </c>
      <c r="F1128" s="3" t="s">
        <v>954</v>
      </c>
      <c r="G1128" s="3" t="s">
        <v>1268</v>
      </c>
      <c r="H1128" s="3">
        <v>0.11</v>
      </c>
      <c r="I1128" s="14">
        <v>2.1</v>
      </c>
      <c r="J1128" s="49">
        <v>2</v>
      </c>
      <c r="K1128" s="26">
        <v>4.3000000000000003E-2</v>
      </c>
      <c r="L1128" s="26">
        <v>2.1</v>
      </c>
      <c r="M1128" s="3">
        <v>4.0000000000000001E-3</v>
      </c>
      <c r="N1128" s="3">
        <v>9.0999999999999998E-2</v>
      </c>
      <c r="O1128" s="3">
        <v>2.2999999999999998</v>
      </c>
      <c r="P1128" s="3">
        <v>2.1</v>
      </c>
      <c r="Q1128" s="3">
        <v>1.7999999999999999E-2</v>
      </c>
      <c r="R1128" s="3">
        <v>0.8899999999999999</v>
      </c>
      <c r="S1128" s="3">
        <v>8.1999999999999993</v>
      </c>
      <c r="T1128" s="3">
        <v>58</v>
      </c>
      <c r="U1128" s="3">
        <v>21</v>
      </c>
      <c r="V1128" s="3">
        <v>7.6</v>
      </c>
      <c r="W1128" s="3">
        <v>6.9</v>
      </c>
      <c r="X1128" s="3">
        <v>19</v>
      </c>
      <c r="Y1128" s="3">
        <v>20</v>
      </c>
      <c r="Z1128" s="3" t="s">
        <v>2006</v>
      </c>
      <c r="AA1128" s="3" t="s">
        <v>2006</v>
      </c>
      <c r="AB1128" s="3">
        <v>22.8</v>
      </c>
      <c r="AC1128" s="3" t="s">
        <v>2006</v>
      </c>
      <c r="AD1128" s="15" t="s">
        <v>2006</v>
      </c>
    </row>
    <row r="1129" spans="1:30" x14ac:dyDescent="0.3">
      <c r="A1129" s="146" t="s">
        <v>269</v>
      </c>
      <c r="B1129" s="144" t="s">
        <v>44</v>
      </c>
      <c r="C1129" s="144">
        <v>149668</v>
      </c>
      <c r="D1129" s="144">
        <v>6580770</v>
      </c>
      <c r="E1129" s="144">
        <v>2018</v>
      </c>
      <c r="F1129" s="3" t="s">
        <v>955</v>
      </c>
      <c r="G1129" s="3">
        <v>1.0999999999999999E-2</v>
      </c>
      <c r="H1129" s="3">
        <v>0.15</v>
      </c>
      <c r="I1129" s="14">
        <v>3</v>
      </c>
      <c r="J1129" s="49">
        <v>2.2999999999999998</v>
      </c>
      <c r="K1129" s="26">
        <v>0.25999999999999995</v>
      </c>
      <c r="L1129" s="26">
        <v>2.8</v>
      </c>
      <c r="M1129" s="3">
        <v>5.0000000000000001E-3</v>
      </c>
      <c r="N1129" s="3">
        <v>8.6999999999999994E-2</v>
      </c>
      <c r="O1129" s="3">
        <v>2.6</v>
      </c>
      <c r="P1129" s="3">
        <v>2.2000000000000002</v>
      </c>
      <c r="Q1129" s="3">
        <v>5.7000000000000002E-2</v>
      </c>
      <c r="R1129" s="3">
        <v>1.4</v>
      </c>
      <c r="S1129" s="3">
        <v>8.1</v>
      </c>
      <c r="T1129" s="3">
        <v>72</v>
      </c>
      <c r="U1129" s="3">
        <v>25</v>
      </c>
      <c r="V1129" s="3">
        <v>8.1999999999999993</v>
      </c>
      <c r="W1129" s="3">
        <v>7.8</v>
      </c>
      <c r="X1129" s="3">
        <v>25</v>
      </c>
      <c r="Y1129" s="3">
        <v>25</v>
      </c>
      <c r="Z1129" s="3" t="s">
        <v>2006</v>
      </c>
      <c r="AA1129" s="3" t="s">
        <v>2006</v>
      </c>
      <c r="AB1129" s="3">
        <v>21.4</v>
      </c>
      <c r="AC1129" s="3" t="s">
        <v>2006</v>
      </c>
      <c r="AD1129" s="15" t="s">
        <v>2006</v>
      </c>
    </row>
    <row r="1130" spans="1:30" x14ac:dyDescent="0.3">
      <c r="A1130" s="146" t="s">
        <v>269</v>
      </c>
      <c r="B1130" s="144" t="s">
        <v>44</v>
      </c>
      <c r="C1130" s="144">
        <v>149668</v>
      </c>
      <c r="D1130" s="144">
        <v>6580770</v>
      </c>
      <c r="E1130" s="144">
        <v>2018</v>
      </c>
      <c r="F1130" s="3" t="s">
        <v>982</v>
      </c>
      <c r="G1130" s="3">
        <v>6.9000000000000006E-2</v>
      </c>
      <c r="H1130" s="3">
        <v>0.13</v>
      </c>
      <c r="I1130" s="14">
        <v>2.5</v>
      </c>
      <c r="J1130" s="49">
        <v>2</v>
      </c>
      <c r="K1130" s="26">
        <v>0.17</v>
      </c>
      <c r="L1130" s="26">
        <v>2.2999999999999998</v>
      </c>
      <c r="M1130" s="3">
        <v>0.37</v>
      </c>
      <c r="N1130" s="3">
        <v>9.2999999999999999E-2</v>
      </c>
      <c r="O1130" s="3">
        <v>2.5</v>
      </c>
      <c r="P1130" s="3">
        <v>2</v>
      </c>
      <c r="Q1130" s="3">
        <v>4.1000000000000002E-2</v>
      </c>
      <c r="R1130" s="3">
        <v>3.2</v>
      </c>
      <c r="S1130" s="3">
        <v>7.9</v>
      </c>
      <c r="T1130" s="3">
        <v>62</v>
      </c>
      <c r="U1130" s="3">
        <v>21</v>
      </c>
      <c r="V1130" s="3">
        <v>8.1999999999999993</v>
      </c>
      <c r="W1130" s="3">
        <v>7.6</v>
      </c>
      <c r="X1130" s="3">
        <v>21</v>
      </c>
      <c r="Y1130" s="3">
        <v>24</v>
      </c>
      <c r="Z1130" s="3" t="s">
        <v>2006</v>
      </c>
      <c r="AA1130" s="3" t="s">
        <v>2006</v>
      </c>
      <c r="AB1130" s="3">
        <v>22.9</v>
      </c>
      <c r="AC1130" s="3" t="s">
        <v>2006</v>
      </c>
      <c r="AD1130" s="15" t="s">
        <v>2006</v>
      </c>
    </row>
    <row r="1131" spans="1:30" x14ac:dyDescent="0.3">
      <c r="A1131" s="146" t="s">
        <v>269</v>
      </c>
      <c r="B1131" s="144" t="s">
        <v>44</v>
      </c>
      <c r="C1131" s="144">
        <v>149668</v>
      </c>
      <c r="D1131" s="144">
        <v>6580770</v>
      </c>
      <c r="E1131" s="144">
        <v>2018</v>
      </c>
      <c r="F1131" s="3" t="s">
        <v>957</v>
      </c>
      <c r="G1131" s="3">
        <v>1.0999999999999999E-2</v>
      </c>
      <c r="H1131" s="3">
        <v>0.13</v>
      </c>
      <c r="I1131" s="14">
        <v>3.3</v>
      </c>
      <c r="J1131" s="49">
        <v>2.1</v>
      </c>
      <c r="K1131" s="26">
        <v>0.22</v>
      </c>
      <c r="L1131" s="26">
        <v>2.2999999999999998</v>
      </c>
      <c r="M1131" s="3">
        <v>7.0000000000000001E-3</v>
      </c>
      <c r="N1131" s="3">
        <v>0.11</v>
      </c>
      <c r="O1131" s="3">
        <v>3</v>
      </c>
      <c r="P1131" s="3">
        <v>2</v>
      </c>
      <c r="Q1131" s="3">
        <v>7.0000000000000007E-2</v>
      </c>
      <c r="R1131" s="3">
        <v>2</v>
      </c>
      <c r="S1131" s="3">
        <v>8</v>
      </c>
      <c r="T1131" s="3">
        <v>59</v>
      </c>
      <c r="U1131" s="3">
        <v>21</v>
      </c>
      <c r="V1131" s="3">
        <v>7.6</v>
      </c>
      <c r="W1131" s="3">
        <v>7.1</v>
      </c>
      <c r="X1131" s="3">
        <v>21</v>
      </c>
      <c r="Y1131" s="3">
        <v>21</v>
      </c>
      <c r="Z1131" s="3" t="s">
        <v>2006</v>
      </c>
      <c r="AA1131" s="3" t="s">
        <v>2006</v>
      </c>
      <c r="AB1131" s="3">
        <v>22.3</v>
      </c>
      <c r="AC1131" s="3" t="s">
        <v>2006</v>
      </c>
      <c r="AD1131" s="15" t="s">
        <v>2006</v>
      </c>
    </row>
    <row r="1132" spans="1:30" x14ac:dyDescent="0.3">
      <c r="A1132" s="146" t="s">
        <v>269</v>
      </c>
      <c r="B1132" s="144" t="s">
        <v>44</v>
      </c>
      <c r="C1132" s="144">
        <v>149668</v>
      </c>
      <c r="D1132" s="144">
        <v>6580770</v>
      </c>
      <c r="E1132" s="144">
        <v>2018</v>
      </c>
      <c r="F1132" s="3" t="s">
        <v>958</v>
      </c>
      <c r="G1132" s="3">
        <v>8.9999999999999993E-3</v>
      </c>
      <c r="H1132" s="3">
        <v>0.22</v>
      </c>
      <c r="I1132" s="14">
        <v>3.3</v>
      </c>
      <c r="J1132" s="49">
        <v>2.2000000000000002</v>
      </c>
      <c r="K1132" s="26">
        <v>0.49</v>
      </c>
      <c r="L1132" s="26">
        <v>3.6</v>
      </c>
      <c r="M1132" s="3" t="s">
        <v>1268</v>
      </c>
      <c r="N1132" s="3">
        <v>6.6000000000000003E-2</v>
      </c>
      <c r="O1132" s="3">
        <v>2.7</v>
      </c>
      <c r="P1132" s="3">
        <v>1.9</v>
      </c>
      <c r="Q1132" s="3">
        <v>6.8000000000000005E-2</v>
      </c>
      <c r="R1132" s="3">
        <v>2</v>
      </c>
      <c r="S1132" s="3">
        <v>7.9</v>
      </c>
      <c r="T1132" s="3">
        <v>62</v>
      </c>
      <c r="U1132" s="3">
        <v>23</v>
      </c>
      <c r="V1132" s="3">
        <v>7.6</v>
      </c>
      <c r="W1132" s="3">
        <v>7.1</v>
      </c>
      <c r="X1132" s="3">
        <v>22</v>
      </c>
      <c r="Y1132" s="3">
        <v>22</v>
      </c>
      <c r="Z1132" s="3" t="s">
        <v>2006</v>
      </c>
      <c r="AA1132" s="3" t="s">
        <v>2006</v>
      </c>
      <c r="AB1132" s="3">
        <v>23</v>
      </c>
      <c r="AC1132" s="3" t="s">
        <v>2006</v>
      </c>
      <c r="AD1132" s="15" t="s">
        <v>2006</v>
      </c>
    </row>
    <row r="1133" spans="1:30" x14ac:dyDescent="0.3">
      <c r="A1133" s="146" t="s">
        <v>269</v>
      </c>
      <c r="B1133" s="144" t="s">
        <v>44</v>
      </c>
      <c r="C1133" s="144">
        <v>149668</v>
      </c>
      <c r="D1133" s="144">
        <v>6580770</v>
      </c>
      <c r="E1133" s="144">
        <v>2018</v>
      </c>
      <c r="F1133" s="3" t="s">
        <v>970</v>
      </c>
      <c r="G1133" s="3">
        <v>0.01</v>
      </c>
      <c r="H1133" s="3">
        <v>0.15</v>
      </c>
      <c r="I1133" s="14">
        <v>2.9</v>
      </c>
      <c r="J1133" s="49">
        <v>1.9</v>
      </c>
      <c r="K1133" s="26">
        <v>0.38</v>
      </c>
      <c r="L1133" s="26">
        <v>4.3</v>
      </c>
      <c r="M1133" s="3">
        <v>4.0000000000000001E-3</v>
      </c>
      <c r="N1133" s="3">
        <v>6.9999999999999993E-2</v>
      </c>
      <c r="O1133" s="3">
        <v>2.8</v>
      </c>
      <c r="P1133" s="3">
        <v>2</v>
      </c>
      <c r="Q1133" s="3">
        <v>2.5999999999999999E-2</v>
      </c>
      <c r="R1133" s="3">
        <v>2.2000000000000002</v>
      </c>
      <c r="S1133" s="3">
        <v>7.9</v>
      </c>
      <c r="T1133" s="3">
        <v>64</v>
      </c>
      <c r="U1133" s="3">
        <v>23</v>
      </c>
      <c r="V1133" s="3">
        <v>7.9</v>
      </c>
      <c r="W1133" s="3">
        <v>7.3</v>
      </c>
      <c r="X1133" s="3">
        <v>21</v>
      </c>
      <c r="Y1133" s="3">
        <v>23</v>
      </c>
      <c r="Z1133" s="3" t="s">
        <v>2006</v>
      </c>
      <c r="AA1133" s="3" t="s">
        <v>2006</v>
      </c>
      <c r="AB1133" s="3">
        <v>23.2</v>
      </c>
      <c r="AC1133" s="3" t="s">
        <v>2006</v>
      </c>
      <c r="AD1133" s="15" t="s">
        <v>2006</v>
      </c>
    </row>
    <row r="1134" spans="1:30" x14ac:dyDescent="0.3">
      <c r="A1134" s="146" t="s">
        <v>269</v>
      </c>
      <c r="B1134" s="144" t="s">
        <v>44</v>
      </c>
      <c r="C1134" s="144">
        <v>149668</v>
      </c>
      <c r="D1134" s="144">
        <v>6580770</v>
      </c>
      <c r="E1134" s="144">
        <v>2018</v>
      </c>
      <c r="F1134" s="3" t="s">
        <v>960</v>
      </c>
      <c r="G1134" s="3">
        <v>5.0000000000000001E-3</v>
      </c>
      <c r="H1134" s="3">
        <v>0.14000000000000001</v>
      </c>
      <c r="I1134" s="14">
        <v>2.9</v>
      </c>
      <c r="J1134" s="49">
        <v>2</v>
      </c>
      <c r="K1134" s="26">
        <v>0.27999999999999997</v>
      </c>
      <c r="L1134" s="26">
        <v>3</v>
      </c>
      <c r="M1134" s="3" t="s">
        <v>1268</v>
      </c>
      <c r="N1134" s="3">
        <v>7.1000000000000008E-2</v>
      </c>
      <c r="O1134" s="3">
        <v>2.7</v>
      </c>
      <c r="P1134" s="3">
        <v>2.1</v>
      </c>
      <c r="Q1134" s="3" t="s">
        <v>1266</v>
      </c>
      <c r="R1134" s="3">
        <v>1.9</v>
      </c>
      <c r="S1134" s="3">
        <v>8</v>
      </c>
      <c r="T1134" s="3">
        <v>64</v>
      </c>
      <c r="U1134" s="3">
        <v>26</v>
      </c>
      <c r="V1134" s="3">
        <v>7.7</v>
      </c>
      <c r="W1134" s="3">
        <v>7.4</v>
      </c>
      <c r="X1134" s="3">
        <v>23</v>
      </c>
      <c r="Y1134" s="3">
        <v>23</v>
      </c>
      <c r="Z1134" s="3" t="s">
        <v>2006</v>
      </c>
      <c r="AA1134" s="3" t="s">
        <v>2006</v>
      </c>
      <c r="AB1134" s="3">
        <v>23.1</v>
      </c>
      <c r="AC1134" s="3" t="s">
        <v>2006</v>
      </c>
      <c r="AD1134" s="15" t="s">
        <v>2006</v>
      </c>
    </row>
    <row r="1135" spans="1:30" x14ac:dyDescent="0.3">
      <c r="A1135" s="146" t="s">
        <v>269</v>
      </c>
      <c r="B1135" s="144" t="s">
        <v>44</v>
      </c>
      <c r="C1135" s="144">
        <v>149668</v>
      </c>
      <c r="D1135" s="144">
        <v>6580770</v>
      </c>
      <c r="E1135" s="144">
        <v>2018</v>
      </c>
      <c r="F1135" s="3" t="s">
        <v>980</v>
      </c>
      <c r="G1135" s="3">
        <v>8.9999999999999993E-3</v>
      </c>
      <c r="H1135" s="3">
        <v>0.14000000000000001</v>
      </c>
      <c r="I1135" s="14">
        <v>2.8</v>
      </c>
      <c r="J1135" s="49">
        <v>2</v>
      </c>
      <c r="K1135" s="26">
        <v>0.21000000000000002</v>
      </c>
      <c r="L1135" s="26">
        <v>4.1000000000000005</v>
      </c>
      <c r="M1135" s="3">
        <v>7.0000000000000001E-3</v>
      </c>
      <c r="N1135" s="3">
        <v>9.2999999999999999E-2</v>
      </c>
      <c r="O1135" s="3">
        <v>2.7</v>
      </c>
      <c r="P1135" s="3">
        <v>1.9</v>
      </c>
      <c r="Q1135" s="3" t="s">
        <v>1266</v>
      </c>
      <c r="R1135" s="3">
        <v>2.8</v>
      </c>
      <c r="S1135" s="3">
        <v>7.9</v>
      </c>
      <c r="T1135" s="3">
        <v>68</v>
      </c>
      <c r="U1135" s="3">
        <v>29</v>
      </c>
      <c r="V1135" s="3">
        <v>7.6</v>
      </c>
      <c r="W1135" s="3">
        <v>7.1</v>
      </c>
      <c r="X1135" s="3">
        <v>25</v>
      </c>
      <c r="Y1135" s="3">
        <v>25</v>
      </c>
      <c r="Z1135" s="3" t="s">
        <v>2006</v>
      </c>
      <c r="AA1135" s="3" t="s">
        <v>2006</v>
      </c>
      <c r="AB1135" s="3">
        <v>23.1</v>
      </c>
      <c r="AC1135" s="3" t="s">
        <v>2006</v>
      </c>
      <c r="AD1135" s="15" t="s">
        <v>2006</v>
      </c>
    </row>
    <row r="1136" spans="1:30" x14ac:dyDescent="0.3">
      <c r="A1136" s="146" t="s">
        <v>269</v>
      </c>
      <c r="B1136" s="144" t="s">
        <v>44</v>
      </c>
      <c r="C1136" s="144">
        <v>149668</v>
      </c>
      <c r="D1136" s="144">
        <v>6580770</v>
      </c>
      <c r="E1136" s="144">
        <v>2018</v>
      </c>
      <c r="F1136" s="3" t="s">
        <v>962</v>
      </c>
      <c r="G1136" s="3">
        <v>1.6E-2</v>
      </c>
      <c r="H1136" s="3">
        <v>0.21</v>
      </c>
      <c r="I1136" s="14">
        <v>3</v>
      </c>
      <c r="J1136" s="49">
        <v>2</v>
      </c>
      <c r="K1136" s="26">
        <v>0.25999999999999995</v>
      </c>
      <c r="L1136" s="26">
        <v>5.4</v>
      </c>
      <c r="M1136" s="3">
        <v>9.9000000000000008E-3</v>
      </c>
      <c r="N1136" s="3">
        <v>9.1999999999999998E-2</v>
      </c>
      <c r="O1136" s="3">
        <v>2.6</v>
      </c>
      <c r="P1136" s="3">
        <v>1.9</v>
      </c>
      <c r="Q1136" s="3" t="s">
        <v>1266</v>
      </c>
      <c r="R1136" s="3">
        <v>4.5999999999999996</v>
      </c>
      <c r="S1136" s="3">
        <v>7.8</v>
      </c>
      <c r="T1136" s="3">
        <v>69</v>
      </c>
      <c r="U1136" s="3">
        <v>29</v>
      </c>
      <c r="V1136" s="3">
        <v>7.2</v>
      </c>
      <c r="W1136" s="3">
        <v>6.7</v>
      </c>
      <c r="X1136" s="3">
        <v>24</v>
      </c>
      <c r="Y1136" s="3">
        <v>24</v>
      </c>
      <c r="Z1136" s="3" t="s">
        <v>2006</v>
      </c>
      <c r="AA1136" s="3" t="s">
        <v>2006</v>
      </c>
      <c r="AB1136" s="3">
        <v>23.7</v>
      </c>
      <c r="AC1136" s="3" t="s">
        <v>2006</v>
      </c>
      <c r="AD1136" s="15" t="s">
        <v>2006</v>
      </c>
    </row>
    <row r="1137" spans="1:30" x14ac:dyDescent="0.3">
      <c r="A1137" s="143" t="s">
        <v>265</v>
      </c>
      <c r="B1137" s="144" t="s">
        <v>546</v>
      </c>
      <c r="C1137" s="144">
        <v>152125</v>
      </c>
      <c r="D1137" s="144">
        <v>6576900</v>
      </c>
      <c r="E1137" s="144">
        <v>2018</v>
      </c>
      <c r="F1137" s="3" t="s">
        <v>951</v>
      </c>
      <c r="G1137" s="3">
        <v>4.0000000000000001E-3</v>
      </c>
      <c r="H1137" s="3">
        <v>0.13</v>
      </c>
      <c r="I1137" s="14">
        <v>1.9</v>
      </c>
      <c r="J1137" s="49">
        <v>2.1</v>
      </c>
      <c r="K1137" s="26">
        <v>0.11</v>
      </c>
      <c r="L1137" s="26">
        <v>1.1000000000000001</v>
      </c>
      <c r="M1137" s="3" t="s">
        <v>1268</v>
      </c>
      <c r="N1137" s="3">
        <v>6.4999999999999988E-2</v>
      </c>
      <c r="O1137" s="3">
        <v>1.8</v>
      </c>
      <c r="P1137" s="3">
        <v>1.9</v>
      </c>
      <c r="Q1137" s="3" t="s">
        <v>1266</v>
      </c>
      <c r="R1137" s="3">
        <v>0.66</v>
      </c>
      <c r="S1137" s="3">
        <v>7.8</v>
      </c>
      <c r="T1137" s="3">
        <v>64</v>
      </c>
      <c r="U1137" s="3">
        <v>21</v>
      </c>
      <c r="V1137" s="3">
        <v>6.9</v>
      </c>
      <c r="W1137" s="3">
        <v>6.8</v>
      </c>
      <c r="X1137" s="3">
        <v>23</v>
      </c>
      <c r="Y1137" s="3">
        <v>23</v>
      </c>
      <c r="Z1137" s="3" t="s">
        <v>2006</v>
      </c>
      <c r="AA1137" s="3" t="s">
        <v>2006</v>
      </c>
      <c r="AB1137" s="3">
        <v>22.9</v>
      </c>
      <c r="AC1137" s="3" t="s">
        <v>2006</v>
      </c>
      <c r="AD1137" s="15" t="s">
        <v>2006</v>
      </c>
    </row>
    <row r="1138" spans="1:30" x14ac:dyDescent="0.3">
      <c r="A1138" s="143" t="s">
        <v>265</v>
      </c>
      <c r="B1138" s="144" t="s">
        <v>546</v>
      </c>
      <c r="C1138" s="144">
        <v>152125</v>
      </c>
      <c r="D1138" s="144">
        <v>6576900</v>
      </c>
      <c r="E1138" s="144">
        <v>2018</v>
      </c>
      <c r="F1138" s="3" t="s">
        <v>952</v>
      </c>
      <c r="G1138" s="3">
        <v>1.2999999999999999E-2</v>
      </c>
      <c r="H1138" s="3">
        <v>0.17</v>
      </c>
      <c r="I1138" s="14">
        <v>2.2000000000000002</v>
      </c>
      <c r="J1138" s="49">
        <v>2</v>
      </c>
      <c r="K1138" s="26">
        <v>0.36000000000000004</v>
      </c>
      <c r="L1138" s="26">
        <v>3.2</v>
      </c>
      <c r="M1138" s="3" t="s">
        <v>1268</v>
      </c>
      <c r="N1138" s="3">
        <v>7.6999999999999999E-2</v>
      </c>
      <c r="O1138" s="3">
        <v>1.8</v>
      </c>
      <c r="P1138" s="3">
        <v>1.9</v>
      </c>
      <c r="Q1138" s="3" t="s">
        <v>1266</v>
      </c>
      <c r="R1138" s="3">
        <v>0.68</v>
      </c>
      <c r="S1138" s="3">
        <v>7.9</v>
      </c>
      <c r="T1138" s="3">
        <v>65</v>
      </c>
      <c r="U1138" s="3">
        <v>22</v>
      </c>
      <c r="V1138" s="3">
        <v>7.3</v>
      </c>
      <c r="W1138" s="3">
        <v>7.6</v>
      </c>
      <c r="X1138" s="3">
        <v>20</v>
      </c>
      <c r="Y1138" s="3">
        <v>22</v>
      </c>
      <c r="Z1138" s="3" t="s">
        <v>2006</v>
      </c>
      <c r="AA1138" s="3" t="s">
        <v>2006</v>
      </c>
      <c r="AB1138" s="3">
        <v>23</v>
      </c>
      <c r="AC1138" s="3" t="s">
        <v>2006</v>
      </c>
      <c r="AD1138" s="15" t="s">
        <v>2006</v>
      </c>
    </row>
    <row r="1139" spans="1:30" x14ac:dyDescent="0.3">
      <c r="A1139" s="143" t="s">
        <v>265</v>
      </c>
      <c r="B1139" s="144" t="s">
        <v>546</v>
      </c>
      <c r="C1139" s="144">
        <v>152125</v>
      </c>
      <c r="D1139" s="144">
        <v>6576900</v>
      </c>
      <c r="E1139" s="144">
        <v>2018</v>
      </c>
      <c r="F1139" s="3" t="s">
        <v>953</v>
      </c>
      <c r="G1139" s="3">
        <v>4.0000000000000001E-3</v>
      </c>
      <c r="H1139" s="3">
        <v>0.15</v>
      </c>
      <c r="I1139" s="14">
        <v>1.9</v>
      </c>
      <c r="J1139" s="49">
        <v>2</v>
      </c>
      <c r="K1139" s="26">
        <v>4.1000000000000002E-2</v>
      </c>
      <c r="L1139" s="26">
        <v>1.1000000000000001</v>
      </c>
      <c r="M1139" s="3" t="s">
        <v>1268</v>
      </c>
      <c r="N1139" s="3">
        <v>7.9000000000000001E-2</v>
      </c>
      <c r="O1139" s="3">
        <v>1.9</v>
      </c>
      <c r="P1139" s="3">
        <v>1.8</v>
      </c>
      <c r="Q1139" s="3" t="s">
        <v>1266</v>
      </c>
      <c r="R1139" s="3">
        <v>0.95</v>
      </c>
      <c r="S1139" s="3">
        <v>7.8</v>
      </c>
      <c r="T1139" s="3">
        <v>56</v>
      </c>
      <c r="U1139" s="3">
        <v>20</v>
      </c>
      <c r="V1139" s="3">
        <v>6.9</v>
      </c>
      <c r="W1139" s="3">
        <v>6.5</v>
      </c>
      <c r="X1139" s="3">
        <v>20</v>
      </c>
      <c r="Y1139" s="3">
        <v>18</v>
      </c>
      <c r="Z1139" s="3" t="s">
        <v>2006</v>
      </c>
      <c r="AA1139" s="3" t="s">
        <v>2006</v>
      </c>
      <c r="AB1139" s="3">
        <v>22.6</v>
      </c>
      <c r="AC1139" s="3" t="s">
        <v>2006</v>
      </c>
      <c r="AD1139" s="15" t="s">
        <v>2006</v>
      </c>
    </row>
    <row r="1140" spans="1:30" x14ac:dyDescent="0.3">
      <c r="A1140" s="143" t="s">
        <v>265</v>
      </c>
      <c r="B1140" s="144" t="s">
        <v>546</v>
      </c>
      <c r="C1140" s="144">
        <v>152125</v>
      </c>
      <c r="D1140" s="144">
        <v>6576900</v>
      </c>
      <c r="E1140" s="144">
        <v>2018</v>
      </c>
      <c r="F1140" s="3" t="s">
        <v>954</v>
      </c>
      <c r="G1140" s="3">
        <v>4.0000000000000001E-3</v>
      </c>
      <c r="H1140" s="3">
        <v>0.13</v>
      </c>
      <c r="I1140" s="14">
        <v>2</v>
      </c>
      <c r="J1140" s="49">
        <v>2</v>
      </c>
      <c r="K1140" s="26">
        <v>6.2E-2</v>
      </c>
      <c r="L1140" s="26">
        <v>0.37</v>
      </c>
      <c r="M1140" s="3">
        <v>5.0000000000000001E-3</v>
      </c>
      <c r="N1140" s="3">
        <v>0.08</v>
      </c>
      <c r="O1140" s="3">
        <v>2</v>
      </c>
      <c r="P1140" s="3">
        <v>2</v>
      </c>
      <c r="Q1140" s="3">
        <v>1.4E-2</v>
      </c>
      <c r="R1140" s="3">
        <v>0.56999999999999995</v>
      </c>
      <c r="S1140" s="3">
        <v>8.1</v>
      </c>
      <c r="T1140" s="3">
        <v>60</v>
      </c>
      <c r="U1140" s="3">
        <v>21</v>
      </c>
      <c r="V1140" s="3">
        <v>8.1999999999999993</v>
      </c>
      <c r="W1140" s="3">
        <v>7.4</v>
      </c>
      <c r="X1140" s="3">
        <v>20</v>
      </c>
      <c r="Y1140" s="3">
        <v>21</v>
      </c>
      <c r="Z1140" s="3" t="s">
        <v>2006</v>
      </c>
      <c r="AA1140" s="3" t="s">
        <v>2006</v>
      </c>
      <c r="AB1140" s="3">
        <v>22.9</v>
      </c>
      <c r="AC1140" s="3" t="s">
        <v>2006</v>
      </c>
      <c r="AD1140" s="15" t="s">
        <v>2006</v>
      </c>
    </row>
    <row r="1141" spans="1:30" x14ac:dyDescent="0.3">
      <c r="A1141" s="143" t="s">
        <v>265</v>
      </c>
      <c r="B1141" s="144" t="s">
        <v>546</v>
      </c>
      <c r="C1141" s="144">
        <v>152125</v>
      </c>
      <c r="D1141" s="144">
        <v>6576900</v>
      </c>
      <c r="E1141" s="144">
        <v>2018</v>
      </c>
      <c r="F1141" s="3" t="s">
        <v>955</v>
      </c>
      <c r="G1141" s="3">
        <v>6.0000000000000001E-3</v>
      </c>
      <c r="H1141" s="3">
        <v>0.13</v>
      </c>
      <c r="I1141" s="14">
        <v>2</v>
      </c>
      <c r="J1141" s="49">
        <v>2.2000000000000002</v>
      </c>
      <c r="K1141" s="26">
        <v>9.5000000000000001E-2</v>
      </c>
      <c r="L1141" s="26">
        <v>1.2</v>
      </c>
      <c r="M1141" s="3" t="s">
        <v>1268</v>
      </c>
      <c r="N1141" s="3">
        <v>0.16</v>
      </c>
      <c r="O1141" s="3">
        <v>1.9</v>
      </c>
      <c r="P1141" s="3">
        <v>4.2</v>
      </c>
      <c r="Q1141" s="3">
        <v>0.02</v>
      </c>
      <c r="R1141" s="3">
        <v>0.94</v>
      </c>
      <c r="S1141" s="3">
        <v>8.1999999999999993</v>
      </c>
      <c r="T1141" s="3">
        <v>61</v>
      </c>
      <c r="U1141" s="3">
        <v>21</v>
      </c>
      <c r="V1141" s="3">
        <v>7.8</v>
      </c>
      <c r="W1141" s="3">
        <v>8.1</v>
      </c>
      <c r="X1141" s="3">
        <v>21</v>
      </c>
      <c r="Y1141" s="3">
        <v>22</v>
      </c>
      <c r="Z1141" s="3" t="s">
        <v>2006</v>
      </c>
      <c r="AA1141" s="3" t="s">
        <v>2006</v>
      </c>
      <c r="AB1141" s="3">
        <v>21.4</v>
      </c>
      <c r="AC1141" s="3" t="s">
        <v>2006</v>
      </c>
      <c r="AD1141" s="15" t="s">
        <v>2006</v>
      </c>
    </row>
    <row r="1142" spans="1:30" x14ac:dyDescent="0.3">
      <c r="A1142" s="143" t="s">
        <v>265</v>
      </c>
      <c r="B1142" s="144" t="s">
        <v>546</v>
      </c>
      <c r="C1142" s="144">
        <v>152125</v>
      </c>
      <c r="D1142" s="144">
        <v>6576900</v>
      </c>
      <c r="E1142" s="144">
        <v>2018</v>
      </c>
      <c r="F1142" s="3" t="s">
        <v>956</v>
      </c>
      <c r="G1142" s="3">
        <v>8.0000000000000002E-3</v>
      </c>
      <c r="H1142" s="3">
        <v>0.1</v>
      </c>
      <c r="I1142" s="14">
        <v>2.5</v>
      </c>
      <c r="J1142" s="49">
        <v>2</v>
      </c>
      <c r="K1142" s="26">
        <v>0.22</v>
      </c>
      <c r="L1142" s="26">
        <v>2.2000000000000002</v>
      </c>
      <c r="M1142" s="3">
        <v>4.0000000000000001E-3</v>
      </c>
      <c r="N1142" s="3">
        <v>8.3999999999999991E-2</v>
      </c>
      <c r="O1142" s="3">
        <v>2.2999999999999998</v>
      </c>
      <c r="P1142" s="3">
        <v>2</v>
      </c>
      <c r="Q1142" s="3">
        <v>3.6999999999999998E-2</v>
      </c>
      <c r="R1142" s="3">
        <v>1.8</v>
      </c>
      <c r="S1142" s="3">
        <v>7.9</v>
      </c>
      <c r="T1142" s="3">
        <v>62</v>
      </c>
      <c r="U1142" s="3">
        <v>21</v>
      </c>
      <c r="V1142" s="3">
        <v>7.7</v>
      </c>
      <c r="W1142" s="3">
        <v>7.2</v>
      </c>
      <c r="X1142" s="3">
        <v>22</v>
      </c>
      <c r="Y1142" s="3">
        <v>20</v>
      </c>
      <c r="Z1142" s="3" t="s">
        <v>2006</v>
      </c>
      <c r="AA1142" s="3" t="s">
        <v>2006</v>
      </c>
      <c r="AB1142" s="3">
        <v>22.9</v>
      </c>
      <c r="AC1142" s="3" t="s">
        <v>2006</v>
      </c>
      <c r="AD1142" s="15" t="s">
        <v>2006</v>
      </c>
    </row>
    <row r="1143" spans="1:30" x14ac:dyDescent="0.3">
      <c r="A1143" s="143" t="s">
        <v>265</v>
      </c>
      <c r="B1143" s="144" t="s">
        <v>546</v>
      </c>
      <c r="C1143" s="144">
        <v>152125</v>
      </c>
      <c r="D1143" s="144">
        <v>6576900</v>
      </c>
      <c r="E1143" s="144">
        <v>2018</v>
      </c>
      <c r="F1143" s="3" t="s">
        <v>983</v>
      </c>
      <c r="G1143" s="3">
        <v>7.0000000000000001E-3</v>
      </c>
      <c r="H1143" s="3">
        <v>9.6000000000000002E-2</v>
      </c>
      <c r="I1143" s="14">
        <v>5</v>
      </c>
      <c r="J1143" s="49">
        <v>2.1</v>
      </c>
      <c r="K1143" s="26">
        <v>0.25</v>
      </c>
      <c r="L1143" s="26">
        <v>4.5999999999999996</v>
      </c>
      <c r="M1143" s="3">
        <v>5.0000000000000001E-3</v>
      </c>
      <c r="N1143" s="3">
        <v>6.3E-2</v>
      </c>
      <c r="O1143" s="3">
        <v>2.7</v>
      </c>
      <c r="P1143" s="3">
        <v>2.1</v>
      </c>
      <c r="Q1143" s="3">
        <v>1.4E-2</v>
      </c>
      <c r="R1143" s="3">
        <v>2.2000000000000002</v>
      </c>
      <c r="S1143" s="3">
        <v>7.9</v>
      </c>
      <c r="T1143" s="3">
        <v>60</v>
      </c>
      <c r="U1143" s="3">
        <v>28</v>
      </c>
      <c r="V1143" s="3">
        <v>7.7</v>
      </c>
      <c r="W1143" s="3">
        <v>7.2</v>
      </c>
      <c r="X1143" s="3">
        <v>21</v>
      </c>
      <c r="Y1143" s="3">
        <v>22</v>
      </c>
      <c r="Z1143" s="3" t="s">
        <v>2006</v>
      </c>
      <c r="AA1143" s="3" t="s">
        <v>2006</v>
      </c>
      <c r="AB1143" s="3">
        <v>22.8</v>
      </c>
      <c r="AC1143" s="3" t="s">
        <v>2006</v>
      </c>
      <c r="AD1143" s="15" t="s">
        <v>2006</v>
      </c>
    </row>
    <row r="1144" spans="1:30" x14ac:dyDescent="0.3">
      <c r="A1144" s="143" t="s">
        <v>265</v>
      </c>
      <c r="B1144" s="144" t="s">
        <v>546</v>
      </c>
      <c r="C1144" s="144">
        <v>152125</v>
      </c>
      <c r="D1144" s="144">
        <v>6576900</v>
      </c>
      <c r="E1144" s="144">
        <v>2018</v>
      </c>
      <c r="F1144" s="3" t="s">
        <v>984</v>
      </c>
      <c r="G1144" s="3">
        <v>7.0000000000000001E-3</v>
      </c>
      <c r="H1144" s="3">
        <v>0.1</v>
      </c>
      <c r="I1144" s="14">
        <v>3.1</v>
      </c>
      <c r="J1144" s="49">
        <v>1.9</v>
      </c>
      <c r="K1144" s="26">
        <v>0.24000000000000002</v>
      </c>
      <c r="L1144" s="26">
        <v>3.2</v>
      </c>
      <c r="M1144" s="3">
        <v>5.0000000000000001E-3</v>
      </c>
      <c r="N1144" s="3">
        <v>7.3999999999999996E-2</v>
      </c>
      <c r="O1144" s="3">
        <v>2.9</v>
      </c>
      <c r="P1144" s="3">
        <v>1.8</v>
      </c>
      <c r="Q1144" s="3">
        <v>2.1999999999999999E-2</v>
      </c>
      <c r="R1144" s="3">
        <v>2.2999999999999998</v>
      </c>
      <c r="S1144" s="3">
        <v>7.9</v>
      </c>
      <c r="T1144" s="3">
        <v>60</v>
      </c>
      <c r="U1144" s="3">
        <v>23</v>
      </c>
      <c r="V1144" s="3">
        <v>8.4</v>
      </c>
      <c r="W1144" s="3">
        <v>7.9</v>
      </c>
      <c r="X1144" s="3">
        <v>20</v>
      </c>
      <c r="Y1144" s="3">
        <v>23</v>
      </c>
      <c r="Z1144" s="3" t="s">
        <v>2006</v>
      </c>
      <c r="AA1144" s="3" t="s">
        <v>2006</v>
      </c>
      <c r="AB1144" s="3">
        <v>23.2</v>
      </c>
      <c r="AC1144" s="3" t="s">
        <v>2006</v>
      </c>
      <c r="AD1144" s="15" t="s">
        <v>2006</v>
      </c>
    </row>
    <row r="1145" spans="1:30" x14ac:dyDescent="0.3">
      <c r="A1145" s="143" t="s">
        <v>265</v>
      </c>
      <c r="B1145" s="144" t="s">
        <v>546</v>
      </c>
      <c r="C1145" s="144">
        <v>152125</v>
      </c>
      <c r="D1145" s="144">
        <v>6576900</v>
      </c>
      <c r="E1145" s="144">
        <v>2018</v>
      </c>
      <c r="F1145" s="3" t="s">
        <v>970</v>
      </c>
      <c r="G1145" s="3">
        <v>8.9999999999999993E-3</v>
      </c>
      <c r="H1145" s="3">
        <v>9.5000000000000001E-2</v>
      </c>
      <c r="I1145" s="14">
        <v>2.8</v>
      </c>
      <c r="J1145" s="49">
        <v>1.8</v>
      </c>
      <c r="K1145" s="26">
        <v>0.51</v>
      </c>
      <c r="L1145" s="26">
        <v>4</v>
      </c>
      <c r="M1145" s="3" t="s">
        <v>1268</v>
      </c>
      <c r="N1145" s="3">
        <v>5.3999999999999999E-2</v>
      </c>
      <c r="O1145" s="3">
        <v>2.9</v>
      </c>
      <c r="P1145" s="3">
        <v>2.1</v>
      </c>
      <c r="Q1145" s="3">
        <v>2.1000000000000001E-2</v>
      </c>
      <c r="R1145" s="3">
        <v>2.2999999999999998</v>
      </c>
      <c r="S1145" s="3">
        <v>7.8</v>
      </c>
      <c r="T1145" s="3">
        <v>63</v>
      </c>
      <c r="U1145" s="3">
        <v>31</v>
      </c>
      <c r="V1145" s="3">
        <v>7.5</v>
      </c>
      <c r="W1145" s="3">
        <v>7</v>
      </c>
      <c r="X1145" s="3">
        <v>21</v>
      </c>
      <c r="Y1145" s="3">
        <v>22</v>
      </c>
      <c r="Z1145" s="3" t="s">
        <v>2006</v>
      </c>
      <c r="AA1145" s="3" t="s">
        <v>2006</v>
      </c>
      <c r="AB1145" s="3">
        <v>23.2</v>
      </c>
      <c r="AC1145" s="3" t="s">
        <v>2006</v>
      </c>
      <c r="AD1145" s="15" t="s">
        <v>2006</v>
      </c>
    </row>
    <row r="1146" spans="1:30" x14ac:dyDescent="0.3">
      <c r="A1146" s="143" t="s">
        <v>265</v>
      </c>
      <c r="B1146" s="144" t="s">
        <v>546</v>
      </c>
      <c r="C1146" s="144">
        <v>152125</v>
      </c>
      <c r="D1146" s="144">
        <v>6576900</v>
      </c>
      <c r="E1146" s="144">
        <v>2018</v>
      </c>
      <c r="F1146" s="3" t="s">
        <v>971</v>
      </c>
      <c r="G1146" s="3">
        <v>4.0000000000000001E-3</v>
      </c>
      <c r="H1146" s="3">
        <v>8.8999999999999996E-2</v>
      </c>
      <c r="I1146" s="14">
        <v>2.6</v>
      </c>
      <c r="J1146" s="49">
        <v>1.9</v>
      </c>
      <c r="K1146" s="26">
        <v>0.12000000000000001</v>
      </c>
      <c r="L1146" s="26">
        <v>2.7</v>
      </c>
      <c r="M1146" s="3">
        <v>4.0000000000000001E-3</v>
      </c>
      <c r="N1146" s="3">
        <v>7.4999999999999997E-2</v>
      </c>
      <c r="O1146" s="3">
        <v>2</v>
      </c>
      <c r="P1146" s="3">
        <v>1.8</v>
      </c>
      <c r="Q1146" s="3" t="s">
        <v>1266</v>
      </c>
      <c r="R1146" s="3">
        <v>1.9</v>
      </c>
      <c r="S1146" s="3">
        <v>7.9</v>
      </c>
      <c r="T1146" s="3">
        <v>65</v>
      </c>
      <c r="U1146" s="3">
        <v>48</v>
      </c>
      <c r="V1146" s="3">
        <v>8.1999999999999993</v>
      </c>
      <c r="W1146" s="3">
        <v>7.1</v>
      </c>
      <c r="X1146" s="3">
        <v>24</v>
      </c>
      <c r="Y1146" s="3">
        <v>24</v>
      </c>
      <c r="Z1146" s="3" t="s">
        <v>2006</v>
      </c>
      <c r="AA1146" s="3" t="s">
        <v>2006</v>
      </c>
      <c r="AB1146" s="3">
        <v>23.6</v>
      </c>
      <c r="AC1146" s="3" t="s">
        <v>2006</v>
      </c>
      <c r="AD1146" s="15" t="s">
        <v>2006</v>
      </c>
    </row>
    <row r="1147" spans="1:30" x14ac:dyDescent="0.3">
      <c r="A1147" s="143" t="s">
        <v>265</v>
      </c>
      <c r="B1147" s="144" t="s">
        <v>546</v>
      </c>
      <c r="C1147" s="144">
        <v>152125</v>
      </c>
      <c r="D1147" s="144">
        <v>6576900</v>
      </c>
      <c r="E1147" s="144">
        <v>2018</v>
      </c>
      <c r="F1147" s="3" t="s">
        <v>980</v>
      </c>
      <c r="G1147" s="3">
        <v>8.9999999999999993E-3</v>
      </c>
      <c r="H1147" s="3">
        <v>0.11</v>
      </c>
      <c r="I1147" s="14">
        <v>2.7</v>
      </c>
      <c r="J1147" s="49">
        <v>2</v>
      </c>
      <c r="K1147" s="26">
        <v>0.19</v>
      </c>
      <c r="L1147" s="26">
        <v>3.3</v>
      </c>
      <c r="M1147" s="3">
        <v>9.0000000000000011E-3</v>
      </c>
      <c r="N1147" s="3">
        <v>7.1000000000000008E-2</v>
      </c>
      <c r="O1147" s="3">
        <v>2.2999999999999998</v>
      </c>
      <c r="P1147" s="3">
        <v>1.8</v>
      </c>
      <c r="Q1147" s="3" t="s">
        <v>1266</v>
      </c>
      <c r="R1147" s="3">
        <v>2.8</v>
      </c>
      <c r="S1147" s="3">
        <v>7.8</v>
      </c>
      <c r="T1147" s="3">
        <v>66</v>
      </c>
      <c r="U1147" s="3">
        <v>31</v>
      </c>
      <c r="V1147" s="3">
        <v>7.6</v>
      </c>
      <c r="W1147" s="3">
        <v>7.8</v>
      </c>
      <c r="X1147" s="3">
        <v>23</v>
      </c>
      <c r="Y1147" s="3">
        <v>24</v>
      </c>
      <c r="Z1147" s="3" t="s">
        <v>2006</v>
      </c>
      <c r="AA1147" s="3" t="s">
        <v>2006</v>
      </c>
      <c r="AB1147" s="3">
        <v>23.2</v>
      </c>
      <c r="AC1147" s="3" t="s">
        <v>2006</v>
      </c>
      <c r="AD1147" s="15" t="s">
        <v>2006</v>
      </c>
    </row>
    <row r="1148" spans="1:30" x14ac:dyDescent="0.3">
      <c r="A1148" s="143" t="s">
        <v>265</v>
      </c>
      <c r="B1148" s="144" t="s">
        <v>546</v>
      </c>
      <c r="C1148" s="144">
        <v>152125</v>
      </c>
      <c r="D1148" s="144">
        <v>6576900</v>
      </c>
      <c r="E1148" s="144">
        <v>2018</v>
      </c>
      <c r="F1148" s="3" t="s">
        <v>962</v>
      </c>
      <c r="G1148" s="3">
        <v>9.9000000000000008E-3</v>
      </c>
      <c r="H1148" s="3">
        <v>0.15</v>
      </c>
      <c r="I1148" s="14">
        <v>2.6</v>
      </c>
      <c r="J1148" s="49">
        <v>1.9</v>
      </c>
      <c r="K1148" s="26">
        <v>0.37</v>
      </c>
      <c r="L1148" s="26">
        <v>4.2</v>
      </c>
      <c r="M1148" s="3">
        <v>5.0000000000000001E-3</v>
      </c>
      <c r="N1148" s="3" t="s">
        <v>566</v>
      </c>
      <c r="O1148" s="3">
        <v>2.2999999999999998</v>
      </c>
      <c r="P1148" s="3">
        <v>1.8</v>
      </c>
      <c r="Q1148" s="3">
        <v>1.6E-2</v>
      </c>
      <c r="R1148" s="3">
        <v>2.5</v>
      </c>
      <c r="S1148" s="3">
        <v>7.8</v>
      </c>
      <c r="T1148" s="3">
        <v>68</v>
      </c>
      <c r="U1148" s="3">
        <v>32</v>
      </c>
      <c r="V1148" s="3">
        <v>7.1</v>
      </c>
      <c r="W1148" s="3">
        <v>6.9</v>
      </c>
      <c r="X1148" s="3">
        <v>24</v>
      </c>
      <c r="Y1148" s="3">
        <v>24</v>
      </c>
      <c r="Z1148" s="3" t="s">
        <v>2006</v>
      </c>
      <c r="AA1148" s="3" t="s">
        <v>2006</v>
      </c>
      <c r="AB1148" s="3">
        <v>23.7</v>
      </c>
      <c r="AC1148" s="3" t="s">
        <v>2006</v>
      </c>
      <c r="AD1148" s="15" t="s">
        <v>2006</v>
      </c>
    </row>
    <row r="1149" spans="1:30" x14ac:dyDescent="0.3">
      <c r="A1149" s="176" t="s">
        <v>261</v>
      </c>
      <c r="B1149" s="144" t="s">
        <v>1327</v>
      </c>
      <c r="C1149" s="144">
        <v>156341</v>
      </c>
      <c r="D1149" s="144">
        <v>6582550</v>
      </c>
      <c r="E1149" s="147" t="s">
        <v>295</v>
      </c>
      <c r="F1149" s="25" t="s">
        <v>262</v>
      </c>
      <c r="G1149" s="23" t="s">
        <v>1265</v>
      </c>
      <c r="H1149" s="23" t="s">
        <v>1273</v>
      </c>
      <c r="I1149" s="23">
        <f>0.1*16</f>
        <v>1.6</v>
      </c>
      <c r="J1149" s="23">
        <v>1.4</v>
      </c>
      <c r="K1149" s="26" t="s">
        <v>556</v>
      </c>
      <c r="L1149" s="26">
        <v>3.3</v>
      </c>
      <c r="M1149" s="23" t="s">
        <v>1265</v>
      </c>
      <c r="N1149" s="23" t="s">
        <v>1273</v>
      </c>
      <c r="O1149" s="23">
        <v>1.6</v>
      </c>
      <c r="P1149" s="23">
        <v>1.5</v>
      </c>
      <c r="Q1149" s="23" t="s">
        <v>1271</v>
      </c>
      <c r="R1149" s="27">
        <v>3.6</v>
      </c>
      <c r="S1149" s="28">
        <v>7.6</v>
      </c>
      <c r="T1149" s="27">
        <v>76</v>
      </c>
      <c r="U1149" s="27">
        <v>630</v>
      </c>
      <c r="V1149" s="27">
        <v>5.6</v>
      </c>
      <c r="W1149" s="27">
        <v>5.2</v>
      </c>
      <c r="X1149" s="27">
        <v>54</v>
      </c>
      <c r="Y1149" s="3">
        <v>56</v>
      </c>
      <c r="Z1149" s="3" t="s">
        <v>2006</v>
      </c>
      <c r="AA1149" s="3" t="s">
        <v>2006</v>
      </c>
      <c r="AB1149" s="3" t="s">
        <v>2006</v>
      </c>
      <c r="AC1149" s="3" t="s">
        <v>2006</v>
      </c>
      <c r="AD1149" s="15" t="s">
        <v>2006</v>
      </c>
    </row>
    <row r="1150" spans="1:30" x14ac:dyDescent="0.3">
      <c r="A1150" s="149" t="s">
        <v>43</v>
      </c>
      <c r="B1150" s="144" t="s">
        <v>43</v>
      </c>
      <c r="C1150" s="144">
        <v>153662</v>
      </c>
      <c r="D1150" s="160">
        <v>6578630</v>
      </c>
      <c r="E1150" s="148" t="s">
        <v>295</v>
      </c>
      <c r="F1150" s="25" t="s">
        <v>262</v>
      </c>
      <c r="G1150" s="23" t="s">
        <v>1266</v>
      </c>
      <c r="H1150" s="23">
        <v>0.11</v>
      </c>
      <c r="I1150" s="23">
        <f>0.1*25</f>
        <v>2.5</v>
      </c>
      <c r="J1150" s="23">
        <v>2.1</v>
      </c>
      <c r="K1150" s="26">
        <v>0.22</v>
      </c>
      <c r="L1150" s="26">
        <v>1.9</v>
      </c>
      <c r="M1150" s="23" t="s">
        <v>1266</v>
      </c>
      <c r="N1150" s="23">
        <v>8.8999999999999996E-2</v>
      </c>
      <c r="O1150" s="23">
        <v>2.2999999999999998</v>
      </c>
      <c r="P1150" s="23">
        <v>2</v>
      </c>
      <c r="Q1150" s="23">
        <v>2.5000000000000001E-2</v>
      </c>
      <c r="R1150" s="27">
        <v>1.7</v>
      </c>
      <c r="S1150" s="30">
        <v>7.8</v>
      </c>
      <c r="T1150" s="27">
        <v>56</v>
      </c>
      <c r="U1150" s="27">
        <v>20</v>
      </c>
      <c r="V1150" s="27">
        <v>7.2</v>
      </c>
      <c r="W1150" s="27">
        <v>6.9</v>
      </c>
      <c r="X1150" s="27">
        <v>18</v>
      </c>
      <c r="Y1150" s="3">
        <v>17</v>
      </c>
      <c r="Z1150" s="3" t="s">
        <v>2006</v>
      </c>
      <c r="AA1150" s="3" t="s">
        <v>2006</v>
      </c>
      <c r="AB1150" s="3" t="s">
        <v>2006</v>
      </c>
      <c r="AC1150" s="3" t="s">
        <v>2006</v>
      </c>
      <c r="AD1150" s="15" t="s">
        <v>2006</v>
      </c>
    </row>
    <row r="1151" spans="1:30" x14ac:dyDescent="0.3">
      <c r="A1151" s="149" t="s">
        <v>36</v>
      </c>
      <c r="B1151" s="144" t="s">
        <v>1279</v>
      </c>
      <c r="C1151" s="144">
        <v>158727</v>
      </c>
      <c r="D1151" s="144">
        <v>6578210</v>
      </c>
      <c r="E1151" s="147" t="s">
        <v>295</v>
      </c>
      <c r="F1151" s="31" t="s">
        <v>262</v>
      </c>
      <c r="G1151" s="32" t="s">
        <v>1267</v>
      </c>
      <c r="H1151" s="32">
        <v>0.14000000000000001</v>
      </c>
      <c r="I1151" s="32">
        <f>0.1*22</f>
        <v>2.2000000000000002</v>
      </c>
      <c r="J1151" s="23">
        <v>1.8</v>
      </c>
      <c r="K1151" s="26">
        <v>0.1</v>
      </c>
      <c r="L1151" s="26">
        <v>4.5</v>
      </c>
      <c r="M1151" s="32" t="s">
        <v>1267</v>
      </c>
      <c r="N1151" s="32">
        <v>0.11</v>
      </c>
      <c r="O1151" s="23">
        <v>2</v>
      </c>
      <c r="P1151" s="23">
        <v>1.8</v>
      </c>
      <c r="Q1151" s="32" t="s">
        <v>1272</v>
      </c>
      <c r="R1151" s="27">
        <v>2.5</v>
      </c>
      <c r="S1151" s="32">
        <v>7.3</v>
      </c>
      <c r="T1151" s="32">
        <v>66</v>
      </c>
      <c r="U1151" s="32">
        <v>310</v>
      </c>
      <c r="V1151" s="32">
        <v>6.3</v>
      </c>
      <c r="W1151" s="32">
        <v>6.1</v>
      </c>
      <c r="X1151" s="32">
        <v>34</v>
      </c>
      <c r="Y1151" s="3">
        <v>36</v>
      </c>
      <c r="Z1151" s="3" t="s">
        <v>2006</v>
      </c>
      <c r="AA1151" s="3" t="s">
        <v>2006</v>
      </c>
      <c r="AB1151" s="3" t="s">
        <v>2006</v>
      </c>
      <c r="AC1151" s="3" t="s">
        <v>2006</v>
      </c>
      <c r="AD1151" s="15" t="s">
        <v>2006</v>
      </c>
    </row>
    <row r="1152" spans="1:30" x14ac:dyDescent="0.3">
      <c r="A1152" s="143" t="s">
        <v>46</v>
      </c>
      <c r="B1152" s="144" t="s">
        <v>46</v>
      </c>
      <c r="C1152" s="147" t="s">
        <v>1283</v>
      </c>
      <c r="D1152" s="147" t="s">
        <v>1282</v>
      </c>
      <c r="E1152" s="148" t="s">
        <v>295</v>
      </c>
      <c r="F1152" s="25">
        <v>42773</v>
      </c>
      <c r="G1152" s="33" t="s">
        <v>1266</v>
      </c>
      <c r="H1152" s="34">
        <v>0.13</v>
      </c>
      <c r="I1152" s="35">
        <f>0.1*19</f>
        <v>1.9000000000000001</v>
      </c>
      <c r="J1152" s="23">
        <v>1.4</v>
      </c>
      <c r="K1152" s="26">
        <v>4.8000000000000001E-2</v>
      </c>
      <c r="L1152" s="26">
        <v>6.3</v>
      </c>
      <c r="M1152" s="33" t="s">
        <v>1266</v>
      </c>
      <c r="N1152" s="33">
        <v>7.6999999999999999E-2</v>
      </c>
      <c r="O1152" s="23">
        <v>1.8</v>
      </c>
      <c r="P1152" s="23">
        <v>1.4</v>
      </c>
      <c r="Q1152" s="34" t="s">
        <v>1267</v>
      </c>
      <c r="R1152" s="27">
        <v>6.5</v>
      </c>
      <c r="S1152" s="27">
        <v>8.1</v>
      </c>
      <c r="T1152" s="27">
        <v>83</v>
      </c>
      <c r="U1152" s="27">
        <v>33</v>
      </c>
      <c r="V1152" s="36">
        <v>5.8</v>
      </c>
      <c r="W1152" s="37">
        <v>5.0999999999999996</v>
      </c>
      <c r="X1152" s="37">
        <v>32</v>
      </c>
      <c r="Y1152" s="3">
        <v>33</v>
      </c>
      <c r="Z1152" s="3" t="s">
        <v>2006</v>
      </c>
      <c r="AA1152" s="3" t="s">
        <v>2006</v>
      </c>
      <c r="AB1152" s="3" t="s">
        <v>2006</v>
      </c>
      <c r="AC1152" s="3" t="s">
        <v>2006</v>
      </c>
      <c r="AD1152" s="15" t="s">
        <v>2006</v>
      </c>
    </row>
    <row r="1153" spans="1:30" x14ac:dyDescent="0.3">
      <c r="A1153" s="143" t="s">
        <v>263</v>
      </c>
      <c r="B1153" s="144" t="s">
        <v>550</v>
      </c>
      <c r="C1153" s="144">
        <v>156953</v>
      </c>
      <c r="D1153" s="144">
        <v>6570050</v>
      </c>
      <c r="E1153" s="147" t="s">
        <v>295</v>
      </c>
      <c r="F1153" s="25" t="s">
        <v>264</v>
      </c>
      <c r="G1153" s="23" t="s">
        <v>1266</v>
      </c>
      <c r="H1153" s="23">
        <v>0.13</v>
      </c>
      <c r="I1153" s="23">
        <f>0.1*13</f>
        <v>1.3</v>
      </c>
      <c r="J1153" s="23">
        <v>2.2000000000000002</v>
      </c>
      <c r="K1153" s="26">
        <v>4.1000000000000002E-2</v>
      </c>
      <c r="L1153" s="26">
        <v>2.2999999999999998</v>
      </c>
      <c r="M1153" s="23" t="s">
        <v>1266</v>
      </c>
      <c r="N1153" s="23">
        <v>0.1</v>
      </c>
      <c r="O1153" s="23">
        <v>1.3</v>
      </c>
      <c r="P1153" s="23">
        <v>2.2000000000000002</v>
      </c>
      <c r="Q1153" s="23" t="s">
        <v>1267</v>
      </c>
      <c r="R1153" s="27">
        <v>2.1</v>
      </c>
      <c r="S1153" s="128">
        <v>7.8</v>
      </c>
      <c r="T1153" s="128">
        <v>74</v>
      </c>
      <c r="U1153" s="128">
        <v>32</v>
      </c>
      <c r="V1153" s="128">
        <v>8.8000000000000007</v>
      </c>
      <c r="W1153" s="128">
        <v>8.3000000000000007</v>
      </c>
      <c r="X1153" s="128">
        <v>28</v>
      </c>
      <c r="Y1153" s="3">
        <v>28</v>
      </c>
      <c r="Z1153" s="3" t="s">
        <v>2006</v>
      </c>
      <c r="AA1153" s="3" t="s">
        <v>2006</v>
      </c>
      <c r="AB1153" s="3" t="s">
        <v>2006</v>
      </c>
      <c r="AC1153" s="3" t="s">
        <v>2006</v>
      </c>
      <c r="AD1153" s="15" t="s">
        <v>2006</v>
      </c>
    </row>
    <row r="1154" spans="1:30" x14ac:dyDescent="0.3">
      <c r="A1154" s="143" t="s">
        <v>265</v>
      </c>
      <c r="B1154" s="144" t="s">
        <v>546</v>
      </c>
      <c r="C1154" s="144">
        <v>152125</v>
      </c>
      <c r="D1154" s="144">
        <v>6576900</v>
      </c>
      <c r="E1154" s="148" t="s">
        <v>295</v>
      </c>
      <c r="F1154" s="38" t="s">
        <v>264</v>
      </c>
      <c r="G1154" s="29" t="s">
        <v>1266</v>
      </c>
      <c r="H1154" s="29">
        <v>0.11</v>
      </c>
      <c r="I1154" s="29">
        <f>0.1*26</f>
        <v>2.6</v>
      </c>
      <c r="J1154" s="23">
        <v>2.1</v>
      </c>
      <c r="K1154" s="26">
        <v>9.7000000000000003E-2</v>
      </c>
      <c r="L1154" s="26">
        <v>3.2</v>
      </c>
      <c r="M1154" s="29" t="s">
        <v>1266</v>
      </c>
      <c r="N1154" s="29">
        <v>9.1999999999999998E-2</v>
      </c>
      <c r="O1154" s="23">
        <v>2.4</v>
      </c>
      <c r="P1154" s="23">
        <v>2.2000000000000002</v>
      </c>
      <c r="Q1154" s="29" t="s">
        <v>1267</v>
      </c>
      <c r="R1154" s="27">
        <v>3</v>
      </c>
      <c r="S1154" s="27">
        <v>7.9</v>
      </c>
      <c r="T1154" s="27">
        <v>57</v>
      </c>
      <c r="U1154" s="27">
        <v>24</v>
      </c>
      <c r="V1154" s="27">
        <v>7.2</v>
      </c>
      <c r="W1154" s="27">
        <v>6.8</v>
      </c>
      <c r="X1154" s="27">
        <v>19</v>
      </c>
      <c r="Y1154" s="3">
        <v>19</v>
      </c>
      <c r="Z1154" s="3" t="s">
        <v>2006</v>
      </c>
      <c r="AA1154" s="3" t="s">
        <v>2006</v>
      </c>
      <c r="AB1154" s="3" t="s">
        <v>2006</v>
      </c>
      <c r="AC1154" s="3" t="s">
        <v>2006</v>
      </c>
      <c r="AD1154" s="15" t="s">
        <v>2006</v>
      </c>
    </row>
    <row r="1155" spans="1:30" x14ac:dyDescent="0.3">
      <c r="A1155" s="150" t="s">
        <v>42</v>
      </c>
      <c r="B1155" s="144" t="s">
        <v>42</v>
      </c>
      <c r="C1155" s="144">
        <v>148156</v>
      </c>
      <c r="D1155" s="144">
        <v>6572520</v>
      </c>
      <c r="E1155" s="147" t="s">
        <v>295</v>
      </c>
      <c r="F1155" s="40" t="s">
        <v>266</v>
      </c>
      <c r="G1155" s="2" t="s">
        <v>1266</v>
      </c>
      <c r="H1155" s="2">
        <v>0.16</v>
      </c>
      <c r="I1155" s="41">
        <f>0.1*13</f>
        <v>1.3</v>
      </c>
      <c r="J1155" s="23">
        <v>1.4</v>
      </c>
      <c r="K1155" s="26" t="s">
        <v>591</v>
      </c>
      <c r="L1155" s="26">
        <v>5</v>
      </c>
      <c r="M1155" s="2" t="s">
        <v>1266</v>
      </c>
      <c r="N1155" s="2">
        <v>0.06</v>
      </c>
      <c r="O1155" s="23">
        <v>1.3</v>
      </c>
      <c r="P1155" s="23">
        <v>1.5</v>
      </c>
      <c r="Q1155" s="2" t="s">
        <v>1267</v>
      </c>
      <c r="R1155" s="27">
        <v>3.6</v>
      </c>
      <c r="S1155" s="2">
        <v>7.9</v>
      </c>
      <c r="T1155" s="2">
        <v>53</v>
      </c>
      <c r="U1155" s="2">
        <v>23</v>
      </c>
      <c r="V1155" s="2">
        <v>4.8</v>
      </c>
      <c r="W1155" s="2">
        <v>4.5999999999999996</v>
      </c>
      <c r="X1155" s="2">
        <v>26</v>
      </c>
      <c r="Y1155" s="3">
        <v>23</v>
      </c>
      <c r="Z1155" s="3" t="s">
        <v>2006</v>
      </c>
      <c r="AA1155" s="3" t="s">
        <v>2006</v>
      </c>
      <c r="AB1155" s="3" t="s">
        <v>2006</v>
      </c>
      <c r="AC1155" s="3" t="s">
        <v>2006</v>
      </c>
      <c r="AD1155" s="15" t="s">
        <v>2006</v>
      </c>
    </row>
    <row r="1156" spans="1:30" x14ac:dyDescent="0.3">
      <c r="A1156" s="151" t="s">
        <v>41</v>
      </c>
      <c r="B1156" s="144" t="s">
        <v>41</v>
      </c>
      <c r="C1156" s="144">
        <v>155057</v>
      </c>
      <c r="D1156" s="144">
        <v>6568460</v>
      </c>
      <c r="E1156" s="148" t="s">
        <v>295</v>
      </c>
      <c r="F1156" s="43" t="s">
        <v>266</v>
      </c>
      <c r="G1156" s="44" t="s">
        <v>1266</v>
      </c>
      <c r="H1156" s="44">
        <v>0.3</v>
      </c>
      <c r="I1156" s="44">
        <f>0.1*12</f>
        <v>1.2000000000000002</v>
      </c>
      <c r="J1156" s="23">
        <v>2.7</v>
      </c>
      <c r="K1156" s="26">
        <v>7.2999999999999995E-2</v>
      </c>
      <c r="L1156" s="26">
        <v>8.6</v>
      </c>
      <c r="M1156" s="44" t="s">
        <v>1266</v>
      </c>
      <c r="N1156" s="44">
        <v>0.14000000000000001</v>
      </c>
      <c r="O1156" s="23">
        <v>1</v>
      </c>
      <c r="P1156" s="23">
        <v>2.5</v>
      </c>
      <c r="Q1156" s="44" t="s">
        <v>1267</v>
      </c>
      <c r="R1156" s="27">
        <v>3.4</v>
      </c>
      <c r="S1156" s="44">
        <v>7.6</v>
      </c>
      <c r="T1156" s="44">
        <v>69</v>
      </c>
      <c r="U1156" s="44">
        <v>29</v>
      </c>
      <c r="V1156" s="44">
        <v>9.6999999999999993</v>
      </c>
      <c r="W1156" s="44">
        <v>8.4</v>
      </c>
      <c r="X1156" s="44">
        <v>30</v>
      </c>
      <c r="Y1156" s="3">
        <v>27</v>
      </c>
      <c r="Z1156" s="3" t="s">
        <v>2006</v>
      </c>
      <c r="AA1156" s="3" t="s">
        <v>2006</v>
      </c>
      <c r="AB1156" s="3" t="s">
        <v>2006</v>
      </c>
      <c r="AC1156" s="3" t="s">
        <v>2006</v>
      </c>
      <c r="AD1156" s="15" t="s">
        <v>2006</v>
      </c>
    </row>
    <row r="1157" spans="1:30" x14ac:dyDescent="0.3">
      <c r="A1157" s="143" t="s">
        <v>37</v>
      </c>
      <c r="B1157" s="152" t="s">
        <v>37</v>
      </c>
      <c r="C1157" s="158"/>
      <c r="D1157" s="161"/>
      <c r="E1157" s="147" t="s">
        <v>295</v>
      </c>
      <c r="F1157" s="43" t="s">
        <v>264</v>
      </c>
      <c r="G1157" s="44" t="s">
        <v>1267</v>
      </c>
      <c r="H1157" s="44" t="s">
        <v>275</v>
      </c>
      <c r="I1157" s="44" t="s">
        <v>275</v>
      </c>
      <c r="J1157" s="23" t="s">
        <v>587</v>
      </c>
      <c r="K1157" s="26" t="s">
        <v>566</v>
      </c>
      <c r="L1157" s="26" t="s">
        <v>582</v>
      </c>
      <c r="M1157" s="44" t="s">
        <v>1267</v>
      </c>
      <c r="N1157" s="44" t="s">
        <v>275</v>
      </c>
      <c r="O1157" s="23" t="s">
        <v>587</v>
      </c>
      <c r="P1157" s="23" t="s">
        <v>587</v>
      </c>
      <c r="Q1157" s="44" t="s">
        <v>1265</v>
      </c>
      <c r="R1157" s="27" t="s">
        <v>974</v>
      </c>
      <c r="S1157" s="44" t="s">
        <v>2006</v>
      </c>
      <c r="T1157" s="44" t="s">
        <v>2006</v>
      </c>
      <c r="U1157" s="44" t="s">
        <v>2006</v>
      </c>
      <c r="V1157" s="44" t="s">
        <v>2006</v>
      </c>
      <c r="W1157" s="44" t="s">
        <v>2006</v>
      </c>
      <c r="X1157" s="44" t="s">
        <v>275</v>
      </c>
      <c r="Y1157" s="3" t="s">
        <v>275</v>
      </c>
      <c r="Z1157" s="3" t="s">
        <v>2006</v>
      </c>
      <c r="AA1157" s="3" t="s">
        <v>2006</v>
      </c>
      <c r="AB1157" s="3" t="s">
        <v>2006</v>
      </c>
      <c r="AC1157" s="3" t="s">
        <v>2006</v>
      </c>
      <c r="AD1157" s="15" t="s">
        <v>2006</v>
      </c>
    </row>
    <row r="1158" spans="1:30" x14ac:dyDescent="0.3">
      <c r="A1158" s="151" t="s">
        <v>38</v>
      </c>
      <c r="B1158" s="145" t="s">
        <v>38</v>
      </c>
      <c r="C1158" s="144">
        <v>145070</v>
      </c>
      <c r="D1158" s="144">
        <v>6580210</v>
      </c>
      <c r="E1158" s="148" t="s">
        <v>295</v>
      </c>
      <c r="F1158" s="43" t="s">
        <v>264</v>
      </c>
      <c r="G1158" s="44" t="s">
        <v>1266</v>
      </c>
      <c r="H1158" s="44">
        <v>0.06</v>
      </c>
      <c r="I1158" s="44">
        <v>0.53</v>
      </c>
      <c r="J1158" s="23">
        <v>0.42000000000000004</v>
      </c>
      <c r="K1158" s="26" t="s">
        <v>591</v>
      </c>
      <c r="L1158" s="26">
        <v>0.94</v>
      </c>
      <c r="M1158" s="44" t="s">
        <v>1266</v>
      </c>
      <c r="N1158" s="44" t="s">
        <v>1265</v>
      </c>
      <c r="O1158" s="23">
        <v>0.46</v>
      </c>
      <c r="P1158" s="23">
        <v>0.41</v>
      </c>
      <c r="Q1158" s="44" t="s">
        <v>1267</v>
      </c>
      <c r="R1158" s="27">
        <v>1.1000000000000001</v>
      </c>
      <c r="S1158" s="44">
        <v>8.1</v>
      </c>
      <c r="T1158" s="44">
        <v>140</v>
      </c>
      <c r="U1158" s="44">
        <v>36</v>
      </c>
      <c r="V1158" s="44">
        <v>10</v>
      </c>
      <c r="W1158" s="44">
        <v>9.1</v>
      </c>
      <c r="X1158" s="44">
        <v>46</v>
      </c>
      <c r="Y1158" s="3">
        <v>45</v>
      </c>
      <c r="Z1158" s="3" t="s">
        <v>2006</v>
      </c>
      <c r="AA1158" s="3" t="s">
        <v>2006</v>
      </c>
      <c r="AB1158" s="3" t="s">
        <v>2006</v>
      </c>
      <c r="AC1158" s="3" t="s">
        <v>2006</v>
      </c>
      <c r="AD1158" s="15" t="s">
        <v>2006</v>
      </c>
    </row>
    <row r="1159" spans="1:30" x14ac:dyDescent="0.3">
      <c r="A1159" s="151" t="s">
        <v>39</v>
      </c>
      <c r="B1159" s="144" t="s">
        <v>39</v>
      </c>
      <c r="C1159" s="144">
        <v>145234</v>
      </c>
      <c r="D1159" s="144">
        <v>6581590</v>
      </c>
      <c r="E1159" s="147" t="s">
        <v>295</v>
      </c>
      <c r="F1159" s="43" t="s">
        <v>264</v>
      </c>
      <c r="G1159" s="44" t="s">
        <v>1266</v>
      </c>
      <c r="H1159" s="44">
        <v>9.0999999999999998E-2</v>
      </c>
      <c r="I1159" s="44">
        <v>0.27</v>
      </c>
      <c r="J1159" s="23">
        <v>0.42000000000000004</v>
      </c>
      <c r="K1159" s="26" t="s">
        <v>591</v>
      </c>
      <c r="L1159" s="26">
        <v>1</v>
      </c>
      <c r="M1159" s="44" t="s">
        <v>1266</v>
      </c>
      <c r="N1159" s="44">
        <v>6.9000000000000006E-2</v>
      </c>
      <c r="O1159" s="23">
        <v>0.24000000000000002</v>
      </c>
      <c r="P1159" s="23">
        <v>0.44</v>
      </c>
      <c r="Q1159" s="44" t="s">
        <v>1267</v>
      </c>
      <c r="R1159" s="27">
        <v>1.3</v>
      </c>
      <c r="S1159" s="44">
        <v>7.9</v>
      </c>
      <c r="T1159" s="44">
        <v>210</v>
      </c>
      <c r="U1159" s="44">
        <v>67</v>
      </c>
      <c r="V1159" s="44">
        <v>23</v>
      </c>
      <c r="W1159" s="44">
        <v>22</v>
      </c>
      <c r="X1159" s="44">
        <v>70</v>
      </c>
      <c r="Y1159" s="3">
        <v>71</v>
      </c>
      <c r="Z1159" s="3" t="s">
        <v>2006</v>
      </c>
      <c r="AA1159" s="3" t="s">
        <v>2006</v>
      </c>
      <c r="AB1159" s="3" t="s">
        <v>2006</v>
      </c>
      <c r="AC1159" s="3" t="s">
        <v>2006</v>
      </c>
      <c r="AD1159" s="15" t="s">
        <v>2006</v>
      </c>
    </row>
    <row r="1160" spans="1:30" x14ac:dyDescent="0.3">
      <c r="A1160" s="151" t="s">
        <v>40</v>
      </c>
      <c r="B1160" s="144" t="s">
        <v>40</v>
      </c>
      <c r="C1160" s="144">
        <v>142857</v>
      </c>
      <c r="D1160" s="144">
        <v>6581940</v>
      </c>
      <c r="E1160" s="148" t="s">
        <v>295</v>
      </c>
      <c r="F1160" s="43" t="s">
        <v>264</v>
      </c>
      <c r="G1160" s="44">
        <v>1.2999999999999999E-2</v>
      </c>
      <c r="H1160" s="44">
        <v>0.22</v>
      </c>
      <c r="I1160" s="44">
        <f>0.1*21</f>
        <v>2.1</v>
      </c>
      <c r="J1160" s="23">
        <v>1.5</v>
      </c>
      <c r="K1160" s="26">
        <v>0.19</v>
      </c>
      <c r="L1160" s="26">
        <v>6.1000000000000005</v>
      </c>
      <c r="M1160" s="44" t="s">
        <v>1266</v>
      </c>
      <c r="N1160" s="44">
        <v>9.9000000000000005E-2</v>
      </c>
      <c r="O1160" s="23">
        <v>1.8</v>
      </c>
      <c r="P1160" s="23">
        <v>1.6</v>
      </c>
      <c r="Q1160" s="44">
        <v>3.5000000000000003E-2</v>
      </c>
      <c r="R1160" s="27">
        <v>4.4000000000000004</v>
      </c>
      <c r="S1160" s="44">
        <v>7.7</v>
      </c>
      <c r="T1160" s="44">
        <v>98</v>
      </c>
      <c r="U1160" s="44">
        <v>37</v>
      </c>
      <c r="V1160" s="44">
        <v>5.6</v>
      </c>
      <c r="W1160" s="44">
        <v>5.0999999999999996</v>
      </c>
      <c r="X1160" s="44">
        <v>40</v>
      </c>
      <c r="Y1160" s="3">
        <v>36</v>
      </c>
      <c r="Z1160" s="3" t="s">
        <v>2006</v>
      </c>
      <c r="AA1160" s="3" t="s">
        <v>2006</v>
      </c>
      <c r="AB1160" s="3" t="s">
        <v>2006</v>
      </c>
      <c r="AC1160" s="3" t="s">
        <v>2006</v>
      </c>
      <c r="AD1160" s="15" t="s">
        <v>2006</v>
      </c>
    </row>
    <row r="1161" spans="1:30" x14ac:dyDescent="0.3">
      <c r="A1161" s="143" t="s">
        <v>267</v>
      </c>
      <c r="B1161" s="144" t="s">
        <v>552</v>
      </c>
      <c r="C1161" s="144">
        <v>152713</v>
      </c>
      <c r="D1161" s="144">
        <v>6582780</v>
      </c>
      <c r="E1161" s="147" t="s">
        <v>295</v>
      </c>
      <c r="F1161" s="43" t="s">
        <v>264</v>
      </c>
      <c r="G1161" s="44" t="s">
        <v>1265</v>
      </c>
      <c r="H1161" s="44" t="s">
        <v>1273</v>
      </c>
      <c r="I1161" s="44">
        <f>0.1*27</f>
        <v>2.7</v>
      </c>
      <c r="J1161" s="23">
        <v>2.6</v>
      </c>
      <c r="K1161" s="26" t="s">
        <v>585</v>
      </c>
      <c r="L1161" s="26">
        <v>13</v>
      </c>
      <c r="M1161" s="44" t="s">
        <v>1265</v>
      </c>
      <c r="N1161" s="44" t="s">
        <v>1273</v>
      </c>
      <c r="O1161" s="23">
        <v>2.7</v>
      </c>
      <c r="P1161" s="23">
        <v>2.6</v>
      </c>
      <c r="Q1161" s="44" t="s">
        <v>1271</v>
      </c>
      <c r="R1161" s="27">
        <v>14</v>
      </c>
      <c r="S1161" s="44">
        <v>7.6</v>
      </c>
      <c r="T1161" s="44">
        <v>120</v>
      </c>
      <c r="U1161" s="44">
        <v>600</v>
      </c>
      <c r="V1161" s="44">
        <v>6.4</v>
      </c>
      <c r="W1161" s="44">
        <v>5.9</v>
      </c>
      <c r="X1161" s="44">
        <v>72</v>
      </c>
      <c r="Y1161" s="3">
        <v>72</v>
      </c>
      <c r="Z1161" s="3" t="s">
        <v>2006</v>
      </c>
      <c r="AA1161" s="3" t="s">
        <v>2006</v>
      </c>
      <c r="AB1161" s="3" t="s">
        <v>2006</v>
      </c>
      <c r="AC1161" s="3" t="s">
        <v>2006</v>
      </c>
      <c r="AD1161" s="15" t="s">
        <v>2006</v>
      </c>
    </row>
    <row r="1162" spans="1:30" x14ac:dyDescent="0.3">
      <c r="A1162" s="151" t="s">
        <v>268</v>
      </c>
      <c r="B1162" s="144" t="s">
        <v>1993</v>
      </c>
      <c r="C1162" s="144">
        <v>146245</v>
      </c>
      <c r="D1162" s="144">
        <v>6583660</v>
      </c>
      <c r="E1162" s="148" t="s">
        <v>295</v>
      </c>
      <c r="F1162" s="43" t="s">
        <v>264</v>
      </c>
      <c r="G1162" s="44">
        <v>1.7000000000000001E-2</v>
      </c>
      <c r="H1162" s="44">
        <v>0.5</v>
      </c>
      <c r="I1162" s="44">
        <f>0.1*29</f>
        <v>2.9000000000000004</v>
      </c>
      <c r="J1162" s="23">
        <v>2.4</v>
      </c>
      <c r="K1162" s="26">
        <v>0.68</v>
      </c>
      <c r="L1162" s="26">
        <v>14</v>
      </c>
      <c r="M1162" s="44" t="s">
        <v>1266</v>
      </c>
      <c r="N1162" s="44">
        <v>7.4999999999999997E-2</v>
      </c>
      <c r="O1162" s="23">
        <v>1.7</v>
      </c>
      <c r="P1162" s="23">
        <v>2.2999999999999998</v>
      </c>
      <c r="Q1162" s="44">
        <v>2.1000000000000001E-2</v>
      </c>
      <c r="R1162" s="27">
        <v>7.5</v>
      </c>
      <c r="S1162" s="44">
        <v>8</v>
      </c>
      <c r="T1162" s="44">
        <v>180</v>
      </c>
      <c r="U1162" s="44">
        <v>64</v>
      </c>
      <c r="V1162" s="44">
        <v>6.2</v>
      </c>
      <c r="W1162" s="44">
        <v>6</v>
      </c>
      <c r="X1162" s="44">
        <v>67</v>
      </c>
      <c r="Y1162" s="3">
        <v>65</v>
      </c>
      <c r="Z1162" s="3" t="s">
        <v>2006</v>
      </c>
      <c r="AA1162" s="3" t="s">
        <v>2006</v>
      </c>
      <c r="AB1162" s="3" t="s">
        <v>2006</v>
      </c>
      <c r="AC1162" s="3" t="s">
        <v>2006</v>
      </c>
      <c r="AD1162" s="15" t="s">
        <v>2006</v>
      </c>
    </row>
    <row r="1163" spans="1:30" x14ac:dyDescent="0.3">
      <c r="A1163" s="151" t="s">
        <v>269</v>
      </c>
      <c r="B1163" s="144" t="s">
        <v>44</v>
      </c>
      <c r="C1163" s="144">
        <v>149668</v>
      </c>
      <c r="D1163" s="144">
        <v>6580770</v>
      </c>
      <c r="E1163" s="147" t="s">
        <v>295</v>
      </c>
      <c r="F1163" s="43" t="s">
        <v>264</v>
      </c>
      <c r="G1163" s="44" t="s">
        <v>1266</v>
      </c>
      <c r="H1163" s="44">
        <v>9.4E-2</v>
      </c>
      <c r="I1163" s="44">
        <f>0.1*22</f>
        <v>2.2000000000000002</v>
      </c>
      <c r="J1163" s="23">
        <v>1.9</v>
      </c>
      <c r="K1163" s="26" t="s">
        <v>591</v>
      </c>
      <c r="L1163" s="26">
        <v>1.1000000000000001</v>
      </c>
      <c r="M1163" s="44" t="s">
        <v>1266</v>
      </c>
      <c r="N1163" s="44">
        <v>7.1999999999999995E-2</v>
      </c>
      <c r="O1163" s="23">
        <v>2.2000000000000002</v>
      </c>
      <c r="P1163" s="23">
        <v>2</v>
      </c>
      <c r="Q1163" s="44" t="s">
        <v>1267</v>
      </c>
      <c r="R1163" s="27">
        <v>2</v>
      </c>
      <c r="S1163" s="44">
        <v>7.8</v>
      </c>
      <c r="T1163" s="44">
        <v>57</v>
      </c>
      <c r="U1163" s="44">
        <v>20</v>
      </c>
      <c r="V1163" s="44">
        <v>7.4</v>
      </c>
      <c r="W1163" s="44">
        <v>7</v>
      </c>
      <c r="X1163" s="44">
        <v>18</v>
      </c>
      <c r="Y1163" s="3">
        <v>19</v>
      </c>
      <c r="Z1163" s="3" t="s">
        <v>2006</v>
      </c>
      <c r="AA1163" s="3" t="s">
        <v>2006</v>
      </c>
      <c r="AB1163" s="3" t="s">
        <v>2006</v>
      </c>
      <c r="AC1163" s="3" t="s">
        <v>2006</v>
      </c>
      <c r="AD1163" s="15" t="s">
        <v>2006</v>
      </c>
    </row>
    <row r="1164" spans="1:30" x14ac:dyDescent="0.3">
      <c r="A1164" s="151" t="s">
        <v>42</v>
      </c>
      <c r="B1164" s="144" t="s">
        <v>42</v>
      </c>
      <c r="C1164" s="144">
        <v>148156</v>
      </c>
      <c r="D1164" s="144">
        <v>6572520</v>
      </c>
      <c r="E1164" s="148" t="s">
        <v>295</v>
      </c>
      <c r="F1164" s="43" t="s">
        <v>270</v>
      </c>
      <c r="G1164" s="44">
        <v>0.11</v>
      </c>
      <c r="H1164" s="44">
        <v>0.96</v>
      </c>
      <c r="I1164" s="44">
        <f>0.1*55</f>
        <v>5.5</v>
      </c>
      <c r="J1164" s="23">
        <v>3.8</v>
      </c>
      <c r="K1164" s="26">
        <v>0.41</v>
      </c>
      <c r="L1164" s="26">
        <v>15</v>
      </c>
      <c r="M1164" s="44" t="s">
        <v>1266</v>
      </c>
      <c r="N1164" s="44" t="s">
        <v>1265</v>
      </c>
      <c r="O1164" s="23">
        <v>1.4</v>
      </c>
      <c r="P1164" s="23">
        <v>1.5</v>
      </c>
      <c r="Q1164" s="44" t="s">
        <v>1267</v>
      </c>
      <c r="R1164" s="27">
        <v>5.8999999999999995</v>
      </c>
      <c r="S1164" s="46">
        <v>7.5</v>
      </c>
      <c r="T1164" s="46">
        <v>59</v>
      </c>
      <c r="U1164" s="46">
        <v>26</v>
      </c>
      <c r="V1164" s="46">
        <v>5.4</v>
      </c>
      <c r="W1164" s="44">
        <v>4.8</v>
      </c>
      <c r="X1164" s="44">
        <v>24</v>
      </c>
      <c r="Y1164" s="3">
        <v>26</v>
      </c>
      <c r="Z1164" s="3" t="s">
        <v>2006</v>
      </c>
      <c r="AA1164" s="3" t="s">
        <v>2006</v>
      </c>
      <c r="AB1164" s="3" t="s">
        <v>2006</v>
      </c>
      <c r="AC1164" s="3" t="s">
        <v>2006</v>
      </c>
      <c r="AD1164" s="15" t="s">
        <v>2006</v>
      </c>
    </row>
    <row r="1165" spans="1:30" x14ac:dyDescent="0.3">
      <c r="A1165" s="151" t="s">
        <v>41</v>
      </c>
      <c r="B1165" s="144" t="s">
        <v>41</v>
      </c>
      <c r="C1165" s="144">
        <v>155057</v>
      </c>
      <c r="D1165" s="144">
        <v>6568460</v>
      </c>
      <c r="E1165" s="147" t="s">
        <v>295</v>
      </c>
      <c r="F1165" s="43" t="s">
        <v>270</v>
      </c>
      <c r="G1165" s="44" t="s">
        <v>1266</v>
      </c>
      <c r="H1165" s="44">
        <v>0.14000000000000001</v>
      </c>
      <c r="I1165" s="44">
        <f>0.1*12</f>
        <v>1.2000000000000002</v>
      </c>
      <c r="J1165" s="23">
        <v>2.2000000000000002</v>
      </c>
      <c r="K1165" s="26">
        <v>3.6000000000000004E-2</v>
      </c>
      <c r="L1165" s="26">
        <v>2.5</v>
      </c>
      <c r="M1165" s="44" t="s">
        <v>1266</v>
      </c>
      <c r="N1165" s="44">
        <v>8.7999999999999995E-2</v>
      </c>
      <c r="O1165" s="23">
        <v>1.2</v>
      </c>
      <c r="P1165" s="23">
        <v>2.2999999999999998</v>
      </c>
      <c r="Q1165" s="44" t="s">
        <v>1267</v>
      </c>
      <c r="R1165" s="27">
        <v>2.7</v>
      </c>
      <c r="S1165" s="44">
        <v>7.4</v>
      </c>
      <c r="T1165" s="44">
        <v>74</v>
      </c>
      <c r="U1165" s="44">
        <v>31</v>
      </c>
      <c r="V1165" s="44">
        <v>9.5</v>
      </c>
      <c r="W1165" s="44">
        <v>8.5</v>
      </c>
      <c r="X1165" s="44">
        <v>28</v>
      </c>
      <c r="Y1165" s="3">
        <v>28</v>
      </c>
      <c r="Z1165" s="3" t="s">
        <v>2006</v>
      </c>
      <c r="AA1165" s="3" t="s">
        <v>2006</v>
      </c>
      <c r="AB1165" s="3" t="s">
        <v>2006</v>
      </c>
      <c r="AC1165" s="3" t="s">
        <v>2006</v>
      </c>
      <c r="AD1165" s="15" t="s">
        <v>2006</v>
      </c>
    </row>
    <row r="1166" spans="1:30" x14ac:dyDescent="0.3">
      <c r="A1166" s="143" t="s">
        <v>263</v>
      </c>
      <c r="B1166" s="144" t="s">
        <v>550</v>
      </c>
      <c r="C1166" s="144">
        <v>156953</v>
      </c>
      <c r="D1166" s="144">
        <v>6570050</v>
      </c>
      <c r="E1166" s="148" t="s">
        <v>295</v>
      </c>
      <c r="F1166" s="43" t="s">
        <v>270</v>
      </c>
      <c r="G1166" s="44" t="s">
        <v>1266</v>
      </c>
      <c r="H1166" s="44">
        <v>0.1</v>
      </c>
      <c r="I1166" s="44">
        <f>0.1*13</f>
        <v>1.3</v>
      </c>
      <c r="J1166" s="23">
        <v>2.2999999999999998</v>
      </c>
      <c r="K1166" s="26">
        <v>2.7E-2</v>
      </c>
      <c r="L1166" s="26">
        <v>2.8</v>
      </c>
      <c r="M1166" s="44" t="s">
        <v>1266</v>
      </c>
      <c r="N1166" s="44">
        <v>5.8000000000000003E-2</v>
      </c>
      <c r="O1166" s="23">
        <v>1.3</v>
      </c>
      <c r="P1166" s="23">
        <v>2.5</v>
      </c>
      <c r="Q1166" s="44" t="s">
        <v>1267</v>
      </c>
      <c r="R1166" s="27">
        <v>3</v>
      </c>
      <c r="S1166" s="44">
        <v>7.7</v>
      </c>
      <c r="T1166" s="44">
        <v>74</v>
      </c>
      <c r="U1166" s="44">
        <v>33</v>
      </c>
      <c r="V1166" s="44">
        <v>8.6</v>
      </c>
      <c r="W1166" s="44">
        <v>7.9</v>
      </c>
      <c r="X1166" s="44">
        <v>28</v>
      </c>
      <c r="Y1166" s="3">
        <v>29</v>
      </c>
      <c r="Z1166" s="3" t="s">
        <v>2006</v>
      </c>
      <c r="AA1166" s="3" t="s">
        <v>2006</v>
      </c>
      <c r="AB1166" s="3" t="s">
        <v>2006</v>
      </c>
      <c r="AC1166" s="3" t="s">
        <v>2006</v>
      </c>
      <c r="AD1166" s="15" t="s">
        <v>2006</v>
      </c>
    </row>
    <row r="1167" spans="1:30" x14ac:dyDescent="0.3">
      <c r="A1167" s="151" t="s">
        <v>268</v>
      </c>
      <c r="B1167" s="144" t="s">
        <v>1993</v>
      </c>
      <c r="C1167" s="144">
        <v>146245</v>
      </c>
      <c r="D1167" s="144">
        <v>6583660</v>
      </c>
      <c r="E1167" s="147" t="s">
        <v>295</v>
      </c>
      <c r="F1167" s="43" t="s">
        <v>270</v>
      </c>
      <c r="G1167" s="44">
        <v>2.5999999999999999E-2</v>
      </c>
      <c r="H1167" s="44">
        <v>0.89</v>
      </c>
      <c r="I1167" s="44">
        <f>0.1*45</f>
        <v>4.5</v>
      </c>
      <c r="J1167" s="23">
        <v>2.2000000000000002</v>
      </c>
      <c r="K1167" s="26">
        <v>1.1000000000000001</v>
      </c>
      <c r="L1167" s="26">
        <v>35</v>
      </c>
      <c r="M1167" s="44">
        <v>1.5000000000000001E-2</v>
      </c>
      <c r="N1167" s="44">
        <v>0.11</v>
      </c>
      <c r="O1167" s="23">
        <v>2.7</v>
      </c>
      <c r="P1167" s="23">
        <v>2</v>
      </c>
      <c r="Q1167" s="44">
        <v>2.7E-2</v>
      </c>
      <c r="R1167" s="27">
        <v>20</v>
      </c>
      <c r="S1167" s="44">
        <v>7.9</v>
      </c>
      <c r="T1167" s="44">
        <v>150</v>
      </c>
      <c r="U1167" s="44">
        <v>77</v>
      </c>
      <c r="V1167" s="44">
        <v>6.4</v>
      </c>
      <c r="W1167" s="44">
        <v>5.8</v>
      </c>
      <c r="X1167" s="44">
        <v>49</v>
      </c>
      <c r="Y1167" s="3">
        <v>49</v>
      </c>
      <c r="Z1167" s="3" t="s">
        <v>2006</v>
      </c>
      <c r="AA1167" s="3" t="s">
        <v>2006</v>
      </c>
      <c r="AB1167" s="3" t="s">
        <v>2006</v>
      </c>
      <c r="AC1167" s="3" t="s">
        <v>2006</v>
      </c>
      <c r="AD1167" s="15" t="s">
        <v>2006</v>
      </c>
    </row>
    <row r="1168" spans="1:30" x14ac:dyDescent="0.3">
      <c r="A1168" s="143" t="s">
        <v>46</v>
      </c>
      <c r="B1168" s="144" t="s">
        <v>46</v>
      </c>
      <c r="C1168" s="147" t="s">
        <v>1283</v>
      </c>
      <c r="D1168" s="147" t="s">
        <v>1282</v>
      </c>
      <c r="E1168" s="148" t="s">
        <v>295</v>
      </c>
      <c r="F1168" s="43" t="s">
        <v>270</v>
      </c>
      <c r="G1168" s="44" t="s">
        <v>1266</v>
      </c>
      <c r="H1168" s="44">
        <v>0.4</v>
      </c>
      <c r="I1168" s="44">
        <v>2</v>
      </c>
      <c r="J1168" s="23">
        <v>1.2</v>
      </c>
      <c r="K1168" s="26">
        <v>4.1000000000000002E-2</v>
      </c>
      <c r="L1168" s="26">
        <v>11</v>
      </c>
      <c r="M1168" s="44" t="s">
        <v>1266</v>
      </c>
      <c r="N1168" s="44">
        <v>6.0999999999999999E-2</v>
      </c>
      <c r="O1168" s="23">
        <v>1.8</v>
      </c>
      <c r="P1168" s="23">
        <v>1.2</v>
      </c>
      <c r="Q1168" s="44" t="s">
        <v>1267</v>
      </c>
      <c r="R1168" s="27">
        <v>9.6</v>
      </c>
      <c r="S1168" s="44">
        <v>8.1999999999999993</v>
      </c>
      <c r="T1168" s="44">
        <v>99</v>
      </c>
      <c r="U1168" s="44">
        <v>38</v>
      </c>
      <c r="V1168" s="44">
        <v>6.1</v>
      </c>
      <c r="W1168" s="44">
        <v>5.3</v>
      </c>
      <c r="X1168" s="44">
        <v>34</v>
      </c>
      <c r="Y1168" s="3">
        <v>34</v>
      </c>
      <c r="Z1168" s="3" t="s">
        <v>2006</v>
      </c>
      <c r="AA1168" s="3" t="s">
        <v>2006</v>
      </c>
      <c r="AB1168" s="3" t="s">
        <v>2006</v>
      </c>
      <c r="AC1168" s="3" t="s">
        <v>2006</v>
      </c>
      <c r="AD1168" s="15" t="s">
        <v>2006</v>
      </c>
    </row>
    <row r="1169" spans="1:30" x14ac:dyDescent="0.3">
      <c r="A1169" s="151" t="s">
        <v>39</v>
      </c>
      <c r="B1169" s="144" t="s">
        <v>39</v>
      </c>
      <c r="C1169" s="144">
        <v>145234</v>
      </c>
      <c r="D1169" s="144">
        <v>6581590</v>
      </c>
      <c r="E1169" s="147" t="s">
        <v>295</v>
      </c>
      <c r="F1169" s="43" t="s">
        <v>271</v>
      </c>
      <c r="G1169" s="44" t="s">
        <v>1266</v>
      </c>
      <c r="H1169" s="44">
        <v>9.5000000000000001E-2</v>
      </c>
      <c r="I1169" s="44">
        <v>0.15</v>
      </c>
      <c r="J1169" s="23">
        <v>0.45</v>
      </c>
      <c r="K1169" s="26" t="s">
        <v>591</v>
      </c>
      <c r="L1169" s="26">
        <v>0.87</v>
      </c>
      <c r="M1169" s="44" t="s">
        <v>1266</v>
      </c>
      <c r="N1169" s="44">
        <v>8.6999999999999994E-2</v>
      </c>
      <c r="O1169" s="23">
        <v>0.22</v>
      </c>
      <c r="P1169" s="23">
        <v>0.47</v>
      </c>
      <c r="Q1169" s="44" t="s">
        <v>1267</v>
      </c>
      <c r="R1169" s="27">
        <v>0.68</v>
      </c>
      <c r="S1169" s="44">
        <v>7.7</v>
      </c>
      <c r="T1169" s="44">
        <v>230</v>
      </c>
      <c r="U1169" s="44">
        <v>72</v>
      </c>
      <c r="V1169" s="44">
        <v>24</v>
      </c>
      <c r="W1169" s="44">
        <v>23</v>
      </c>
      <c r="X1169" s="44">
        <v>71</v>
      </c>
      <c r="Y1169" s="3">
        <v>74</v>
      </c>
      <c r="Z1169" s="3" t="s">
        <v>2006</v>
      </c>
      <c r="AA1169" s="3" t="s">
        <v>2006</v>
      </c>
      <c r="AB1169" s="3" t="s">
        <v>2006</v>
      </c>
      <c r="AC1169" s="3" t="s">
        <v>2006</v>
      </c>
      <c r="AD1169" s="15" t="s">
        <v>2006</v>
      </c>
    </row>
    <row r="1170" spans="1:30" x14ac:dyDescent="0.3">
      <c r="A1170" s="151" t="s">
        <v>40</v>
      </c>
      <c r="B1170" s="144" t="s">
        <v>40</v>
      </c>
      <c r="C1170" s="144">
        <v>142857</v>
      </c>
      <c r="D1170" s="144">
        <v>6581940</v>
      </c>
      <c r="E1170" s="148" t="s">
        <v>295</v>
      </c>
      <c r="F1170" s="43" t="s">
        <v>271</v>
      </c>
      <c r="G1170" s="44" t="s">
        <v>1266</v>
      </c>
      <c r="H1170" s="44">
        <v>0.36</v>
      </c>
      <c r="I1170" s="44">
        <f>0.1*28</f>
        <v>2.8000000000000003</v>
      </c>
      <c r="J1170" s="23">
        <v>1.7</v>
      </c>
      <c r="K1170" s="26">
        <v>0.19</v>
      </c>
      <c r="L1170" s="26">
        <v>10</v>
      </c>
      <c r="M1170" s="44" t="s">
        <v>1266</v>
      </c>
      <c r="N1170" s="44">
        <v>0.2</v>
      </c>
      <c r="O1170" s="23">
        <v>2.6</v>
      </c>
      <c r="P1170" s="23">
        <v>1.7</v>
      </c>
      <c r="Q1170" s="44" t="s">
        <v>1267</v>
      </c>
      <c r="R1170" s="27">
        <v>9.2999999999999989</v>
      </c>
      <c r="S1170" s="44">
        <v>7.5</v>
      </c>
      <c r="T1170" s="44">
        <v>180</v>
      </c>
      <c r="U1170" s="44">
        <v>72</v>
      </c>
      <c r="V1170" s="44">
        <v>7.3</v>
      </c>
      <c r="W1170" s="44">
        <v>6.5</v>
      </c>
      <c r="X1170" s="44">
        <v>58</v>
      </c>
      <c r="Y1170" s="3">
        <v>58</v>
      </c>
      <c r="Z1170" s="3" t="s">
        <v>2006</v>
      </c>
      <c r="AA1170" s="3" t="s">
        <v>2006</v>
      </c>
      <c r="AB1170" s="3" t="s">
        <v>2006</v>
      </c>
      <c r="AC1170" s="3" t="s">
        <v>2006</v>
      </c>
      <c r="AD1170" s="15" t="s">
        <v>2006</v>
      </c>
    </row>
    <row r="1171" spans="1:30" x14ac:dyDescent="0.3">
      <c r="A1171" s="151" t="s">
        <v>269</v>
      </c>
      <c r="B1171" s="144" t="s">
        <v>44</v>
      </c>
      <c r="C1171" s="144">
        <v>149668</v>
      </c>
      <c r="D1171" s="144">
        <v>6580770</v>
      </c>
      <c r="E1171" s="147" t="s">
        <v>295</v>
      </c>
      <c r="F1171" s="43" t="s">
        <v>271</v>
      </c>
      <c r="G1171" s="44" t="s">
        <v>1266</v>
      </c>
      <c r="H1171" s="44">
        <v>0.18</v>
      </c>
      <c r="I1171" s="44">
        <f>0.1*28</f>
        <v>2.8000000000000003</v>
      </c>
      <c r="J1171" s="23">
        <v>2.1</v>
      </c>
      <c r="K1171" s="26">
        <v>6.0000000000000005E-2</v>
      </c>
      <c r="L1171" s="26">
        <v>3.4</v>
      </c>
      <c r="M1171" s="44" t="s">
        <v>1266</v>
      </c>
      <c r="N1171" s="44">
        <v>0.1</v>
      </c>
      <c r="O1171" s="23">
        <v>2.2999999999999998</v>
      </c>
      <c r="P1171" s="23">
        <v>2.2000000000000002</v>
      </c>
      <c r="Q1171" s="44" t="s">
        <v>1267</v>
      </c>
      <c r="R1171" s="27">
        <v>1.6</v>
      </c>
      <c r="S1171" s="44">
        <v>7.9</v>
      </c>
      <c r="T1171" s="44">
        <v>58</v>
      </c>
      <c r="U1171" s="44">
        <v>20</v>
      </c>
      <c r="V1171" s="44">
        <v>7.1</v>
      </c>
      <c r="W1171" s="44">
        <v>6.7</v>
      </c>
      <c r="X1171" s="44">
        <v>19</v>
      </c>
      <c r="Y1171" s="3">
        <v>19</v>
      </c>
      <c r="Z1171" s="3" t="s">
        <v>2006</v>
      </c>
      <c r="AA1171" s="3" t="s">
        <v>2006</v>
      </c>
      <c r="AB1171" s="3" t="s">
        <v>2006</v>
      </c>
      <c r="AC1171" s="3" t="s">
        <v>2006</v>
      </c>
      <c r="AD1171" s="15" t="s">
        <v>2006</v>
      </c>
    </row>
    <row r="1172" spans="1:30" x14ac:dyDescent="0.3">
      <c r="A1172" s="151" t="s">
        <v>38</v>
      </c>
      <c r="B1172" s="145" t="s">
        <v>38</v>
      </c>
      <c r="C1172" s="144">
        <v>145070</v>
      </c>
      <c r="D1172" s="144">
        <v>6580210</v>
      </c>
      <c r="E1172" s="148" t="s">
        <v>295</v>
      </c>
      <c r="F1172" s="43" t="s">
        <v>271</v>
      </c>
      <c r="G1172" s="44" t="s">
        <v>1266</v>
      </c>
      <c r="H1172" s="44">
        <v>6.4000000000000001E-2</v>
      </c>
      <c r="I1172" s="44">
        <v>0.34</v>
      </c>
      <c r="J1172" s="23">
        <v>0.41</v>
      </c>
      <c r="K1172" s="26">
        <v>3.9E-2</v>
      </c>
      <c r="L1172" s="26">
        <v>1.2</v>
      </c>
      <c r="M1172" s="44" t="s">
        <v>1266</v>
      </c>
      <c r="N1172" s="44">
        <v>0.11</v>
      </c>
      <c r="O1172" s="23">
        <v>0.42000000000000004</v>
      </c>
      <c r="P1172" s="23">
        <v>0.43</v>
      </c>
      <c r="Q1172" s="44" t="s">
        <v>1267</v>
      </c>
      <c r="R1172" s="27">
        <v>1.1000000000000001</v>
      </c>
      <c r="S1172" s="44">
        <v>7.6</v>
      </c>
      <c r="T1172" s="44">
        <v>150</v>
      </c>
      <c r="U1172" s="44">
        <v>37</v>
      </c>
      <c r="V1172" s="44">
        <v>9.6999999999999993</v>
      </c>
      <c r="W1172" s="44">
        <v>9.1999999999999993</v>
      </c>
      <c r="X1172" s="44">
        <v>44</v>
      </c>
      <c r="Y1172" s="3">
        <v>45</v>
      </c>
      <c r="Z1172" s="3" t="s">
        <v>2006</v>
      </c>
      <c r="AA1172" s="3" t="s">
        <v>2006</v>
      </c>
      <c r="AB1172" s="3" t="s">
        <v>2006</v>
      </c>
      <c r="AC1172" s="3" t="s">
        <v>2006</v>
      </c>
      <c r="AD1172" s="15" t="s">
        <v>2006</v>
      </c>
    </row>
    <row r="1173" spans="1:30" x14ac:dyDescent="0.3">
      <c r="A1173" s="143" t="s">
        <v>267</v>
      </c>
      <c r="B1173" s="144" t="s">
        <v>552</v>
      </c>
      <c r="C1173" s="144">
        <v>152713</v>
      </c>
      <c r="D1173" s="144">
        <v>6582780</v>
      </c>
      <c r="E1173" s="147" t="s">
        <v>295</v>
      </c>
      <c r="F1173" s="43" t="s">
        <v>271</v>
      </c>
      <c r="G1173" s="44" t="s">
        <v>1265</v>
      </c>
      <c r="H1173" s="44" t="s">
        <v>1273</v>
      </c>
      <c r="I1173" s="44">
        <f>0.1*17</f>
        <v>1.7000000000000002</v>
      </c>
      <c r="J1173" s="23">
        <v>1.5</v>
      </c>
      <c r="K1173" s="26" t="s">
        <v>556</v>
      </c>
      <c r="L1173" s="26">
        <v>10</v>
      </c>
      <c r="M1173" s="44" t="s">
        <v>1265</v>
      </c>
      <c r="N1173" s="44" t="s">
        <v>1273</v>
      </c>
      <c r="O1173" s="23">
        <v>2.1</v>
      </c>
      <c r="P1173" s="23">
        <v>1.8</v>
      </c>
      <c r="Q1173" s="44" t="s">
        <v>1271</v>
      </c>
      <c r="R1173" s="27">
        <v>11</v>
      </c>
      <c r="S1173" s="44">
        <v>7.7</v>
      </c>
      <c r="T1173" s="44">
        <v>92</v>
      </c>
      <c r="U1173" s="44">
        <v>620</v>
      </c>
      <c r="V1173" s="44">
        <v>6.1</v>
      </c>
      <c r="W1173" s="44">
        <v>5.6</v>
      </c>
      <c r="X1173" s="44">
        <v>58</v>
      </c>
      <c r="Y1173" s="3">
        <v>58</v>
      </c>
      <c r="Z1173" s="3" t="s">
        <v>2006</v>
      </c>
      <c r="AA1173" s="3" t="s">
        <v>2006</v>
      </c>
      <c r="AB1173" s="3" t="s">
        <v>2006</v>
      </c>
      <c r="AC1173" s="3" t="s">
        <v>2006</v>
      </c>
      <c r="AD1173" s="15" t="s">
        <v>2006</v>
      </c>
    </row>
    <row r="1174" spans="1:30" x14ac:dyDescent="0.3">
      <c r="A1174" s="143" t="s">
        <v>37</v>
      </c>
      <c r="B1174" s="152" t="s">
        <v>37</v>
      </c>
      <c r="C1174" s="158"/>
      <c r="D1174" s="161"/>
      <c r="E1174" s="148" t="s">
        <v>295</v>
      </c>
      <c r="F1174" s="43" t="s">
        <v>272</v>
      </c>
      <c r="G1174" s="44" t="s">
        <v>1267</v>
      </c>
      <c r="H1174" s="44" t="s">
        <v>275</v>
      </c>
      <c r="I1174" s="44" t="s">
        <v>275</v>
      </c>
      <c r="J1174" s="23" t="s">
        <v>587</v>
      </c>
      <c r="K1174" s="26" t="s">
        <v>566</v>
      </c>
      <c r="L1174" s="26" t="s">
        <v>582</v>
      </c>
      <c r="M1174" s="44" t="s">
        <v>1267</v>
      </c>
      <c r="N1174" s="44" t="s">
        <v>275</v>
      </c>
      <c r="O1174" s="23" t="s">
        <v>587</v>
      </c>
      <c r="P1174" s="23" t="s">
        <v>587</v>
      </c>
      <c r="Q1174" s="44" t="s">
        <v>1265</v>
      </c>
      <c r="R1174" s="27" t="s">
        <v>974</v>
      </c>
      <c r="S1174" s="44" t="s">
        <v>2006</v>
      </c>
      <c r="T1174" s="44" t="s">
        <v>2006</v>
      </c>
      <c r="U1174" s="44" t="s">
        <v>2006</v>
      </c>
      <c r="V1174" s="44" t="s">
        <v>2006</v>
      </c>
      <c r="W1174" s="44" t="s">
        <v>2006</v>
      </c>
      <c r="X1174" s="44" t="s">
        <v>275</v>
      </c>
      <c r="Y1174" s="3" t="s">
        <v>275</v>
      </c>
      <c r="Z1174" s="3" t="s">
        <v>2006</v>
      </c>
      <c r="AA1174" s="3" t="s">
        <v>2006</v>
      </c>
      <c r="AB1174" s="3" t="s">
        <v>2006</v>
      </c>
      <c r="AC1174" s="3" t="s">
        <v>2006</v>
      </c>
      <c r="AD1174" s="15" t="s">
        <v>2006</v>
      </c>
    </row>
    <row r="1175" spans="1:30" x14ac:dyDescent="0.3">
      <c r="A1175" s="151" t="s">
        <v>261</v>
      </c>
      <c r="B1175" s="144" t="s">
        <v>1327</v>
      </c>
      <c r="C1175" s="144">
        <v>156341</v>
      </c>
      <c r="D1175" s="144">
        <v>6582550</v>
      </c>
      <c r="E1175" s="147" t="s">
        <v>295</v>
      </c>
      <c r="F1175" s="43" t="s">
        <v>272</v>
      </c>
      <c r="G1175" s="44" t="s">
        <v>1265</v>
      </c>
      <c r="H1175" s="44" t="s">
        <v>1273</v>
      </c>
      <c r="I1175" s="44">
        <v>1</v>
      </c>
      <c r="J1175" s="23">
        <v>1.4</v>
      </c>
      <c r="K1175" s="26" t="s">
        <v>556</v>
      </c>
      <c r="L1175" s="26">
        <v>3.6</v>
      </c>
      <c r="M1175" s="44" t="s">
        <v>1265</v>
      </c>
      <c r="N1175" s="44" t="s">
        <v>1273</v>
      </c>
      <c r="O1175" s="23">
        <v>1.2</v>
      </c>
      <c r="P1175" s="23">
        <v>1.4</v>
      </c>
      <c r="Q1175" s="44" t="s">
        <v>1271</v>
      </c>
      <c r="R1175" s="27">
        <v>3.3</v>
      </c>
      <c r="S1175" s="44">
        <v>7.8</v>
      </c>
      <c r="T1175" s="44">
        <v>82</v>
      </c>
      <c r="U1175" s="44">
        <v>710</v>
      </c>
      <c r="V1175" s="44">
        <v>5.5</v>
      </c>
      <c r="W1175" s="44">
        <v>5.4</v>
      </c>
      <c r="X1175" s="44">
        <v>54</v>
      </c>
      <c r="Y1175" s="3">
        <v>56</v>
      </c>
      <c r="Z1175" s="3" t="s">
        <v>2006</v>
      </c>
      <c r="AA1175" s="3" t="s">
        <v>2006</v>
      </c>
      <c r="AB1175" s="3" t="s">
        <v>2006</v>
      </c>
      <c r="AC1175" s="3" t="s">
        <v>2006</v>
      </c>
      <c r="AD1175" s="15" t="s">
        <v>2006</v>
      </c>
    </row>
    <row r="1176" spans="1:30" x14ac:dyDescent="0.3">
      <c r="A1176" s="151" t="s">
        <v>36</v>
      </c>
      <c r="B1176" s="144" t="s">
        <v>1279</v>
      </c>
      <c r="C1176" s="144">
        <v>158727</v>
      </c>
      <c r="D1176" s="144">
        <v>6578210</v>
      </c>
      <c r="E1176" s="148" t="s">
        <v>295</v>
      </c>
      <c r="F1176" s="43" t="s">
        <v>272</v>
      </c>
      <c r="G1176" s="44" t="s">
        <v>1267</v>
      </c>
      <c r="H1176" s="44">
        <v>0.15</v>
      </c>
      <c r="I1176" s="44">
        <f>0.1*18</f>
        <v>1.8</v>
      </c>
      <c r="J1176" s="23">
        <v>1.8</v>
      </c>
      <c r="K1176" s="26">
        <v>0.16</v>
      </c>
      <c r="L1176" s="26">
        <v>3.3</v>
      </c>
      <c r="M1176" s="44" t="s">
        <v>1267</v>
      </c>
      <c r="N1176" s="44" t="s">
        <v>1271</v>
      </c>
      <c r="O1176" s="23">
        <v>2.1</v>
      </c>
      <c r="P1176" s="23">
        <v>1.9</v>
      </c>
      <c r="Q1176" s="44" t="s">
        <v>1272</v>
      </c>
      <c r="R1176" s="27">
        <v>3</v>
      </c>
      <c r="S1176" s="44">
        <v>7.7</v>
      </c>
      <c r="T1176" s="44">
        <v>74</v>
      </c>
      <c r="U1176" s="44">
        <v>440</v>
      </c>
      <c r="V1176" s="44">
        <v>6</v>
      </c>
      <c r="W1176" s="44">
        <v>5.8</v>
      </c>
      <c r="X1176" s="44">
        <v>41</v>
      </c>
      <c r="Y1176" s="3">
        <v>42</v>
      </c>
      <c r="Z1176" s="3" t="s">
        <v>2006</v>
      </c>
      <c r="AA1176" s="3" t="s">
        <v>2006</v>
      </c>
      <c r="AB1176" s="3" t="s">
        <v>2006</v>
      </c>
      <c r="AC1176" s="3" t="s">
        <v>2006</v>
      </c>
      <c r="AD1176" s="15" t="s">
        <v>2006</v>
      </c>
    </row>
    <row r="1177" spans="1:30" x14ac:dyDescent="0.3">
      <c r="A1177" s="143" t="s">
        <v>265</v>
      </c>
      <c r="B1177" s="144" t="s">
        <v>546</v>
      </c>
      <c r="C1177" s="144">
        <v>152125</v>
      </c>
      <c r="D1177" s="144">
        <v>6576900</v>
      </c>
      <c r="E1177" s="147" t="s">
        <v>295</v>
      </c>
      <c r="F1177" s="43" t="s">
        <v>272</v>
      </c>
      <c r="G1177" s="44" t="s">
        <v>1266</v>
      </c>
      <c r="H1177" s="44">
        <v>0.16</v>
      </c>
      <c r="I1177" s="44">
        <f>0.1*24</f>
        <v>2.4000000000000004</v>
      </c>
      <c r="J1177" s="23">
        <v>2.1</v>
      </c>
      <c r="K1177" s="26">
        <v>0.11</v>
      </c>
      <c r="L1177" s="26">
        <v>3.5</v>
      </c>
      <c r="M1177" s="44" t="s">
        <v>1266</v>
      </c>
      <c r="N1177" s="44">
        <v>7.4999999999999997E-2</v>
      </c>
      <c r="O1177" s="23">
        <v>2.6</v>
      </c>
      <c r="P1177" s="23">
        <v>2.2000000000000002</v>
      </c>
      <c r="Q1177" s="44" t="s">
        <v>1267</v>
      </c>
      <c r="R1177" s="27">
        <v>2.8</v>
      </c>
      <c r="S1177" s="44">
        <v>7.9</v>
      </c>
      <c r="T1177" s="44">
        <v>62</v>
      </c>
      <c r="U1177" s="44">
        <v>22</v>
      </c>
      <c r="V1177" s="44">
        <v>7.2</v>
      </c>
      <c r="W1177" s="44">
        <v>7.1</v>
      </c>
      <c r="X1177" s="44">
        <v>19</v>
      </c>
      <c r="Y1177" s="3">
        <v>19</v>
      </c>
      <c r="Z1177" s="3" t="s">
        <v>2006</v>
      </c>
      <c r="AA1177" s="3" t="s">
        <v>2006</v>
      </c>
      <c r="AB1177" s="3" t="s">
        <v>2006</v>
      </c>
      <c r="AC1177" s="3" t="s">
        <v>2006</v>
      </c>
      <c r="AD1177" s="15" t="s">
        <v>2006</v>
      </c>
    </row>
    <row r="1178" spans="1:30" x14ac:dyDescent="0.3">
      <c r="A1178" s="151" t="s">
        <v>38</v>
      </c>
      <c r="B1178" s="145" t="s">
        <v>38</v>
      </c>
      <c r="C1178" s="144">
        <v>145070</v>
      </c>
      <c r="D1178" s="144">
        <v>6580210</v>
      </c>
      <c r="E1178" s="148" t="s">
        <v>295</v>
      </c>
      <c r="F1178" s="43" t="s">
        <v>273</v>
      </c>
      <c r="G1178" s="44" t="s">
        <v>1266</v>
      </c>
      <c r="H1178" s="44">
        <v>5.0999999999999997E-2</v>
      </c>
      <c r="I1178" s="44">
        <v>0.42</v>
      </c>
      <c r="J1178" s="23">
        <v>0.36000000000000004</v>
      </c>
      <c r="K1178" s="26">
        <v>3.6999999999999998E-2</v>
      </c>
      <c r="L1178" s="26">
        <v>1.2</v>
      </c>
      <c r="M1178" s="44" t="s">
        <v>1266</v>
      </c>
      <c r="N1178" s="44">
        <v>6.2E-2</v>
      </c>
      <c r="O1178" s="23">
        <v>0.35</v>
      </c>
      <c r="P1178" s="23">
        <v>0.36000000000000004</v>
      </c>
      <c r="Q1178" s="44" t="s">
        <v>1267</v>
      </c>
      <c r="R1178" s="27">
        <v>1.2</v>
      </c>
      <c r="S1178" s="44">
        <v>7.5</v>
      </c>
      <c r="T1178" s="44">
        <v>130</v>
      </c>
      <c r="U1178" s="44">
        <v>33</v>
      </c>
      <c r="V1178" s="44">
        <v>9.5</v>
      </c>
      <c r="W1178" s="44">
        <v>8.5</v>
      </c>
      <c r="X1178" s="44">
        <v>43</v>
      </c>
      <c r="Y1178" s="3">
        <v>39</v>
      </c>
      <c r="Z1178" s="3" t="s">
        <v>2006</v>
      </c>
      <c r="AA1178" s="3" t="s">
        <v>2006</v>
      </c>
      <c r="AB1178" s="3" t="s">
        <v>2006</v>
      </c>
      <c r="AC1178" s="3" t="s">
        <v>2006</v>
      </c>
      <c r="AD1178" s="15" t="s">
        <v>2006</v>
      </c>
    </row>
    <row r="1179" spans="1:30" x14ac:dyDescent="0.3">
      <c r="A1179" s="151" t="s">
        <v>40</v>
      </c>
      <c r="B1179" s="144" t="s">
        <v>40</v>
      </c>
      <c r="C1179" s="144">
        <v>142857</v>
      </c>
      <c r="D1179" s="144">
        <v>6581940</v>
      </c>
      <c r="E1179" s="147" t="s">
        <v>295</v>
      </c>
      <c r="F1179" s="43" t="s">
        <v>273</v>
      </c>
      <c r="G1179" s="44">
        <v>1.4999999999999999E-2</v>
      </c>
      <c r="H1179" s="44">
        <v>0.49</v>
      </c>
      <c r="I1179" s="44">
        <f>0.1*43</f>
        <v>4.3</v>
      </c>
      <c r="J1179" s="23">
        <v>1.6</v>
      </c>
      <c r="K1179" s="26">
        <v>0.61</v>
      </c>
      <c r="L1179" s="26">
        <v>13</v>
      </c>
      <c r="M1179" s="44">
        <v>0.01</v>
      </c>
      <c r="N1179" s="44">
        <v>0.22</v>
      </c>
      <c r="O1179" s="23">
        <v>3.5</v>
      </c>
      <c r="P1179" s="23">
        <v>1.6</v>
      </c>
      <c r="Q1179" s="44">
        <v>6.9000000000000006E-2</v>
      </c>
      <c r="R1179" s="27">
        <v>9.4</v>
      </c>
      <c r="S1179" s="44">
        <v>7.8</v>
      </c>
      <c r="T1179" s="44">
        <v>170</v>
      </c>
      <c r="U1179" s="44">
        <v>60</v>
      </c>
      <c r="V1179" s="44">
        <v>11</v>
      </c>
      <c r="W1179" s="44">
        <v>8.1</v>
      </c>
      <c r="X1179" s="44">
        <v>63</v>
      </c>
      <c r="Y1179" s="3">
        <v>56</v>
      </c>
      <c r="Z1179" s="3" t="s">
        <v>2006</v>
      </c>
      <c r="AA1179" s="3" t="s">
        <v>2006</v>
      </c>
      <c r="AB1179" s="3" t="s">
        <v>2006</v>
      </c>
      <c r="AC1179" s="3" t="s">
        <v>2006</v>
      </c>
      <c r="AD1179" s="15" t="s">
        <v>2006</v>
      </c>
    </row>
    <row r="1180" spans="1:30" x14ac:dyDescent="0.3">
      <c r="A1180" s="151" t="s">
        <v>43</v>
      </c>
      <c r="B1180" s="144" t="s">
        <v>43</v>
      </c>
      <c r="C1180" s="144">
        <v>153662</v>
      </c>
      <c r="D1180" s="144">
        <v>6578630</v>
      </c>
      <c r="E1180" s="148" t="s">
        <v>295</v>
      </c>
      <c r="F1180" s="43" t="s">
        <v>273</v>
      </c>
      <c r="G1180" s="44" t="s">
        <v>1266</v>
      </c>
      <c r="H1180" s="44">
        <v>0.11</v>
      </c>
      <c r="I1180" s="44">
        <f>0.1*21</f>
        <v>2.1</v>
      </c>
      <c r="J1180" s="23">
        <v>2</v>
      </c>
      <c r="K1180" s="26">
        <v>7.8E-2</v>
      </c>
      <c r="L1180" s="26">
        <v>1.4</v>
      </c>
      <c r="M1180" s="44">
        <v>1.4E-2</v>
      </c>
      <c r="N1180" s="44">
        <v>0.2</v>
      </c>
      <c r="O1180" s="23">
        <v>2.2999999999999998</v>
      </c>
      <c r="P1180" s="23">
        <v>2.1</v>
      </c>
      <c r="Q1180" s="44" t="s">
        <v>1267</v>
      </c>
      <c r="R1180" s="27">
        <v>2.6</v>
      </c>
      <c r="S1180" s="44">
        <v>7.9</v>
      </c>
      <c r="T1180" s="44">
        <v>58</v>
      </c>
      <c r="U1180" s="44">
        <v>20</v>
      </c>
      <c r="V1180" s="44">
        <v>8.1</v>
      </c>
      <c r="W1180" s="44">
        <v>7.8</v>
      </c>
      <c r="X1180" s="44">
        <v>20</v>
      </c>
      <c r="Y1180" s="3">
        <v>18</v>
      </c>
      <c r="Z1180" s="3" t="s">
        <v>2006</v>
      </c>
      <c r="AA1180" s="3" t="s">
        <v>2006</v>
      </c>
      <c r="AB1180" s="3" t="s">
        <v>2006</v>
      </c>
      <c r="AC1180" s="3" t="s">
        <v>2006</v>
      </c>
      <c r="AD1180" s="15" t="s">
        <v>2006</v>
      </c>
    </row>
    <row r="1181" spans="1:30" x14ac:dyDescent="0.3">
      <c r="A1181" s="151" t="s">
        <v>36</v>
      </c>
      <c r="B1181" s="144" t="s">
        <v>1279</v>
      </c>
      <c r="C1181" s="144">
        <v>158727</v>
      </c>
      <c r="D1181" s="144">
        <v>6578210</v>
      </c>
      <c r="E1181" s="147" t="s">
        <v>295</v>
      </c>
      <c r="F1181" s="43" t="s">
        <v>273</v>
      </c>
      <c r="G1181" s="44" t="s">
        <v>1266</v>
      </c>
      <c r="H1181" s="44">
        <v>0.15</v>
      </c>
      <c r="I1181" s="44">
        <v>2</v>
      </c>
      <c r="J1181" s="23">
        <v>1.8</v>
      </c>
      <c r="K1181" s="26">
        <v>0.21000000000000002</v>
      </c>
      <c r="L1181" s="26">
        <v>3.4</v>
      </c>
      <c r="M1181" s="44" t="s">
        <v>1266</v>
      </c>
      <c r="N1181" s="44">
        <v>7.1999999999999995E-2</v>
      </c>
      <c r="O1181" s="23">
        <v>1.7</v>
      </c>
      <c r="P1181" s="23">
        <v>1.8</v>
      </c>
      <c r="Q1181" s="44">
        <v>3.5999999999999997E-2</v>
      </c>
      <c r="R1181" s="27">
        <v>1.7</v>
      </c>
      <c r="S1181" s="46">
        <v>7.8</v>
      </c>
      <c r="T1181" s="46">
        <v>62</v>
      </c>
      <c r="U1181" s="46">
        <v>180</v>
      </c>
      <c r="V1181" s="46">
        <v>7.7</v>
      </c>
      <c r="W1181" s="44">
        <v>7.3</v>
      </c>
      <c r="X1181" s="44">
        <v>30</v>
      </c>
      <c r="Y1181" s="3">
        <v>26</v>
      </c>
      <c r="Z1181" s="3" t="s">
        <v>2006</v>
      </c>
      <c r="AA1181" s="3" t="s">
        <v>2006</v>
      </c>
      <c r="AB1181" s="3" t="s">
        <v>2006</v>
      </c>
      <c r="AC1181" s="3" t="s">
        <v>2006</v>
      </c>
      <c r="AD1181" s="15" t="s">
        <v>2006</v>
      </c>
    </row>
    <row r="1182" spans="1:30" x14ac:dyDescent="0.3">
      <c r="A1182" s="151" t="s">
        <v>268</v>
      </c>
      <c r="B1182" s="144" t="s">
        <v>1993</v>
      </c>
      <c r="C1182" s="144">
        <v>146245</v>
      </c>
      <c r="D1182" s="144">
        <v>6583660</v>
      </c>
      <c r="E1182" s="148" t="s">
        <v>295</v>
      </c>
      <c r="F1182" s="43" t="s">
        <v>273</v>
      </c>
      <c r="G1182" s="44">
        <v>4.2000000000000003E-2</v>
      </c>
      <c r="H1182" s="44">
        <v>2.2999999999999998</v>
      </c>
      <c r="I1182" s="44">
        <v>11</v>
      </c>
      <c r="J1182" s="23">
        <v>2.9</v>
      </c>
      <c r="K1182" s="26">
        <v>3.7</v>
      </c>
      <c r="L1182" s="26">
        <v>64</v>
      </c>
      <c r="M1182" s="44">
        <v>0.02</v>
      </c>
      <c r="N1182" s="44">
        <v>0.24</v>
      </c>
      <c r="O1182" s="23">
        <v>5.4</v>
      </c>
      <c r="P1182" s="23">
        <v>1.9</v>
      </c>
      <c r="Q1182" s="44">
        <v>5.6000000000000001E-2</v>
      </c>
      <c r="R1182" s="27">
        <v>25</v>
      </c>
      <c r="S1182" s="44">
        <v>7.7</v>
      </c>
      <c r="T1182" s="44">
        <v>140</v>
      </c>
      <c r="U1182" s="44">
        <v>64</v>
      </c>
      <c r="V1182" s="44">
        <v>12</v>
      </c>
      <c r="W1182" s="44">
        <v>9</v>
      </c>
      <c r="X1182" s="44">
        <v>52</v>
      </c>
      <c r="Y1182" s="3">
        <v>45</v>
      </c>
      <c r="Z1182" s="3" t="s">
        <v>2006</v>
      </c>
      <c r="AA1182" s="3" t="s">
        <v>2006</v>
      </c>
      <c r="AB1182" s="3" t="s">
        <v>2006</v>
      </c>
      <c r="AC1182" s="3" t="s">
        <v>2006</v>
      </c>
      <c r="AD1182" s="15" t="s">
        <v>2006</v>
      </c>
    </row>
    <row r="1183" spans="1:30" x14ac:dyDescent="0.3">
      <c r="A1183" s="151" t="s">
        <v>269</v>
      </c>
      <c r="B1183" s="144" t="s">
        <v>44</v>
      </c>
      <c r="C1183" s="144">
        <v>149668</v>
      </c>
      <c r="D1183" s="144">
        <v>6580770</v>
      </c>
      <c r="E1183" s="147" t="s">
        <v>295</v>
      </c>
      <c r="F1183" s="43" t="s">
        <v>273</v>
      </c>
      <c r="G1183" s="44" t="s">
        <v>1266</v>
      </c>
      <c r="H1183" s="44">
        <v>0.17</v>
      </c>
      <c r="I1183" s="44">
        <f>0.1*25</f>
        <v>2.5</v>
      </c>
      <c r="J1183" s="23">
        <v>2</v>
      </c>
      <c r="K1183" s="26">
        <v>0.12999999999999998</v>
      </c>
      <c r="L1183" s="26">
        <v>1.9</v>
      </c>
      <c r="M1183" s="44" t="s">
        <v>1266</v>
      </c>
      <c r="N1183" s="44">
        <v>0.32</v>
      </c>
      <c r="O1183" s="23">
        <v>2.2000000000000002</v>
      </c>
      <c r="P1183" s="23">
        <v>2</v>
      </c>
      <c r="Q1183" s="44" t="s">
        <v>1267</v>
      </c>
      <c r="R1183" s="27">
        <v>1.6</v>
      </c>
      <c r="S1183" s="44">
        <v>7.9</v>
      </c>
      <c r="T1183" s="44">
        <v>59</v>
      </c>
      <c r="U1183" s="44">
        <v>21</v>
      </c>
      <c r="V1183" s="44">
        <v>8.1999999999999993</v>
      </c>
      <c r="W1183" s="44">
        <v>7.6</v>
      </c>
      <c r="X1183" s="44">
        <v>21</v>
      </c>
      <c r="Y1183" s="3">
        <v>18</v>
      </c>
      <c r="Z1183" s="3" t="s">
        <v>2006</v>
      </c>
      <c r="AA1183" s="3" t="s">
        <v>2006</v>
      </c>
      <c r="AB1183" s="3" t="s">
        <v>2006</v>
      </c>
      <c r="AC1183" s="3" t="s">
        <v>2006</v>
      </c>
      <c r="AD1183" s="15" t="s">
        <v>2006</v>
      </c>
    </row>
    <row r="1184" spans="1:30" x14ac:dyDescent="0.3">
      <c r="A1184" s="151" t="s">
        <v>261</v>
      </c>
      <c r="B1184" s="144" t="s">
        <v>1327</v>
      </c>
      <c r="C1184" s="144">
        <v>156341</v>
      </c>
      <c r="D1184" s="144">
        <v>6582550</v>
      </c>
      <c r="E1184" s="148" t="s">
        <v>295</v>
      </c>
      <c r="F1184" s="43" t="s">
        <v>274</v>
      </c>
      <c r="G1184" s="44">
        <v>1.2E-2</v>
      </c>
      <c r="H1184" s="44">
        <v>0.14000000000000001</v>
      </c>
      <c r="I1184" s="44">
        <f>0.1*16</f>
        <v>1.6</v>
      </c>
      <c r="J1184" s="23">
        <v>1.3</v>
      </c>
      <c r="K1184" s="26">
        <v>0.12999999999999998</v>
      </c>
      <c r="L1184" s="26">
        <v>3.5</v>
      </c>
      <c r="M1184" s="44">
        <v>1.4E-2</v>
      </c>
      <c r="N1184" s="44">
        <v>7.6999999999999999E-2</v>
      </c>
      <c r="O1184" s="23">
        <v>1.6</v>
      </c>
      <c r="P1184" s="23">
        <v>1.5</v>
      </c>
      <c r="Q1184" s="44" t="s">
        <v>1267</v>
      </c>
      <c r="R1184" s="27">
        <v>4.8999999999999995</v>
      </c>
      <c r="S1184" s="44">
        <v>7.8</v>
      </c>
      <c r="T1184" s="44">
        <v>74</v>
      </c>
      <c r="U1184" s="44">
        <v>560</v>
      </c>
      <c r="V1184" s="44">
        <v>5.9</v>
      </c>
      <c r="W1184" s="44">
        <v>5.6</v>
      </c>
      <c r="X1184" s="44">
        <v>50</v>
      </c>
      <c r="Y1184" s="3">
        <v>46</v>
      </c>
      <c r="Z1184" s="3" t="s">
        <v>2006</v>
      </c>
      <c r="AA1184" s="3" t="s">
        <v>2006</v>
      </c>
      <c r="AB1184" s="3" t="s">
        <v>2006</v>
      </c>
      <c r="AC1184" s="3" t="s">
        <v>2006</v>
      </c>
      <c r="AD1184" s="15" t="s">
        <v>2006</v>
      </c>
    </row>
    <row r="1185" spans="1:30" x14ac:dyDescent="0.3">
      <c r="A1185" s="143" t="s">
        <v>265</v>
      </c>
      <c r="B1185" s="144" t="s">
        <v>546</v>
      </c>
      <c r="C1185" s="144">
        <v>152125</v>
      </c>
      <c r="D1185" s="144">
        <v>6576900</v>
      </c>
      <c r="E1185" s="147" t="s">
        <v>295</v>
      </c>
      <c r="F1185" s="43" t="s">
        <v>274</v>
      </c>
      <c r="G1185" s="44" t="s">
        <v>1266</v>
      </c>
      <c r="H1185" s="44">
        <v>0.1</v>
      </c>
      <c r="I1185" s="44">
        <f>0.1*22</f>
        <v>2.2000000000000002</v>
      </c>
      <c r="J1185" s="23">
        <v>1.9</v>
      </c>
      <c r="K1185" s="26">
        <v>0.16</v>
      </c>
      <c r="L1185" s="26">
        <v>3.1</v>
      </c>
      <c r="M1185" s="44" t="s">
        <v>1266</v>
      </c>
      <c r="N1185" s="44">
        <v>7.3999999999999996E-2</v>
      </c>
      <c r="O1185" s="23">
        <v>2.5</v>
      </c>
      <c r="P1185" s="23">
        <v>2.2000000000000002</v>
      </c>
      <c r="Q1185" s="44" t="s">
        <v>1267</v>
      </c>
      <c r="R1185" s="27">
        <v>3.5</v>
      </c>
      <c r="S1185" s="44">
        <v>8</v>
      </c>
      <c r="T1185" s="44">
        <v>58</v>
      </c>
      <c r="U1185" s="44">
        <v>25</v>
      </c>
      <c r="V1185" s="44">
        <v>8.1999999999999993</v>
      </c>
      <c r="W1185" s="44">
        <v>7.8</v>
      </c>
      <c r="X1185" s="44">
        <v>18</v>
      </c>
      <c r="Y1185" s="3">
        <v>18</v>
      </c>
      <c r="Z1185" s="3" t="s">
        <v>2006</v>
      </c>
      <c r="AA1185" s="3" t="s">
        <v>2006</v>
      </c>
      <c r="AB1185" s="3" t="s">
        <v>2006</v>
      </c>
      <c r="AC1185" s="3" t="s">
        <v>2006</v>
      </c>
      <c r="AD1185" s="15" t="s">
        <v>2006</v>
      </c>
    </row>
    <row r="1186" spans="1:30" x14ac:dyDescent="0.3">
      <c r="A1186" s="151" t="s">
        <v>42</v>
      </c>
      <c r="B1186" s="144" t="s">
        <v>42</v>
      </c>
      <c r="C1186" s="144">
        <v>148156</v>
      </c>
      <c r="D1186" s="144">
        <v>6572520</v>
      </c>
      <c r="E1186" s="148" t="s">
        <v>295</v>
      </c>
      <c r="F1186" s="43" t="s">
        <v>274</v>
      </c>
      <c r="G1186" s="44" t="s">
        <v>1266</v>
      </c>
      <c r="H1186" s="44">
        <v>0.06</v>
      </c>
      <c r="I1186" s="44">
        <f>0.1*13</f>
        <v>1.3</v>
      </c>
      <c r="J1186" s="23">
        <v>1.2</v>
      </c>
      <c r="K1186" s="26">
        <v>8.3999999999999991E-2</v>
      </c>
      <c r="L1186" s="26">
        <v>4.1000000000000005</v>
      </c>
      <c r="M1186" s="44" t="s">
        <v>1266</v>
      </c>
      <c r="N1186" s="44" t="s">
        <v>1265</v>
      </c>
      <c r="O1186" s="23">
        <v>1.3</v>
      </c>
      <c r="P1186" s="23">
        <v>1.4</v>
      </c>
      <c r="Q1186" s="44" t="s">
        <v>1267</v>
      </c>
      <c r="R1186" s="27">
        <v>4.4000000000000004</v>
      </c>
      <c r="S1186" s="44">
        <v>7.4</v>
      </c>
      <c r="T1186" s="44">
        <v>58</v>
      </c>
      <c r="U1186" s="44">
        <v>28</v>
      </c>
      <c r="V1186" s="44">
        <v>5.5</v>
      </c>
      <c r="W1186" s="44">
        <v>4.7</v>
      </c>
      <c r="X1186" s="44">
        <v>23</v>
      </c>
      <c r="Y1186" s="3">
        <v>23</v>
      </c>
      <c r="Z1186" s="3" t="s">
        <v>2006</v>
      </c>
      <c r="AA1186" s="3" t="s">
        <v>2006</v>
      </c>
      <c r="AB1186" s="3" t="s">
        <v>2006</v>
      </c>
      <c r="AC1186" s="3" t="s">
        <v>2006</v>
      </c>
      <c r="AD1186" s="15" t="s">
        <v>2006</v>
      </c>
    </row>
    <row r="1187" spans="1:30" x14ac:dyDescent="0.3">
      <c r="A1187" s="151" t="s">
        <v>41</v>
      </c>
      <c r="B1187" s="144" t="s">
        <v>41</v>
      </c>
      <c r="C1187" s="144">
        <v>155057</v>
      </c>
      <c r="D1187" s="144">
        <v>6568460</v>
      </c>
      <c r="E1187" s="147" t="s">
        <v>295</v>
      </c>
      <c r="F1187" s="43" t="s">
        <v>274</v>
      </c>
      <c r="G1187" s="44" t="s">
        <v>1266</v>
      </c>
      <c r="H1187" s="44">
        <v>0.15</v>
      </c>
      <c r="I1187" s="44">
        <f>0.1*11</f>
        <v>1.1000000000000001</v>
      </c>
      <c r="J1187" s="23">
        <v>2</v>
      </c>
      <c r="K1187" s="26">
        <v>0.1</v>
      </c>
      <c r="L1187" s="26">
        <v>2.1</v>
      </c>
      <c r="M1187" s="44" t="s">
        <v>1266</v>
      </c>
      <c r="N1187" s="44">
        <v>0.12</v>
      </c>
      <c r="O1187" s="23">
        <v>1.1000000000000001</v>
      </c>
      <c r="P1187" s="23">
        <v>2.4</v>
      </c>
      <c r="Q1187" s="44" t="s">
        <v>1267</v>
      </c>
      <c r="R1187" s="27">
        <v>1.8</v>
      </c>
      <c r="S1187" s="44">
        <v>7.4</v>
      </c>
      <c r="T1187" s="44">
        <v>71</v>
      </c>
      <c r="U1187" s="44">
        <v>30</v>
      </c>
      <c r="V1187" s="44">
        <v>9.6999999999999993</v>
      </c>
      <c r="W1187" s="44">
        <v>8.6999999999999993</v>
      </c>
      <c r="X1187" s="44">
        <v>25</v>
      </c>
      <c r="Y1187" s="3">
        <v>25</v>
      </c>
      <c r="Z1187" s="3" t="s">
        <v>2006</v>
      </c>
      <c r="AA1187" s="3" t="s">
        <v>2006</v>
      </c>
      <c r="AB1187" s="3" t="s">
        <v>2006</v>
      </c>
      <c r="AC1187" s="3" t="s">
        <v>2006</v>
      </c>
      <c r="AD1187" s="15" t="s">
        <v>2006</v>
      </c>
    </row>
    <row r="1188" spans="1:30" x14ac:dyDescent="0.3">
      <c r="A1188" s="143" t="s">
        <v>263</v>
      </c>
      <c r="B1188" s="144" t="s">
        <v>550</v>
      </c>
      <c r="C1188" s="144">
        <v>156953</v>
      </c>
      <c r="D1188" s="144">
        <v>6570050</v>
      </c>
      <c r="E1188" s="148" t="s">
        <v>295</v>
      </c>
      <c r="F1188" s="43" t="s">
        <v>274</v>
      </c>
      <c r="G1188" s="44" t="s">
        <v>1266</v>
      </c>
      <c r="H1188" s="44">
        <v>8.6999999999999994E-2</v>
      </c>
      <c r="I1188" s="44">
        <f>0.1*12</f>
        <v>1.2000000000000002</v>
      </c>
      <c r="J1188" s="23">
        <v>1.2</v>
      </c>
      <c r="K1188" s="26">
        <v>0.1</v>
      </c>
      <c r="L1188" s="26">
        <v>4</v>
      </c>
      <c r="M1188" s="44" t="s">
        <v>1266</v>
      </c>
      <c r="N1188" s="44">
        <v>6.6000000000000003E-2</v>
      </c>
      <c r="O1188" s="23">
        <v>1.4</v>
      </c>
      <c r="P1188" s="23">
        <v>1.5</v>
      </c>
      <c r="Q1188" s="44" t="s">
        <v>1267</v>
      </c>
      <c r="R1188" s="27">
        <v>5.3</v>
      </c>
      <c r="S1188" s="44">
        <v>7.6</v>
      </c>
      <c r="T1188" s="44">
        <v>43</v>
      </c>
      <c r="U1188" s="44">
        <v>19</v>
      </c>
      <c r="V1188" s="44">
        <v>5.3</v>
      </c>
      <c r="W1188" s="44">
        <v>4.8</v>
      </c>
      <c r="X1188" s="44">
        <v>15</v>
      </c>
      <c r="Y1188" s="3">
        <v>16</v>
      </c>
      <c r="Z1188" s="3" t="s">
        <v>2006</v>
      </c>
      <c r="AA1188" s="3" t="s">
        <v>2006</v>
      </c>
      <c r="AB1188" s="3" t="s">
        <v>2006</v>
      </c>
      <c r="AC1188" s="3" t="s">
        <v>2006</v>
      </c>
      <c r="AD1188" s="15" t="s">
        <v>2006</v>
      </c>
    </row>
    <row r="1189" spans="1:30" x14ac:dyDescent="0.3">
      <c r="A1189" s="143" t="s">
        <v>46</v>
      </c>
      <c r="B1189" s="144" t="s">
        <v>46</v>
      </c>
      <c r="C1189" s="147" t="s">
        <v>1283</v>
      </c>
      <c r="D1189" s="147" t="s">
        <v>1282</v>
      </c>
      <c r="E1189" s="147" t="s">
        <v>295</v>
      </c>
      <c r="F1189" s="43" t="s">
        <v>274</v>
      </c>
      <c r="G1189" s="44" t="s">
        <v>1266</v>
      </c>
      <c r="H1189" s="44">
        <v>6.0999999999999999E-2</v>
      </c>
      <c r="I1189" s="44">
        <f>0.1*15</f>
        <v>1.5</v>
      </c>
      <c r="J1189" s="23">
        <v>0.96000000000000008</v>
      </c>
      <c r="K1189" s="26">
        <v>3.9E-2</v>
      </c>
      <c r="L1189" s="26">
        <v>6.7</v>
      </c>
      <c r="M1189" s="44" t="s">
        <v>1266</v>
      </c>
      <c r="N1189" s="44" t="s">
        <v>1265</v>
      </c>
      <c r="O1189" s="23">
        <v>1.6</v>
      </c>
      <c r="P1189" s="23">
        <v>1.1000000000000001</v>
      </c>
      <c r="Q1189" s="44" t="s">
        <v>1267</v>
      </c>
      <c r="R1189" s="27">
        <v>7.3</v>
      </c>
      <c r="S1189" s="44">
        <v>8</v>
      </c>
      <c r="T1189" s="44">
        <v>89</v>
      </c>
      <c r="U1189" s="44">
        <v>34</v>
      </c>
      <c r="V1189" s="44">
        <v>5.0999999999999996</v>
      </c>
      <c r="W1189" s="44">
        <v>4.7</v>
      </c>
      <c r="X1189" s="44">
        <v>34</v>
      </c>
      <c r="Y1189" s="3">
        <v>30</v>
      </c>
      <c r="Z1189" s="3" t="s">
        <v>2006</v>
      </c>
      <c r="AA1189" s="3" t="s">
        <v>2006</v>
      </c>
      <c r="AB1189" s="3" t="s">
        <v>2006</v>
      </c>
      <c r="AC1189" s="3" t="s">
        <v>2006</v>
      </c>
      <c r="AD1189" s="15" t="s">
        <v>2006</v>
      </c>
    </row>
    <row r="1190" spans="1:30" x14ac:dyDescent="0.3">
      <c r="A1190" s="143" t="s">
        <v>37</v>
      </c>
      <c r="B1190" s="152" t="s">
        <v>37</v>
      </c>
      <c r="C1190" s="158"/>
      <c r="D1190" s="161"/>
      <c r="E1190" s="148" t="s">
        <v>295</v>
      </c>
      <c r="F1190" s="43" t="s">
        <v>274</v>
      </c>
      <c r="G1190" s="44" t="s">
        <v>1267</v>
      </c>
      <c r="H1190" s="44" t="s">
        <v>275</v>
      </c>
      <c r="I1190" s="44" t="s">
        <v>275</v>
      </c>
      <c r="J1190" s="23" t="s">
        <v>587</v>
      </c>
      <c r="K1190" s="26" t="s">
        <v>566</v>
      </c>
      <c r="L1190" s="26" t="s">
        <v>582</v>
      </c>
      <c r="M1190" s="44" t="s">
        <v>1267</v>
      </c>
      <c r="N1190" s="44" t="s">
        <v>275</v>
      </c>
      <c r="O1190" s="23" t="s">
        <v>587</v>
      </c>
      <c r="P1190" s="23" t="s">
        <v>587</v>
      </c>
      <c r="Q1190" s="44" t="s">
        <v>1265</v>
      </c>
      <c r="R1190" s="27" t="s">
        <v>974</v>
      </c>
      <c r="S1190" s="44" t="s">
        <v>2006</v>
      </c>
      <c r="T1190" s="44" t="s">
        <v>2006</v>
      </c>
      <c r="U1190" s="44" t="s">
        <v>2006</v>
      </c>
      <c r="V1190" s="44" t="s">
        <v>2006</v>
      </c>
      <c r="W1190" s="44" t="s">
        <v>2006</v>
      </c>
      <c r="X1190" s="44" t="s">
        <v>275</v>
      </c>
      <c r="Y1190" s="3" t="s">
        <v>275</v>
      </c>
      <c r="Z1190" s="3" t="s">
        <v>2006</v>
      </c>
      <c r="AA1190" s="3" t="s">
        <v>2006</v>
      </c>
      <c r="AB1190" s="3" t="s">
        <v>2006</v>
      </c>
      <c r="AC1190" s="3" t="s">
        <v>2006</v>
      </c>
      <c r="AD1190" s="15" t="s">
        <v>2006</v>
      </c>
    </row>
    <row r="1191" spans="1:30" x14ac:dyDescent="0.3">
      <c r="A1191" s="143" t="s">
        <v>267</v>
      </c>
      <c r="B1191" s="144" t="s">
        <v>552</v>
      </c>
      <c r="C1191" s="144">
        <v>152713</v>
      </c>
      <c r="D1191" s="144">
        <v>6582780</v>
      </c>
      <c r="E1191" s="147" t="s">
        <v>295</v>
      </c>
      <c r="F1191" s="43" t="s">
        <v>276</v>
      </c>
      <c r="G1191" s="44">
        <v>3.1E-2</v>
      </c>
      <c r="H1191" s="44">
        <v>0.12</v>
      </c>
      <c r="I1191" s="44">
        <v>2</v>
      </c>
      <c r="J1191" s="23">
        <v>1.5</v>
      </c>
      <c r="K1191" s="26">
        <v>0.2</v>
      </c>
      <c r="L1191" s="26">
        <v>9.2999999999999989</v>
      </c>
      <c r="M1191" s="44">
        <v>0.02</v>
      </c>
      <c r="N1191" s="44">
        <v>0.08</v>
      </c>
      <c r="O1191" s="23">
        <v>1.4</v>
      </c>
      <c r="P1191" s="23">
        <v>1.2</v>
      </c>
      <c r="Q1191" s="44" t="s">
        <v>1267</v>
      </c>
      <c r="R1191" s="27">
        <v>4</v>
      </c>
      <c r="S1191" s="44">
        <v>8.5</v>
      </c>
      <c r="T1191" s="44">
        <v>90</v>
      </c>
      <c r="U1191" s="44">
        <v>580</v>
      </c>
      <c r="V1191" s="44">
        <v>7.4</v>
      </c>
      <c r="W1191" s="44">
        <v>5.7</v>
      </c>
      <c r="X1191" s="44">
        <v>58</v>
      </c>
      <c r="Y1191" s="3">
        <v>61</v>
      </c>
      <c r="Z1191" s="3" t="s">
        <v>2006</v>
      </c>
      <c r="AA1191" s="3" t="s">
        <v>2006</v>
      </c>
      <c r="AB1191" s="3" t="s">
        <v>2006</v>
      </c>
      <c r="AC1191" s="3" t="s">
        <v>2006</v>
      </c>
      <c r="AD1191" s="15" t="s">
        <v>2006</v>
      </c>
    </row>
    <row r="1192" spans="1:30" x14ac:dyDescent="0.3">
      <c r="A1192" s="153" t="s">
        <v>39</v>
      </c>
      <c r="B1192" s="144" t="s">
        <v>39</v>
      </c>
      <c r="C1192" s="144">
        <v>145234</v>
      </c>
      <c r="D1192" s="144">
        <v>6581590</v>
      </c>
      <c r="E1192" s="148" t="s">
        <v>295</v>
      </c>
      <c r="F1192" s="43" t="s">
        <v>276</v>
      </c>
      <c r="G1192" s="44" t="s">
        <v>1266</v>
      </c>
      <c r="H1192" s="44">
        <v>0.17</v>
      </c>
      <c r="I1192" s="44">
        <v>0.33</v>
      </c>
      <c r="J1192" s="23">
        <v>0.48000000000000004</v>
      </c>
      <c r="K1192" s="26">
        <v>3.6000000000000004E-2</v>
      </c>
      <c r="L1192" s="26">
        <v>0.94</v>
      </c>
      <c r="M1192" s="44" t="s">
        <v>1266</v>
      </c>
      <c r="N1192" s="44">
        <v>8.3000000000000004E-2</v>
      </c>
      <c r="O1192" s="23">
        <v>0.23</v>
      </c>
      <c r="P1192" s="23">
        <v>0.42000000000000004</v>
      </c>
      <c r="Q1192" s="44" t="s">
        <v>1267</v>
      </c>
      <c r="R1192" s="27">
        <v>0.6</v>
      </c>
      <c r="S1192" s="44">
        <v>7.8</v>
      </c>
      <c r="T1192" s="44">
        <v>200</v>
      </c>
      <c r="U1192" s="44">
        <v>70</v>
      </c>
      <c r="V1192" s="44">
        <v>22</v>
      </c>
      <c r="W1192" s="44">
        <v>21</v>
      </c>
      <c r="X1192" s="44">
        <v>81</v>
      </c>
      <c r="Y1192" s="3">
        <v>79</v>
      </c>
      <c r="Z1192" s="3" t="s">
        <v>2006</v>
      </c>
      <c r="AA1192" s="3" t="s">
        <v>2006</v>
      </c>
      <c r="AB1192" s="3" t="s">
        <v>2006</v>
      </c>
      <c r="AC1192" s="3" t="s">
        <v>2006</v>
      </c>
      <c r="AD1192" s="15" t="s">
        <v>2006</v>
      </c>
    </row>
    <row r="1193" spans="1:30" x14ac:dyDescent="0.3">
      <c r="A1193" s="153" t="s">
        <v>268</v>
      </c>
      <c r="B1193" s="144" t="s">
        <v>1993</v>
      </c>
      <c r="C1193" s="144">
        <v>146245</v>
      </c>
      <c r="D1193" s="144">
        <v>6583660</v>
      </c>
      <c r="E1193" s="147" t="s">
        <v>295</v>
      </c>
      <c r="F1193" s="43" t="s">
        <v>277</v>
      </c>
      <c r="G1193" s="44">
        <v>2.7E-2</v>
      </c>
      <c r="H1193" s="44">
        <v>1.5</v>
      </c>
      <c r="I1193" s="44">
        <f>0.1*53</f>
        <v>5.3000000000000007</v>
      </c>
      <c r="J1193" s="23">
        <v>2.8</v>
      </c>
      <c r="K1193" s="26">
        <v>2</v>
      </c>
      <c r="L1193" s="26">
        <v>27</v>
      </c>
      <c r="M1193" s="44" t="s">
        <v>1266</v>
      </c>
      <c r="N1193" s="44">
        <v>9.9000000000000005E-2</v>
      </c>
      <c r="O1193" s="23">
        <v>3.4</v>
      </c>
      <c r="P1193" s="23">
        <v>2.2999999999999998</v>
      </c>
      <c r="Q1193" s="44">
        <v>8.8999999999999996E-2</v>
      </c>
      <c r="R1193" s="27">
        <v>9.6</v>
      </c>
      <c r="S1193" s="44">
        <v>7.9</v>
      </c>
      <c r="T1193" s="44">
        <v>150</v>
      </c>
      <c r="U1193" s="44">
        <v>59</v>
      </c>
      <c r="V1193" s="44">
        <v>8</v>
      </c>
      <c r="W1193" s="44">
        <v>6.6</v>
      </c>
      <c r="X1193" s="44">
        <v>54</v>
      </c>
      <c r="Y1193" s="3">
        <v>60</v>
      </c>
      <c r="Z1193" s="3" t="s">
        <v>2006</v>
      </c>
      <c r="AA1193" s="3" t="s">
        <v>2006</v>
      </c>
      <c r="AB1193" s="3" t="s">
        <v>2006</v>
      </c>
      <c r="AC1193" s="3" t="s">
        <v>2006</v>
      </c>
      <c r="AD1193" s="15" t="s">
        <v>2006</v>
      </c>
    </row>
    <row r="1194" spans="1:30" x14ac:dyDescent="0.3">
      <c r="A1194" s="153" t="s">
        <v>39</v>
      </c>
      <c r="B1194" s="144" t="s">
        <v>39</v>
      </c>
      <c r="C1194" s="144">
        <v>145234</v>
      </c>
      <c r="D1194" s="144">
        <v>6581590</v>
      </c>
      <c r="E1194" s="148" t="s">
        <v>295</v>
      </c>
      <c r="F1194" s="43" t="s">
        <v>277</v>
      </c>
      <c r="G1194" s="44" t="s">
        <v>1266</v>
      </c>
      <c r="H1194" s="44">
        <v>8.4000000000000005E-2</v>
      </c>
      <c r="I1194" s="44" t="s">
        <v>1271</v>
      </c>
      <c r="J1194" s="23">
        <v>0.45</v>
      </c>
      <c r="K1194" s="26">
        <v>2.5999999999999999E-2</v>
      </c>
      <c r="L1194" s="26">
        <v>0.53</v>
      </c>
      <c r="M1194" s="44" t="s">
        <v>1266</v>
      </c>
      <c r="N1194" s="44">
        <v>9.4E-2</v>
      </c>
      <c r="O1194" s="23">
        <v>0.12999999999999998</v>
      </c>
      <c r="P1194" s="23">
        <v>0.5</v>
      </c>
      <c r="Q1194" s="44" t="s">
        <v>1267</v>
      </c>
      <c r="R1194" s="27">
        <v>1.1000000000000001</v>
      </c>
      <c r="S1194" s="44">
        <v>8.1</v>
      </c>
      <c r="T1194" s="44">
        <v>190</v>
      </c>
      <c r="U1194" s="44">
        <v>72</v>
      </c>
      <c r="V1194" s="44">
        <v>20</v>
      </c>
      <c r="W1194" s="44">
        <v>20</v>
      </c>
      <c r="X1194" s="44">
        <v>84</v>
      </c>
      <c r="Y1194" s="3">
        <v>88</v>
      </c>
      <c r="Z1194" s="3" t="s">
        <v>2006</v>
      </c>
      <c r="AA1194" s="3" t="s">
        <v>2006</v>
      </c>
      <c r="AB1194" s="3" t="s">
        <v>2006</v>
      </c>
      <c r="AC1194" s="3" t="s">
        <v>2006</v>
      </c>
      <c r="AD1194" s="15" t="s">
        <v>2006</v>
      </c>
    </row>
    <row r="1195" spans="1:30" x14ac:dyDescent="0.3">
      <c r="A1195" s="153" t="s">
        <v>40</v>
      </c>
      <c r="B1195" s="144" t="s">
        <v>40</v>
      </c>
      <c r="C1195" s="144">
        <v>142857</v>
      </c>
      <c r="D1195" s="144">
        <v>6581940</v>
      </c>
      <c r="E1195" s="147" t="s">
        <v>295</v>
      </c>
      <c r="F1195" s="43" t="s">
        <v>277</v>
      </c>
      <c r="G1195" s="44" t="s">
        <v>1266</v>
      </c>
      <c r="H1195" s="44">
        <v>0.15</v>
      </c>
      <c r="I1195" s="44">
        <f>0.1*24</f>
        <v>2.4000000000000004</v>
      </c>
      <c r="J1195" s="23">
        <v>1.3</v>
      </c>
      <c r="K1195" s="26">
        <v>0.11</v>
      </c>
      <c r="L1195" s="26">
        <v>3.6</v>
      </c>
      <c r="M1195" s="44" t="s">
        <v>1266</v>
      </c>
      <c r="N1195" s="44">
        <v>0.13</v>
      </c>
      <c r="O1195" s="23">
        <v>2.6</v>
      </c>
      <c r="P1195" s="23">
        <v>1.5</v>
      </c>
      <c r="Q1195" s="44" t="s">
        <v>1267</v>
      </c>
      <c r="R1195" s="27">
        <v>2</v>
      </c>
      <c r="S1195" s="44">
        <v>8.4</v>
      </c>
      <c r="T1195" s="44">
        <v>170</v>
      </c>
      <c r="U1195" s="44">
        <v>66</v>
      </c>
      <c r="V1195" s="44">
        <v>7.8</v>
      </c>
      <c r="W1195" s="44">
        <v>6.7</v>
      </c>
      <c r="X1195" s="44">
        <v>60</v>
      </c>
      <c r="Y1195" s="3">
        <v>65</v>
      </c>
      <c r="Z1195" s="3" t="s">
        <v>2006</v>
      </c>
      <c r="AA1195" s="3" t="s">
        <v>2006</v>
      </c>
      <c r="AB1195" s="3" t="s">
        <v>2006</v>
      </c>
      <c r="AC1195" s="3" t="s">
        <v>2006</v>
      </c>
      <c r="AD1195" s="15" t="s">
        <v>2006</v>
      </c>
    </row>
    <row r="1196" spans="1:30" x14ac:dyDescent="0.3">
      <c r="A1196" s="143" t="s">
        <v>263</v>
      </c>
      <c r="B1196" s="144" t="s">
        <v>550</v>
      </c>
      <c r="C1196" s="144">
        <v>156953</v>
      </c>
      <c r="D1196" s="144">
        <v>6570050</v>
      </c>
      <c r="E1196" s="148" t="s">
        <v>295</v>
      </c>
      <c r="F1196" s="43" t="s">
        <v>277</v>
      </c>
      <c r="G1196" s="44" t="s">
        <v>1266</v>
      </c>
      <c r="H1196" s="44">
        <v>7.2999999999999995E-2</v>
      </c>
      <c r="I1196" s="44">
        <f>0.1*13</f>
        <v>1.3</v>
      </c>
      <c r="J1196" s="23">
        <v>2.4</v>
      </c>
      <c r="K1196" s="26">
        <v>0.1</v>
      </c>
      <c r="L1196" s="26">
        <v>1.8</v>
      </c>
      <c r="M1196" s="44" t="s">
        <v>1266</v>
      </c>
      <c r="N1196" s="44">
        <v>8.5999999999999993E-2</v>
      </c>
      <c r="O1196" s="23">
        <v>1.7</v>
      </c>
      <c r="P1196" s="23">
        <v>2.7</v>
      </c>
      <c r="Q1196" s="44" t="s">
        <v>1267</v>
      </c>
      <c r="R1196" s="27">
        <v>2.2000000000000002</v>
      </c>
      <c r="S1196" s="44">
        <v>7.9</v>
      </c>
      <c r="T1196" s="44">
        <v>80</v>
      </c>
      <c r="U1196" s="44">
        <v>33</v>
      </c>
      <c r="V1196" s="44">
        <v>7.8</v>
      </c>
      <c r="W1196" s="44">
        <v>7.2</v>
      </c>
      <c r="X1196" s="44">
        <v>29</v>
      </c>
      <c r="Y1196" s="3">
        <v>34</v>
      </c>
      <c r="Z1196" s="3" t="s">
        <v>2006</v>
      </c>
      <c r="AA1196" s="3" t="s">
        <v>2006</v>
      </c>
      <c r="AB1196" s="3" t="s">
        <v>2006</v>
      </c>
      <c r="AC1196" s="3" t="s">
        <v>2006</v>
      </c>
      <c r="AD1196" s="15" t="s">
        <v>2006</v>
      </c>
    </row>
    <row r="1197" spans="1:30" x14ac:dyDescent="0.3">
      <c r="A1197" s="153" t="s">
        <v>269</v>
      </c>
      <c r="B1197" s="144" t="s">
        <v>44</v>
      </c>
      <c r="C1197" s="144">
        <v>149668</v>
      </c>
      <c r="D1197" s="144">
        <v>6580770</v>
      </c>
      <c r="E1197" s="147" t="s">
        <v>295</v>
      </c>
      <c r="F1197" s="43" t="s">
        <v>277</v>
      </c>
      <c r="G1197" s="44" t="s">
        <v>1266</v>
      </c>
      <c r="H1197" s="44">
        <v>0.1</v>
      </c>
      <c r="I1197" s="44">
        <f>0.1*23</f>
        <v>2.3000000000000003</v>
      </c>
      <c r="J1197" s="23">
        <v>2</v>
      </c>
      <c r="K1197" s="26">
        <v>0.15</v>
      </c>
      <c r="L1197" s="26">
        <v>1.5</v>
      </c>
      <c r="M1197" s="44">
        <v>0.01</v>
      </c>
      <c r="N1197" s="44">
        <v>6.9000000000000006E-2</v>
      </c>
      <c r="O1197" s="23">
        <v>2.4</v>
      </c>
      <c r="P1197" s="23">
        <v>1.8</v>
      </c>
      <c r="Q1197" s="44">
        <v>3.4000000000000002E-2</v>
      </c>
      <c r="R1197" s="27">
        <v>0.96000000000000008</v>
      </c>
      <c r="S1197" s="46">
        <v>8.4</v>
      </c>
      <c r="T1197" s="46">
        <v>59</v>
      </c>
      <c r="U1197" s="46">
        <v>21</v>
      </c>
      <c r="V1197" s="46">
        <v>7.5</v>
      </c>
      <c r="W1197" s="44">
        <v>6.9</v>
      </c>
      <c r="X1197" s="44">
        <v>20</v>
      </c>
      <c r="Y1197" s="3">
        <v>19</v>
      </c>
      <c r="Z1197" s="3" t="s">
        <v>2006</v>
      </c>
      <c r="AA1197" s="3" t="s">
        <v>2006</v>
      </c>
      <c r="AB1197" s="3" t="s">
        <v>2006</v>
      </c>
      <c r="AC1197" s="3" t="s">
        <v>2006</v>
      </c>
      <c r="AD1197" s="15" t="s">
        <v>2006</v>
      </c>
    </row>
    <row r="1198" spans="1:30" x14ac:dyDescent="0.3">
      <c r="A1198" s="153" t="s">
        <v>38</v>
      </c>
      <c r="B1198" s="145" t="s">
        <v>38</v>
      </c>
      <c r="C1198" s="144">
        <v>145070</v>
      </c>
      <c r="D1198" s="144">
        <v>6580210</v>
      </c>
      <c r="E1198" s="148" t="s">
        <v>295</v>
      </c>
      <c r="F1198" s="43" t="s">
        <v>277</v>
      </c>
      <c r="G1198" s="44" t="s">
        <v>1266</v>
      </c>
      <c r="H1198" s="44" t="s">
        <v>1265</v>
      </c>
      <c r="I1198" s="44">
        <v>0.8</v>
      </c>
      <c r="J1198" s="23">
        <v>0.57999999999999996</v>
      </c>
      <c r="K1198" s="26">
        <v>0.19</v>
      </c>
      <c r="L1198" s="26">
        <v>2</v>
      </c>
      <c r="M1198" s="44" t="s">
        <v>1266</v>
      </c>
      <c r="N1198" s="44">
        <v>5.2999999999999999E-2</v>
      </c>
      <c r="O1198" s="23">
        <v>0.71</v>
      </c>
      <c r="P1198" s="23">
        <v>0.56999999999999995</v>
      </c>
      <c r="Q1198" s="44" t="s">
        <v>1267</v>
      </c>
      <c r="R1198" s="27">
        <v>1.3</v>
      </c>
      <c r="S1198" s="44">
        <v>8.1</v>
      </c>
      <c r="T1198" s="44">
        <v>130</v>
      </c>
      <c r="U1198" s="44">
        <v>33</v>
      </c>
      <c r="V1198" s="44">
        <v>9</v>
      </c>
      <c r="W1198" s="44">
        <v>8.4</v>
      </c>
      <c r="X1198" s="44">
        <v>40</v>
      </c>
      <c r="Y1198" s="3">
        <v>49</v>
      </c>
      <c r="Z1198" s="3" t="s">
        <v>2006</v>
      </c>
      <c r="AA1198" s="3" t="s">
        <v>2006</v>
      </c>
      <c r="AB1198" s="3" t="s">
        <v>2006</v>
      </c>
      <c r="AC1198" s="3" t="s">
        <v>2006</v>
      </c>
      <c r="AD1198" s="15" t="s">
        <v>2006</v>
      </c>
    </row>
    <row r="1199" spans="1:30" x14ac:dyDescent="0.3">
      <c r="A1199" s="153" t="s">
        <v>41</v>
      </c>
      <c r="B1199" s="144" t="s">
        <v>41</v>
      </c>
      <c r="C1199" s="144">
        <v>155057</v>
      </c>
      <c r="D1199" s="144">
        <v>6568460</v>
      </c>
      <c r="E1199" s="147" t="s">
        <v>295</v>
      </c>
      <c r="F1199" s="43" t="s">
        <v>277</v>
      </c>
      <c r="G1199" s="44" t="s">
        <v>1266</v>
      </c>
      <c r="H1199" s="44">
        <v>9.1999999999999998E-2</v>
      </c>
      <c r="I1199" s="44">
        <v>0.87</v>
      </c>
      <c r="J1199" s="23">
        <v>1.9</v>
      </c>
      <c r="K1199" s="26">
        <v>4.3999999999999997E-2</v>
      </c>
      <c r="L1199" s="26">
        <v>1.5</v>
      </c>
      <c r="M1199" s="44" t="s">
        <v>1266</v>
      </c>
      <c r="N1199" s="44">
        <v>7.0000000000000007E-2</v>
      </c>
      <c r="O1199" s="23">
        <v>1</v>
      </c>
      <c r="P1199" s="23">
        <v>1.8</v>
      </c>
      <c r="Q1199" s="44" t="s">
        <v>1267</v>
      </c>
      <c r="R1199" s="27">
        <v>1.1000000000000001</v>
      </c>
      <c r="S1199" s="44">
        <v>8</v>
      </c>
      <c r="T1199" s="44">
        <v>69</v>
      </c>
      <c r="U1199" s="44">
        <v>32</v>
      </c>
      <c r="V1199" s="44">
        <v>8.8000000000000007</v>
      </c>
      <c r="W1199" s="44">
        <v>8</v>
      </c>
      <c r="X1199" s="44">
        <v>26</v>
      </c>
      <c r="Y1199" s="3">
        <v>26</v>
      </c>
      <c r="Z1199" s="3" t="s">
        <v>2006</v>
      </c>
      <c r="AA1199" s="3" t="s">
        <v>2006</v>
      </c>
      <c r="AB1199" s="3" t="s">
        <v>2006</v>
      </c>
      <c r="AC1199" s="3" t="s">
        <v>2006</v>
      </c>
      <c r="AD1199" s="15" t="s">
        <v>2006</v>
      </c>
    </row>
    <row r="1200" spans="1:30" x14ac:dyDescent="0.3">
      <c r="A1200" s="143" t="s">
        <v>267</v>
      </c>
      <c r="B1200" s="144" t="s">
        <v>552</v>
      </c>
      <c r="C1200" s="144">
        <v>152713</v>
      </c>
      <c r="D1200" s="144">
        <v>6582780</v>
      </c>
      <c r="E1200" s="148" t="s">
        <v>295</v>
      </c>
      <c r="F1200" s="43" t="s">
        <v>278</v>
      </c>
      <c r="G1200" s="44">
        <v>1.9E-2</v>
      </c>
      <c r="H1200" s="44">
        <v>8.6999999999999994E-2</v>
      </c>
      <c r="I1200" s="44">
        <f>0.1*16</f>
        <v>1.6</v>
      </c>
      <c r="J1200" s="23">
        <v>1.3</v>
      </c>
      <c r="K1200" s="26">
        <v>0.51999999999999991</v>
      </c>
      <c r="L1200" s="26">
        <v>5.1000000000000005</v>
      </c>
      <c r="M1200" s="44">
        <v>1.0999999999999999E-2</v>
      </c>
      <c r="N1200" s="44">
        <v>7.9000000000000001E-2</v>
      </c>
      <c r="O1200" s="23">
        <v>1.7</v>
      </c>
      <c r="P1200" s="23">
        <v>1.5</v>
      </c>
      <c r="Q1200" s="44">
        <v>6.9000000000000006E-2</v>
      </c>
      <c r="R1200" s="27">
        <v>1.9</v>
      </c>
      <c r="S1200" s="44">
        <v>8.6</v>
      </c>
      <c r="T1200" s="44">
        <v>83</v>
      </c>
      <c r="U1200" s="44">
        <v>600</v>
      </c>
      <c r="V1200" s="44">
        <v>5.8</v>
      </c>
      <c r="W1200" s="44">
        <v>5.0999999999999996</v>
      </c>
      <c r="X1200" s="44">
        <v>75</v>
      </c>
      <c r="Y1200" s="3" t="s">
        <v>2006</v>
      </c>
      <c r="Z1200" s="3" t="s">
        <v>2006</v>
      </c>
      <c r="AA1200" s="3" t="s">
        <v>2006</v>
      </c>
      <c r="AB1200" s="3" t="s">
        <v>2006</v>
      </c>
      <c r="AC1200" s="3" t="s">
        <v>2006</v>
      </c>
      <c r="AD1200" s="15" t="s">
        <v>2006</v>
      </c>
    </row>
    <row r="1201" spans="1:30" x14ac:dyDescent="0.3">
      <c r="A1201" s="153" t="s">
        <v>261</v>
      </c>
      <c r="B1201" s="144" t="s">
        <v>1327</v>
      </c>
      <c r="C1201" s="144">
        <v>156341</v>
      </c>
      <c r="D1201" s="144">
        <v>6582550</v>
      </c>
      <c r="E1201" s="147" t="s">
        <v>295</v>
      </c>
      <c r="F1201" s="43" t="s">
        <v>278</v>
      </c>
      <c r="G1201" s="44">
        <v>1.4E-2</v>
      </c>
      <c r="H1201" s="44">
        <v>8.8999999999999996E-2</v>
      </c>
      <c r="I1201" s="44">
        <f>0.1*14</f>
        <v>1.4000000000000001</v>
      </c>
      <c r="J1201" s="23">
        <v>1.3</v>
      </c>
      <c r="K1201" s="26">
        <v>0.16</v>
      </c>
      <c r="L1201" s="26">
        <v>2.8</v>
      </c>
      <c r="M1201" s="44">
        <v>0.01</v>
      </c>
      <c r="N1201" s="44" t="s">
        <v>2006</v>
      </c>
      <c r="O1201" s="23">
        <v>1.6</v>
      </c>
      <c r="P1201" s="23">
        <v>1.6</v>
      </c>
      <c r="Q1201" s="44" t="s">
        <v>1267</v>
      </c>
      <c r="R1201" s="27">
        <v>2.2999999999999998</v>
      </c>
      <c r="S1201" s="44">
        <v>7.9</v>
      </c>
      <c r="T1201" s="44">
        <v>68</v>
      </c>
      <c r="U1201" s="44">
        <v>540</v>
      </c>
      <c r="V1201" s="44">
        <v>5.6</v>
      </c>
      <c r="W1201" s="44">
        <v>5.2</v>
      </c>
      <c r="X1201" s="44">
        <v>64</v>
      </c>
      <c r="Y1201" s="3" t="s">
        <v>2006</v>
      </c>
      <c r="Z1201" s="3" t="s">
        <v>2006</v>
      </c>
      <c r="AA1201" s="3" t="s">
        <v>2006</v>
      </c>
      <c r="AB1201" s="3" t="s">
        <v>2006</v>
      </c>
      <c r="AC1201" s="3" t="s">
        <v>2006</v>
      </c>
      <c r="AD1201" s="15" t="s">
        <v>2006</v>
      </c>
    </row>
    <row r="1202" spans="1:30" x14ac:dyDescent="0.3">
      <c r="A1202" s="153" t="s">
        <v>42</v>
      </c>
      <c r="B1202" s="144" t="s">
        <v>42</v>
      </c>
      <c r="C1202" s="144">
        <v>148156</v>
      </c>
      <c r="D1202" s="144">
        <v>6572520</v>
      </c>
      <c r="E1202" s="148" t="s">
        <v>295</v>
      </c>
      <c r="F1202" s="43" t="s">
        <v>278</v>
      </c>
      <c r="G1202" s="44" t="s">
        <v>1266</v>
      </c>
      <c r="H1202" s="44" t="s">
        <v>1265</v>
      </c>
      <c r="I1202" s="44">
        <f>0.1*13</f>
        <v>1.3</v>
      </c>
      <c r="J1202" s="23">
        <v>1.1000000000000001</v>
      </c>
      <c r="K1202" s="26">
        <v>0.11</v>
      </c>
      <c r="L1202" s="26">
        <v>3.4</v>
      </c>
      <c r="M1202" s="44" t="s">
        <v>1266</v>
      </c>
      <c r="N1202" s="44" t="s">
        <v>1265</v>
      </c>
      <c r="O1202" s="23">
        <v>1.5</v>
      </c>
      <c r="P1202" s="23">
        <v>1.2</v>
      </c>
      <c r="Q1202" s="44" t="s">
        <v>1267</v>
      </c>
      <c r="R1202" s="27">
        <v>3.4</v>
      </c>
      <c r="S1202" s="44">
        <v>7.8</v>
      </c>
      <c r="T1202" s="44">
        <v>52</v>
      </c>
      <c r="U1202" s="44">
        <v>27</v>
      </c>
      <c r="V1202" s="44">
        <v>4.8</v>
      </c>
      <c r="W1202" s="44">
        <v>4.4000000000000004</v>
      </c>
      <c r="X1202" s="44">
        <v>27</v>
      </c>
      <c r="Y1202" s="3" t="s">
        <v>2006</v>
      </c>
      <c r="Z1202" s="3" t="s">
        <v>2006</v>
      </c>
      <c r="AA1202" s="3" t="s">
        <v>2006</v>
      </c>
      <c r="AB1202" s="3" t="s">
        <v>2006</v>
      </c>
      <c r="AC1202" s="3" t="s">
        <v>2006</v>
      </c>
      <c r="AD1202" s="15" t="s">
        <v>2006</v>
      </c>
    </row>
    <row r="1203" spans="1:30" x14ac:dyDescent="0.3">
      <c r="A1203" s="143" t="s">
        <v>265</v>
      </c>
      <c r="B1203" s="144" t="s">
        <v>546</v>
      </c>
      <c r="C1203" s="144">
        <v>152125</v>
      </c>
      <c r="D1203" s="144">
        <v>6576900</v>
      </c>
      <c r="E1203" s="147" t="s">
        <v>295</v>
      </c>
      <c r="F1203" s="43" t="s">
        <v>278</v>
      </c>
      <c r="G1203" s="44" t="s">
        <v>1266</v>
      </c>
      <c r="H1203" s="44">
        <v>8.4000000000000005E-2</v>
      </c>
      <c r="I1203" s="44">
        <f>0.1*21</f>
        <v>2.1</v>
      </c>
      <c r="J1203" s="23">
        <v>1.8</v>
      </c>
      <c r="K1203" s="26">
        <v>0.21000000000000002</v>
      </c>
      <c r="L1203" s="26">
        <v>4.2</v>
      </c>
      <c r="M1203" s="44" t="s">
        <v>1266</v>
      </c>
      <c r="N1203" s="44">
        <v>8.2000000000000003E-2</v>
      </c>
      <c r="O1203" s="23">
        <v>2.2999999999999998</v>
      </c>
      <c r="P1203" s="23">
        <v>2.1</v>
      </c>
      <c r="Q1203" s="44" t="s">
        <v>1267</v>
      </c>
      <c r="R1203" s="27">
        <v>1.7</v>
      </c>
      <c r="S1203" s="44">
        <v>8.3000000000000007</v>
      </c>
      <c r="T1203" s="44">
        <v>57</v>
      </c>
      <c r="U1203" s="44">
        <v>23</v>
      </c>
      <c r="V1203" s="44">
        <v>7.5</v>
      </c>
      <c r="W1203" s="44">
        <v>7</v>
      </c>
      <c r="X1203" s="44">
        <v>19</v>
      </c>
      <c r="Y1203" s="3">
        <v>22</v>
      </c>
      <c r="Z1203" s="3" t="s">
        <v>2006</v>
      </c>
      <c r="AA1203" s="3" t="s">
        <v>2006</v>
      </c>
      <c r="AB1203" s="3" t="s">
        <v>2006</v>
      </c>
      <c r="AC1203" s="3" t="s">
        <v>2006</v>
      </c>
      <c r="AD1203" s="15" t="s">
        <v>2006</v>
      </c>
    </row>
    <row r="1204" spans="1:30" x14ac:dyDescent="0.3">
      <c r="A1204" s="143" t="s">
        <v>46</v>
      </c>
      <c r="B1204" s="144" t="s">
        <v>46</v>
      </c>
      <c r="C1204" s="147" t="s">
        <v>1283</v>
      </c>
      <c r="D1204" s="147" t="s">
        <v>1282</v>
      </c>
      <c r="E1204" s="148" t="s">
        <v>295</v>
      </c>
      <c r="F1204" s="43" t="s">
        <v>278</v>
      </c>
      <c r="G1204" s="44" t="s">
        <v>1266</v>
      </c>
      <c r="H1204" s="44" t="s">
        <v>1265</v>
      </c>
      <c r="I1204" s="44">
        <f>0.1*13</f>
        <v>1.3</v>
      </c>
      <c r="J1204" s="23">
        <v>0.96000000000000008</v>
      </c>
      <c r="K1204" s="26">
        <v>0.25999999999999995</v>
      </c>
      <c r="L1204" s="26">
        <v>5.5</v>
      </c>
      <c r="M1204" s="44" t="s">
        <v>1266</v>
      </c>
      <c r="N1204" s="44" t="s">
        <v>1265</v>
      </c>
      <c r="O1204" s="23">
        <v>1.3</v>
      </c>
      <c r="P1204" s="23">
        <v>1.1000000000000001</v>
      </c>
      <c r="Q1204" s="44" t="s">
        <v>1267</v>
      </c>
      <c r="R1204" s="27">
        <v>5.2</v>
      </c>
      <c r="S1204" s="44">
        <v>8</v>
      </c>
      <c r="T1204" s="44">
        <v>94</v>
      </c>
      <c r="U1204" s="44">
        <v>42</v>
      </c>
      <c r="V1204" s="44">
        <v>5.3</v>
      </c>
      <c r="W1204" s="44">
        <v>5</v>
      </c>
      <c r="X1204" s="44">
        <v>35</v>
      </c>
      <c r="Y1204" s="3">
        <v>41</v>
      </c>
      <c r="Z1204" s="3" t="s">
        <v>2006</v>
      </c>
      <c r="AA1204" s="3" t="s">
        <v>2006</v>
      </c>
      <c r="AB1204" s="3" t="s">
        <v>2006</v>
      </c>
      <c r="AC1204" s="3" t="s">
        <v>2006</v>
      </c>
      <c r="AD1204" s="15" t="s">
        <v>2006</v>
      </c>
    </row>
    <row r="1205" spans="1:30" x14ac:dyDescent="0.3">
      <c r="A1205" s="150" t="s">
        <v>36</v>
      </c>
      <c r="B1205" s="144" t="s">
        <v>1279</v>
      </c>
      <c r="C1205" s="144">
        <v>158727</v>
      </c>
      <c r="D1205" s="144">
        <v>6578210</v>
      </c>
      <c r="E1205" s="147" t="s">
        <v>295</v>
      </c>
      <c r="F1205" s="43" t="s">
        <v>278</v>
      </c>
      <c r="G1205" s="44" t="s">
        <v>1266</v>
      </c>
      <c r="H1205" s="44">
        <v>9.7000000000000003E-2</v>
      </c>
      <c r="I1205" s="44">
        <f>0.1*17</f>
        <v>1.7000000000000002</v>
      </c>
      <c r="J1205" s="23">
        <v>1.5</v>
      </c>
      <c r="K1205" s="26">
        <v>0.12999999999999998</v>
      </c>
      <c r="L1205" s="26">
        <v>2.2000000000000002</v>
      </c>
      <c r="M1205" s="44" t="s">
        <v>1266</v>
      </c>
      <c r="N1205" s="44" t="s">
        <v>2006</v>
      </c>
      <c r="O1205" s="23">
        <v>2</v>
      </c>
      <c r="P1205" s="23">
        <v>1.9</v>
      </c>
      <c r="Q1205" s="44" t="s">
        <v>1267</v>
      </c>
      <c r="R1205" s="27">
        <v>1.9</v>
      </c>
      <c r="S1205" s="44">
        <v>8</v>
      </c>
      <c r="T1205" s="44">
        <v>63</v>
      </c>
      <c r="U1205" s="44">
        <v>300</v>
      </c>
      <c r="V1205" s="44">
        <v>6.7</v>
      </c>
      <c r="W1205" s="44">
        <v>6.1</v>
      </c>
      <c r="X1205" s="44">
        <v>43</v>
      </c>
      <c r="Y1205" s="3" t="s">
        <v>2006</v>
      </c>
      <c r="Z1205" s="3" t="s">
        <v>2006</v>
      </c>
      <c r="AA1205" s="3" t="s">
        <v>2006</v>
      </c>
      <c r="AB1205" s="3" t="s">
        <v>2006</v>
      </c>
      <c r="AC1205" s="3" t="s">
        <v>2006</v>
      </c>
      <c r="AD1205" s="15" t="s">
        <v>2006</v>
      </c>
    </row>
    <row r="1206" spans="1:30" x14ac:dyDescent="0.3">
      <c r="A1206" s="150" t="s">
        <v>43</v>
      </c>
      <c r="B1206" s="144" t="s">
        <v>43</v>
      </c>
      <c r="C1206" s="144">
        <v>153662</v>
      </c>
      <c r="D1206" s="144">
        <v>6578630</v>
      </c>
      <c r="E1206" s="148" t="s">
        <v>295</v>
      </c>
      <c r="F1206" s="43" t="s">
        <v>278</v>
      </c>
      <c r="G1206" s="44" t="s">
        <v>1266</v>
      </c>
      <c r="H1206" s="44">
        <v>7.6999999999999999E-2</v>
      </c>
      <c r="I1206" s="44">
        <f>0.1*19</f>
        <v>1.9000000000000001</v>
      </c>
      <c r="J1206" s="23">
        <v>1.9</v>
      </c>
      <c r="K1206" s="26">
        <v>0.18000000000000002</v>
      </c>
      <c r="L1206" s="26">
        <v>1.3</v>
      </c>
      <c r="M1206" s="44" t="s">
        <v>1266</v>
      </c>
      <c r="N1206" s="44">
        <v>7.5999999999999998E-2</v>
      </c>
      <c r="O1206" s="23">
        <v>2.2000000000000002</v>
      </c>
      <c r="P1206" s="23">
        <v>2.1</v>
      </c>
      <c r="Q1206" s="44" t="s">
        <v>1267</v>
      </c>
      <c r="R1206" s="27">
        <v>0.98</v>
      </c>
      <c r="S1206" s="44">
        <v>8.3000000000000007</v>
      </c>
      <c r="T1206" s="44">
        <v>57</v>
      </c>
      <c r="U1206" s="44">
        <v>20</v>
      </c>
      <c r="V1206" s="44">
        <v>7.6</v>
      </c>
      <c r="W1206" s="44">
        <v>7.2</v>
      </c>
      <c r="X1206" s="44">
        <v>19</v>
      </c>
      <c r="Y1206" s="3">
        <v>23</v>
      </c>
      <c r="Z1206" s="3" t="s">
        <v>2006</v>
      </c>
      <c r="AA1206" s="3" t="s">
        <v>2006</v>
      </c>
      <c r="AB1206" s="3" t="s">
        <v>2006</v>
      </c>
      <c r="AC1206" s="3" t="s">
        <v>2006</v>
      </c>
      <c r="AD1206" s="15" t="s">
        <v>2006</v>
      </c>
    </row>
    <row r="1207" spans="1:30" x14ac:dyDescent="0.3">
      <c r="A1207" s="150" t="s">
        <v>41</v>
      </c>
      <c r="B1207" s="144" t="s">
        <v>41</v>
      </c>
      <c r="C1207" s="144">
        <v>155057</v>
      </c>
      <c r="D1207" s="144">
        <v>6568460</v>
      </c>
      <c r="E1207" s="147" t="s">
        <v>295</v>
      </c>
      <c r="F1207" s="43" t="s">
        <v>279</v>
      </c>
      <c r="G1207" s="44" t="s">
        <v>1266</v>
      </c>
      <c r="H1207" s="44">
        <v>0.1</v>
      </c>
      <c r="I1207" s="47">
        <v>1</v>
      </c>
      <c r="J1207" s="23">
        <v>1.8</v>
      </c>
      <c r="K1207" s="26" t="s">
        <v>591</v>
      </c>
      <c r="L1207" s="26">
        <v>0.63</v>
      </c>
      <c r="M1207" s="44" t="s">
        <v>1266</v>
      </c>
      <c r="N1207" s="44">
        <v>8.6999999999999994E-2</v>
      </c>
      <c r="O1207" s="23">
        <v>1.1000000000000001</v>
      </c>
      <c r="P1207" s="23">
        <v>1.8</v>
      </c>
      <c r="Q1207" s="44" t="s">
        <v>1267</v>
      </c>
      <c r="R1207" s="27">
        <v>1.7</v>
      </c>
      <c r="S1207" s="44">
        <v>7.9</v>
      </c>
      <c r="T1207" s="44">
        <v>74</v>
      </c>
      <c r="U1207" s="44">
        <v>32</v>
      </c>
      <c r="V1207" s="44">
        <v>9.3000000000000007</v>
      </c>
      <c r="W1207" s="44">
        <v>8.5</v>
      </c>
      <c r="X1207" s="46">
        <v>28</v>
      </c>
      <c r="Y1207" s="3">
        <v>28</v>
      </c>
      <c r="Z1207" s="3" t="s">
        <v>2006</v>
      </c>
      <c r="AA1207" s="3" t="s">
        <v>2006</v>
      </c>
      <c r="AB1207" s="3" t="s">
        <v>2006</v>
      </c>
      <c r="AC1207" s="3" t="s">
        <v>2006</v>
      </c>
      <c r="AD1207" s="15" t="s">
        <v>2006</v>
      </c>
    </row>
    <row r="1208" spans="1:30" x14ac:dyDescent="0.3">
      <c r="A1208" s="150" t="s">
        <v>43</v>
      </c>
      <c r="B1208" s="144" t="s">
        <v>43</v>
      </c>
      <c r="C1208" s="144">
        <v>153662</v>
      </c>
      <c r="D1208" s="144">
        <v>6578630</v>
      </c>
      <c r="E1208" s="148" t="s">
        <v>295</v>
      </c>
      <c r="F1208" s="43" t="s">
        <v>279</v>
      </c>
      <c r="G1208" s="44" t="s">
        <v>1266</v>
      </c>
      <c r="H1208" s="44">
        <v>0.12</v>
      </c>
      <c r="I1208" s="44">
        <f>0.1*28</f>
        <v>2.8000000000000003</v>
      </c>
      <c r="J1208" s="23">
        <v>2</v>
      </c>
      <c r="K1208" s="26">
        <v>4.2</v>
      </c>
      <c r="L1208" s="26">
        <v>2.6</v>
      </c>
      <c r="M1208" s="46" t="s">
        <v>1266</v>
      </c>
      <c r="N1208" s="44">
        <v>8.3000000000000004E-2</v>
      </c>
      <c r="O1208" s="23">
        <v>2.2000000000000002</v>
      </c>
      <c r="P1208" s="23">
        <v>1.7</v>
      </c>
      <c r="Q1208" s="44" t="s">
        <v>1267</v>
      </c>
      <c r="R1208" s="27">
        <v>2.2999999999999998</v>
      </c>
      <c r="S1208" s="44">
        <v>8</v>
      </c>
      <c r="T1208" s="44">
        <v>52</v>
      </c>
      <c r="U1208" s="44">
        <v>18</v>
      </c>
      <c r="V1208" s="44">
        <v>7.6</v>
      </c>
      <c r="W1208" s="44">
        <v>7.1</v>
      </c>
      <c r="X1208" s="46">
        <v>18</v>
      </c>
      <c r="Y1208" s="3">
        <v>16</v>
      </c>
      <c r="Z1208" s="3" t="s">
        <v>2006</v>
      </c>
      <c r="AA1208" s="3" t="s">
        <v>2006</v>
      </c>
      <c r="AB1208" s="3" t="s">
        <v>2006</v>
      </c>
      <c r="AC1208" s="3" t="s">
        <v>2006</v>
      </c>
      <c r="AD1208" s="15" t="s">
        <v>2006</v>
      </c>
    </row>
    <row r="1209" spans="1:30" x14ac:dyDescent="0.3">
      <c r="A1209" s="143" t="s">
        <v>263</v>
      </c>
      <c r="B1209" s="144" t="s">
        <v>550</v>
      </c>
      <c r="C1209" s="144">
        <v>156953</v>
      </c>
      <c r="D1209" s="144">
        <v>6570050</v>
      </c>
      <c r="E1209" s="147" t="s">
        <v>295</v>
      </c>
      <c r="F1209" s="43" t="s">
        <v>279</v>
      </c>
      <c r="G1209" s="44" t="s">
        <v>1266</v>
      </c>
      <c r="H1209" s="44">
        <v>0.1</v>
      </c>
      <c r="I1209" s="44">
        <f>0.1*14</f>
        <v>1.4000000000000001</v>
      </c>
      <c r="J1209" s="23">
        <v>2.8</v>
      </c>
      <c r="K1209" s="26">
        <v>0.15</v>
      </c>
      <c r="L1209" s="26">
        <v>1.8</v>
      </c>
      <c r="M1209" s="44" t="s">
        <v>1266</v>
      </c>
      <c r="N1209" s="44">
        <v>6.6000000000000003E-2</v>
      </c>
      <c r="O1209" s="23">
        <v>1.1000000000000001</v>
      </c>
      <c r="P1209" s="23">
        <v>2.5</v>
      </c>
      <c r="Q1209" s="44" t="s">
        <v>1267</v>
      </c>
      <c r="R1209" s="27">
        <v>0.69</v>
      </c>
      <c r="S1209" s="44">
        <v>8</v>
      </c>
      <c r="T1209" s="44">
        <v>74</v>
      </c>
      <c r="U1209" s="44">
        <v>35</v>
      </c>
      <c r="V1209" s="44">
        <v>7.9</v>
      </c>
      <c r="W1209" s="44">
        <v>7.3</v>
      </c>
      <c r="X1209" s="46">
        <v>32</v>
      </c>
      <c r="Y1209" s="3">
        <v>30</v>
      </c>
      <c r="Z1209" s="3" t="s">
        <v>2006</v>
      </c>
      <c r="AA1209" s="3" t="s">
        <v>2006</v>
      </c>
      <c r="AB1209" s="3" t="s">
        <v>2006</v>
      </c>
      <c r="AC1209" s="3" t="s">
        <v>2006</v>
      </c>
      <c r="AD1209" s="15" t="s">
        <v>2006</v>
      </c>
    </row>
    <row r="1210" spans="1:30" x14ac:dyDescent="0.3">
      <c r="A1210" s="150" t="s">
        <v>36</v>
      </c>
      <c r="B1210" s="144" t="s">
        <v>1279</v>
      </c>
      <c r="C1210" s="144">
        <v>158727</v>
      </c>
      <c r="D1210" s="144">
        <v>6578210</v>
      </c>
      <c r="E1210" s="148" t="s">
        <v>295</v>
      </c>
      <c r="F1210" s="43" t="s">
        <v>279</v>
      </c>
      <c r="G1210" s="44">
        <v>1.0999999999999999E-2</v>
      </c>
      <c r="H1210" s="44">
        <v>9.4E-2</v>
      </c>
      <c r="I1210" s="44">
        <f>0.1*18</f>
        <v>1.8</v>
      </c>
      <c r="J1210" s="23">
        <v>1.6</v>
      </c>
      <c r="K1210" s="26">
        <v>0.25</v>
      </c>
      <c r="L1210" s="26">
        <v>3</v>
      </c>
      <c r="M1210" s="44" t="s">
        <v>1266</v>
      </c>
      <c r="N1210" s="44">
        <v>9.0999999999999998E-2</v>
      </c>
      <c r="O1210" s="23">
        <v>1.6</v>
      </c>
      <c r="P1210" s="23">
        <v>1.5</v>
      </c>
      <c r="Q1210" s="44" t="s">
        <v>1267</v>
      </c>
      <c r="R1210" s="27">
        <v>2.5</v>
      </c>
      <c r="S1210" s="44">
        <v>7.9</v>
      </c>
      <c r="T1210" s="44">
        <v>67</v>
      </c>
      <c r="U1210" s="44">
        <v>400</v>
      </c>
      <c r="V1210" s="44">
        <v>6.6</v>
      </c>
      <c r="W1210" s="44">
        <v>6.1</v>
      </c>
      <c r="X1210" s="44">
        <v>47</v>
      </c>
      <c r="Y1210" s="3">
        <v>44</v>
      </c>
      <c r="Z1210" s="3" t="s">
        <v>2006</v>
      </c>
      <c r="AA1210" s="3" t="s">
        <v>2006</v>
      </c>
      <c r="AB1210" s="3" t="s">
        <v>2006</v>
      </c>
      <c r="AC1210" s="3" t="s">
        <v>2006</v>
      </c>
      <c r="AD1210" s="15" t="s">
        <v>2006</v>
      </c>
    </row>
    <row r="1211" spans="1:30" x14ac:dyDescent="0.3">
      <c r="A1211" s="150" t="s">
        <v>38</v>
      </c>
      <c r="B1211" s="145" t="s">
        <v>38</v>
      </c>
      <c r="C1211" s="144">
        <v>145070</v>
      </c>
      <c r="D1211" s="144">
        <v>6580210</v>
      </c>
      <c r="E1211" s="147" t="s">
        <v>295</v>
      </c>
      <c r="F1211" s="43" t="s">
        <v>280</v>
      </c>
      <c r="G1211" s="44" t="s">
        <v>1266</v>
      </c>
      <c r="H1211" s="44" t="s">
        <v>1265</v>
      </c>
      <c r="I1211" s="44">
        <v>0.46</v>
      </c>
      <c r="J1211" s="23">
        <v>0.37</v>
      </c>
      <c r="K1211" s="26">
        <v>8.1000000000000003E-2</v>
      </c>
      <c r="L1211" s="26">
        <v>1.4</v>
      </c>
      <c r="M1211" s="44" t="s">
        <v>1266</v>
      </c>
      <c r="N1211" s="44" t="s">
        <v>1265</v>
      </c>
      <c r="O1211" s="23">
        <v>0.55000000000000004</v>
      </c>
      <c r="P1211" s="23">
        <v>0.36000000000000004</v>
      </c>
      <c r="Q1211" s="44">
        <v>2.3E-2</v>
      </c>
      <c r="R1211" s="27">
        <v>1</v>
      </c>
      <c r="S1211" s="44">
        <v>8.1</v>
      </c>
      <c r="T1211" s="44">
        <v>130</v>
      </c>
      <c r="U1211" s="44">
        <v>34</v>
      </c>
      <c r="V1211" s="44">
        <v>10</v>
      </c>
      <c r="W1211" s="44">
        <v>9.5</v>
      </c>
      <c r="X1211" s="44">
        <v>42</v>
      </c>
      <c r="Y1211" s="3">
        <v>48</v>
      </c>
      <c r="Z1211" s="3" t="s">
        <v>2006</v>
      </c>
      <c r="AA1211" s="3" t="s">
        <v>2006</v>
      </c>
      <c r="AB1211" s="3" t="s">
        <v>2006</v>
      </c>
      <c r="AC1211" s="3" t="s">
        <v>2006</v>
      </c>
      <c r="AD1211" s="15" t="s">
        <v>2006</v>
      </c>
    </row>
    <row r="1212" spans="1:30" x14ac:dyDescent="0.3">
      <c r="A1212" s="150" t="s">
        <v>40</v>
      </c>
      <c r="B1212" s="144" t="s">
        <v>40</v>
      </c>
      <c r="C1212" s="144">
        <v>142857</v>
      </c>
      <c r="D1212" s="144">
        <v>6581940</v>
      </c>
      <c r="E1212" s="148" t="s">
        <v>295</v>
      </c>
      <c r="F1212" s="43" t="s">
        <v>280</v>
      </c>
      <c r="G1212" s="44" t="s">
        <v>1266</v>
      </c>
      <c r="H1212" s="44">
        <v>0.14000000000000001</v>
      </c>
      <c r="I1212" s="44">
        <f>0.1*17</f>
        <v>1.7000000000000002</v>
      </c>
      <c r="J1212" s="23">
        <v>1.4</v>
      </c>
      <c r="K1212" s="26">
        <v>0.2</v>
      </c>
      <c r="L1212" s="26">
        <v>2.6</v>
      </c>
      <c r="M1212" s="46" t="s">
        <v>1266</v>
      </c>
      <c r="N1212" s="44">
        <v>0.09</v>
      </c>
      <c r="O1212" s="23">
        <v>1.5</v>
      </c>
      <c r="P1212" s="23">
        <v>1.3</v>
      </c>
      <c r="Q1212" s="44" t="s">
        <v>1267</v>
      </c>
      <c r="R1212" s="27">
        <v>1.6</v>
      </c>
      <c r="S1212" s="44">
        <v>8</v>
      </c>
      <c r="T1212" s="44">
        <v>180</v>
      </c>
      <c r="U1212" s="44">
        <v>62</v>
      </c>
      <c r="V1212" s="44">
        <v>8.4</v>
      </c>
      <c r="W1212" s="44">
        <v>7.6</v>
      </c>
      <c r="X1212" s="46">
        <v>61</v>
      </c>
      <c r="Y1212" s="3">
        <v>73</v>
      </c>
      <c r="Z1212" s="3" t="s">
        <v>2006</v>
      </c>
      <c r="AA1212" s="3" t="s">
        <v>2006</v>
      </c>
      <c r="AB1212" s="3" t="s">
        <v>2006</v>
      </c>
      <c r="AC1212" s="3" t="s">
        <v>2006</v>
      </c>
      <c r="AD1212" s="15" t="s">
        <v>2006</v>
      </c>
    </row>
    <row r="1213" spans="1:30" x14ac:dyDescent="0.3">
      <c r="A1213" s="150" t="s">
        <v>39</v>
      </c>
      <c r="B1213" s="144" t="s">
        <v>39</v>
      </c>
      <c r="C1213" s="144">
        <v>145234</v>
      </c>
      <c r="D1213" s="144">
        <v>6581590</v>
      </c>
      <c r="E1213" s="147" t="s">
        <v>295</v>
      </c>
      <c r="F1213" s="43" t="s">
        <v>280</v>
      </c>
      <c r="G1213" s="44" t="s">
        <v>1266</v>
      </c>
      <c r="H1213" s="44">
        <v>0.1</v>
      </c>
      <c r="I1213" s="44">
        <v>0.26</v>
      </c>
      <c r="J1213" s="23">
        <v>0.48000000000000004</v>
      </c>
      <c r="K1213" s="26">
        <v>6.0000000000000005E-2</v>
      </c>
      <c r="L1213" s="26">
        <v>0.59000000000000008</v>
      </c>
      <c r="M1213" s="44" t="s">
        <v>1266</v>
      </c>
      <c r="N1213" s="44">
        <v>7.8E-2</v>
      </c>
      <c r="O1213" s="23">
        <v>0.2</v>
      </c>
      <c r="P1213" s="23">
        <v>0.44</v>
      </c>
      <c r="Q1213" s="44" t="s">
        <v>1267</v>
      </c>
      <c r="R1213" s="27" t="s">
        <v>557</v>
      </c>
      <c r="S1213" s="44">
        <v>8.1999999999999993</v>
      </c>
      <c r="T1213" s="44">
        <v>190</v>
      </c>
      <c r="U1213" s="44">
        <v>72</v>
      </c>
      <c r="V1213" s="44">
        <v>22</v>
      </c>
      <c r="W1213" s="44">
        <v>21</v>
      </c>
      <c r="X1213" s="44">
        <v>89</v>
      </c>
      <c r="Y1213" s="3">
        <v>100</v>
      </c>
      <c r="Z1213" s="3" t="s">
        <v>2006</v>
      </c>
      <c r="AA1213" s="3" t="s">
        <v>2006</v>
      </c>
      <c r="AB1213" s="3" t="s">
        <v>2006</v>
      </c>
      <c r="AC1213" s="3" t="s">
        <v>2006</v>
      </c>
      <c r="AD1213" s="15" t="s">
        <v>2006</v>
      </c>
    </row>
    <row r="1214" spans="1:30" x14ac:dyDescent="0.3">
      <c r="A1214" s="143" t="s">
        <v>265</v>
      </c>
      <c r="B1214" s="144" t="s">
        <v>546</v>
      </c>
      <c r="C1214" s="144">
        <v>152125</v>
      </c>
      <c r="D1214" s="144">
        <v>6576900</v>
      </c>
      <c r="E1214" s="148" t="s">
        <v>295</v>
      </c>
      <c r="F1214" s="43" t="s">
        <v>280</v>
      </c>
      <c r="G1214" s="44" t="s">
        <v>1266</v>
      </c>
      <c r="H1214" s="44">
        <v>0.12</v>
      </c>
      <c r="I1214" s="44">
        <f>0.1*26</f>
        <v>2.6</v>
      </c>
      <c r="J1214" s="23">
        <v>2</v>
      </c>
      <c r="K1214" s="26">
        <v>0.44</v>
      </c>
      <c r="L1214" s="26">
        <v>3.4</v>
      </c>
      <c r="M1214" s="44" t="s">
        <v>1266</v>
      </c>
      <c r="N1214" s="44">
        <v>6.4000000000000001E-2</v>
      </c>
      <c r="O1214" s="23">
        <v>2.2000000000000002</v>
      </c>
      <c r="P1214" s="23">
        <v>1.9</v>
      </c>
      <c r="Q1214" s="44">
        <v>3.4000000000000002E-2</v>
      </c>
      <c r="R1214" s="27">
        <v>2.5</v>
      </c>
      <c r="S1214" s="44">
        <v>7.9</v>
      </c>
      <c r="T1214" s="44">
        <v>57</v>
      </c>
      <c r="U1214" s="44">
        <v>21</v>
      </c>
      <c r="V1214" s="44">
        <v>7.6</v>
      </c>
      <c r="W1214" s="44">
        <v>7.1</v>
      </c>
      <c r="X1214" s="44">
        <v>19</v>
      </c>
      <c r="Y1214" s="3">
        <v>21</v>
      </c>
      <c r="Z1214" s="3" t="s">
        <v>2006</v>
      </c>
      <c r="AA1214" s="3" t="s">
        <v>2006</v>
      </c>
      <c r="AB1214" s="3" t="s">
        <v>2006</v>
      </c>
      <c r="AC1214" s="3" t="s">
        <v>2006</v>
      </c>
      <c r="AD1214" s="15" t="s">
        <v>2006</v>
      </c>
    </row>
    <row r="1215" spans="1:30" x14ac:dyDescent="0.3">
      <c r="A1215" s="150" t="s">
        <v>268</v>
      </c>
      <c r="B1215" s="144" t="s">
        <v>1993</v>
      </c>
      <c r="C1215" s="144">
        <v>146245</v>
      </c>
      <c r="D1215" s="144">
        <v>6583660</v>
      </c>
      <c r="E1215" s="147" t="s">
        <v>295</v>
      </c>
      <c r="F1215" s="43" t="s">
        <v>280</v>
      </c>
      <c r="G1215" s="44">
        <v>1.7999999999999999E-2</v>
      </c>
      <c r="H1215" s="44">
        <v>0.72</v>
      </c>
      <c r="I1215" s="44">
        <f>0.1*34</f>
        <v>3.4000000000000004</v>
      </c>
      <c r="J1215" s="23">
        <v>2.6</v>
      </c>
      <c r="K1215" s="26">
        <v>0.79</v>
      </c>
      <c r="L1215" s="26">
        <v>13</v>
      </c>
      <c r="M1215" s="44" t="s">
        <v>1266</v>
      </c>
      <c r="N1215" s="44">
        <v>7.0999999999999994E-2</v>
      </c>
      <c r="O1215" s="23">
        <v>2.2999999999999998</v>
      </c>
      <c r="P1215" s="23">
        <v>1.9</v>
      </c>
      <c r="Q1215" s="44">
        <v>4.5999999999999999E-2</v>
      </c>
      <c r="R1215" s="27">
        <v>4.1000000000000005</v>
      </c>
      <c r="S1215" s="44">
        <v>8</v>
      </c>
      <c r="T1215" s="44">
        <v>160</v>
      </c>
      <c r="U1215" s="44">
        <v>56</v>
      </c>
      <c r="V1215" s="44">
        <v>7.7</v>
      </c>
      <c r="W1215" s="44">
        <v>6.8</v>
      </c>
      <c r="X1215" s="44">
        <v>59</v>
      </c>
      <c r="Y1215" s="3">
        <v>62</v>
      </c>
      <c r="Z1215" s="3" t="s">
        <v>2006</v>
      </c>
      <c r="AA1215" s="3" t="s">
        <v>2006</v>
      </c>
      <c r="AB1215" s="3" t="s">
        <v>2006</v>
      </c>
      <c r="AC1215" s="3" t="s">
        <v>2006</v>
      </c>
      <c r="AD1215" s="15" t="s">
        <v>2006</v>
      </c>
    </row>
    <row r="1216" spans="1:30" x14ac:dyDescent="0.3">
      <c r="A1216" s="143" t="s">
        <v>46</v>
      </c>
      <c r="B1216" s="144" t="s">
        <v>46</v>
      </c>
      <c r="C1216" s="147" t="s">
        <v>1283</v>
      </c>
      <c r="D1216" s="147" t="s">
        <v>1282</v>
      </c>
      <c r="E1216" s="148" t="s">
        <v>295</v>
      </c>
      <c r="F1216" s="43" t="s">
        <v>280</v>
      </c>
      <c r="G1216" s="44" t="s">
        <v>1266</v>
      </c>
      <c r="H1216" s="44">
        <v>7.1999999999999995E-2</v>
      </c>
      <c r="I1216" s="44">
        <f>0.1*17</f>
        <v>1.7000000000000002</v>
      </c>
      <c r="J1216" s="23">
        <v>1.1000000000000001</v>
      </c>
      <c r="K1216" s="26">
        <v>0.22</v>
      </c>
      <c r="L1216" s="26">
        <v>5.2</v>
      </c>
      <c r="M1216" s="44" t="s">
        <v>1266</v>
      </c>
      <c r="N1216" s="44" t="s">
        <v>1265</v>
      </c>
      <c r="O1216" s="23">
        <v>1.3</v>
      </c>
      <c r="P1216" s="23">
        <v>0.97000000000000008</v>
      </c>
      <c r="Q1216" s="44">
        <v>0.03</v>
      </c>
      <c r="R1216" s="27">
        <v>4.1000000000000005</v>
      </c>
      <c r="S1216" s="44">
        <v>8.1</v>
      </c>
      <c r="T1216" s="44">
        <v>99</v>
      </c>
      <c r="U1216" s="44">
        <v>42</v>
      </c>
      <c r="V1216" s="44">
        <v>5.6</v>
      </c>
      <c r="W1216" s="44">
        <v>5</v>
      </c>
      <c r="X1216" s="44">
        <v>37</v>
      </c>
      <c r="Y1216" s="3">
        <v>40</v>
      </c>
      <c r="Z1216" s="3" t="s">
        <v>2006</v>
      </c>
      <c r="AA1216" s="3" t="s">
        <v>2006</v>
      </c>
      <c r="AB1216" s="3" t="s">
        <v>2006</v>
      </c>
      <c r="AC1216" s="3" t="s">
        <v>2006</v>
      </c>
      <c r="AD1216" s="15" t="s">
        <v>2006</v>
      </c>
    </row>
    <row r="1217" spans="1:30" x14ac:dyDescent="0.3">
      <c r="A1217" s="150" t="s">
        <v>269</v>
      </c>
      <c r="B1217" s="144" t="s">
        <v>44</v>
      </c>
      <c r="C1217" s="144">
        <v>149668</v>
      </c>
      <c r="D1217" s="144">
        <v>6580770</v>
      </c>
      <c r="E1217" s="147" t="s">
        <v>295</v>
      </c>
      <c r="F1217" s="43" t="s">
        <v>280</v>
      </c>
      <c r="G1217" s="44" t="s">
        <v>1266</v>
      </c>
      <c r="H1217" s="44">
        <v>0.14000000000000001</v>
      </c>
      <c r="I1217" s="44">
        <f>0.1*24</f>
        <v>2.4000000000000004</v>
      </c>
      <c r="J1217" s="23">
        <v>1.9</v>
      </c>
      <c r="K1217" s="26">
        <v>0.19</v>
      </c>
      <c r="L1217" s="26">
        <v>1.7</v>
      </c>
      <c r="M1217" s="44" t="s">
        <v>1266</v>
      </c>
      <c r="N1217" s="44">
        <v>9.4E-2</v>
      </c>
      <c r="O1217" s="23">
        <v>2.1</v>
      </c>
      <c r="P1217" s="23">
        <v>1.9</v>
      </c>
      <c r="Q1217" s="44" t="s">
        <v>1267</v>
      </c>
      <c r="R1217" s="27">
        <v>1.1000000000000001</v>
      </c>
      <c r="S1217" s="44">
        <v>7.9</v>
      </c>
      <c r="T1217" s="44">
        <v>56</v>
      </c>
      <c r="U1217" s="44">
        <v>19</v>
      </c>
      <c r="V1217" s="44">
        <v>7.5</v>
      </c>
      <c r="W1217" s="44">
        <v>7.1</v>
      </c>
      <c r="X1217" s="44">
        <v>18</v>
      </c>
      <c r="Y1217" s="3">
        <v>22</v>
      </c>
      <c r="Z1217" s="3" t="s">
        <v>2006</v>
      </c>
      <c r="AA1217" s="3" t="s">
        <v>2006</v>
      </c>
      <c r="AB1217" s="3" t="s">
        <v>2006</v>
      </c>
      <c r="AC1217" s="3" t="s">
        <v>2006</v>
      </c>
      <c r="AD1217" s="15" t="s">
        <v>2006</v>
      </c>
    </row>
    <row r="1218" spans="1:30" x14ac:dyDescent="0.3">
      <c r="A1218" s="150" t="s">
        <v>42</v>
      </c>
      <c r="B1218" s="144" t="s">
        <v>42</v>
      </c>
      <c r="C1218" s="144">
        <v>148156</v>
      </c>
      <c r="D1218" s="144">
        <v>6572520</v>
      </c>
      <c r="E1218" s="148" t="s">
        <v>295</v>
      </c>
      <c r="F1218" s="43" t="s">
        <v>280</v>
      </c>
      <c r="G1218" s="44" t="s">
        <v>1266</v>
      </c>
      <c r="H1218" s="44">
        <v>5.2999999999999999E-2</v>
      </c>
      <c r="I1218" s="44">
        <f>0.1*17</f>
        <v>1.7000000000000002</v>
      </c>
      <c r="J1218" s="23">
        <v>1.2</v>
      </c>
      <c r="K1218" s="26">
        <v>0.12000000000000001</v>
      </c>
      <c r="L1218" s="26">
        <v>3</v>
      </c>
      <c r="M1218" s="44" t="s">
        <v>1266</v>
      </c>
      <c r="N1218" s="44" t="s">
        <v>1265</v>
      </c>
      <c r="O1218" s="23">
        <v>1.3</v>
      </c>
      <c r="P1218" s="23">
        <v>1</v>
      </c>
      <c r="Q1218" s="44" t="s">
        <v>1267</v>
      </c>
      <c r="R1218" s="27">
        <v>1.6</v>
      </c>
      <c r="S1218" s="44">
        <v>7.6</v>
      </c>
      <c r="T1218" s="44">
        <v>55</v>
      </c>
      <c r="U1218" s="44">
        <v>27</v>
      </c>
      <c r="V1218" s="44">
        <v>5.5</v>
      </c>
      <c r="W1218" s="44">
        <v>4.9000000000000004</v>
      </c>
      <c r="X1218" s="44">
        <v>26</v>
      </c>
      <c r="Y1218" s="3">
        <v>28</v>
      </c>
      <c r="Z1218" s="3" t="s">
        <v>2006</v>
      </c>
      <c r="AA1218" s="3" t="s">
        <v>2006</v>
      </c>
      <c r="AB1218" s="3" t="s">
        <v>2006</v>
      </c>
      <c r="AC1218" s="3" t="s">
        <v>2006</v>
      </c>
      <c r="AD1218" s="15" t="s">
        <v>2006</v>
      </c>
    </row>
    <row r="1219" spans="1:30" x14ac:dyDescent="0.3">
      <c r="A1219" s="143" t="s">
        <v>37</v>
      </c>
      <c r="B1219" s="154" t="s">
        <v>37</v>
      </c>
      <c r="C1219" s="154"/>
      <c r="D1219" s="161"/>
      <c r="E1219" s="147" t="s">
        <v>295</v>
      </c>
      <c r="F1219" s="43" t="s">
        <v>280</v>
      </c>
      <c r="G1219" s="44" t="s">
        <v>1267</v>
      </c>
      <c r="H1219" s="44" t="s">
        <v>275</v>
      </c>
      <c r="I1219" s="44" t="s">
        <v>275</v>
      </c>
      <c r="J1219" s="23" t="s">
        <v>587</v>
      </c>
      <c r="K1219" s="26" t="s">
        <v>566</v>
      </c>
      <c r="L1219" s="26" t="s">
        <v>582</v>
      </c>
      <c r="M1219" s="44" t="s">
        <v>1267</v>
      </c>
      <c r="N1219" s="44" t="s">
        <v>275</v>
      </c>
      <c r="O1219" s="23" t="s">
        <v>587</v>
      </c>
      <c r="P1219" s="23" t="s">
        <v>587</v>
      </c>
      <c r="Q1219" s="44" t="s">
        <v>1265</v>
      </c>
      <c r="R1219" s="27" t="s">
        <v>974</v>
      </c>
      <c r="S1219" s="44" t="s">
        <v>2006</v>
      </c>
      <c r="T1219" s="44" t="s">
        <v>2006</v>
      </c>
      <c r="U1219" s="44" t="s">
        <v>2006</v>
      </c>
      <c r="V1219" s="44" t="s">
        <v>2006</v>
      </c>
      <c r="W1219" s="44" t="s">
        <v>2006</v>
      </c>
      <c r="X1219" s="44" t="s">
        <v>1265</v>
      </c>
      <c r="Y1219" s="3" t="s">
        <v>1265</v>
      </c>
      <c r="Z1219" s="3" t="s">
        <v>2006</v>
      </c>
      <c r="AA1219" s="3" t="s">
        <v>2006</v>
      </c>
      <c r="AB1219" s="3" t="s">
        <v>2006</v>
      </c>
      <c r="AC1219" s="3" t="s">
        <v>2006</v>
      </c>
      <c r="AD1219" s="15" t="s">
        <v>2006</v>
      </c>
    </row>
    <row r="1220" spans="1:30" x14ac:dyDescent="0.3">
      <c r="A1220" s="150" t="s">
        <v>261</v>
      </c>
      <c r="B1220" s="144" t="s">
        <v>1327</v>
      </c>
      <c r="C1220" s="144">
        <v>156341</v>
      </c>
      <c r="D1220" s="144">
        <v>6582550</v>
      </c>
      <c r="E1220" s="148" t="s">
        <v>295</v>
      </c>
      <c r="F1220" s="43" t="s">
        <v>281</v>
      </c>
      <c r="G1220" s="44">
        <v>1.2E-2</v>
      </c>
      <c r="H1220" s="44">
        <v>6.6000000000000003E-2</v>
      </c>
      <c r="I1220" s="44">
        <f>0.1*17</f>
        <v>1.7000000000000002</v>
      </c>
      <c r="J1220" s="23">
        <v>1.5</v>
      </c>
      <c r="K1220" s="26">
        <v>0.11</v>
      </c>
      <c r="L1220" s="26">
        <v>1.8</v>
      </c>
      <c r="M1220" s="44" t="s">
        <v>1266</v>
      </c>
      <c r="N1220" s="44">
        <v>8.7999999999999995E-2</v>
      </c>
      <c r="O1220" s="23">
        <v>1.4</v>
      </c>
      <c r="P1220" s="23">
        <v>1.3</v>
      </c>
      <c r="Q1220" s="44">
        <v>2.3E-2</v>
      </c>
      <c r="R1220" s="27">
        <v>1.6</v>
      </c>
      <c r="S1220" s="44">
        <v>8.4</v>
      </c>
      <c r="T1220" s="44">
        <v>72</v>
      </c>
      <c r="U1220" s="44">
        <v>550</v>
      </c>
      <c r="V1220" s="44">
        <v>6.3</v>
      </c>
      <c r="W1220" s="44">
        <v>6</v>
      </c>
      <c r="X1220" s="44">
        <v>57</v>
      </c>
      <c r="Y1220" s="3">
        <v>65</v>
      </c>
      <c r="Z1220" s="3" t="s">
        <v>2006</v>
      </c>
      <c r="AA1220" s="3" t="s">
        <v>2006</v>
      </c>
      <c r="AB1220" s="3" t="s">
        <v>2006</v>
      </c>
      <c r="AC1220" s="3" t="s">
        <v>2006</v>
      </c>
      <c r="AD1220" s="15" t="s">
        <v>2006</v>
      </c>
    </row>
    <row r="1221" spans="1:30" x14ac:dyDescent="0.3">
      <c r="A1221" s="143" t="s">
        <v>267</v>
      </c>
      <c r="B1221" s="144" t="s">
        <v>552</v>
      </c>
      <c r="C1221" s="144">
        <v>152713</v>
      </c>
      <c r="D1221" s="144">
        <v>6582780</v>
      </c>
      <c r="E1221" s="147" t="s">
        <v>295</v>
      </c>
      <c r="F1221" s="43" t="s">
        <v>281</v>
      </c>
      <c r="G1221" s="44">
        <v>0.01</v>
      </c>
      <c r="H1221" s="44">
        <v>6.3E-2</v>
      </c>
      <c r="I1221" s="44">
        <f>0.1*16</f>
        <v>1.6</v>
      </c>
      <c r="J1221" s="23">
        <v>1.5</v>
      </c>
      <c r="K1221" s="26">
        <v>0.33</v>
      </c>
      <c r="L1221" s="26">
        <v>2.7</v>
      </c>
      <c r="M1221" s="44" t="s">
        <v>1266</v>
      </c>
      <c r="N1221" s="44">
        <v>0.12</v>
      </c>
      <c r="O1221" s="23">
        <v>1.7</v>
      </c>
      <c r="P1221" s="23">
        <v>1.5</v>
      </c>
      <c r="Q1221" s="44">
        <v>7.8E-2</v>
      </c>
      <c r="R1221" s="27">
        <v>2.8</v>
      </c>
      <c r="S1221" s="44">
        <v>8.4</v>
      </c>
      <c r="T1221" s="44">
        <v>91</v>
      </c>
      <c r="U1221" s="44">
        <v>600</v>
      </c>
      <c r="V1221" s="44">
        <v>6.7</v>
      </c>
      <c r="W1221" s="44">
        <v>6</v>
      </c>
      <c r="X1221" s="44">
        <v>66</v>
      </c>
      <c r="Y1221" s="3">
        <v>90</v>
      </c>
      <c r="Z1221" s="3" t="s">
        <v>2006</v>
      </c>
      <c r="AA1221" s="3" t="s">
        <v>2006</v>
      </c>
      <c r="AB1221" s="3" t="s">
        <v>2006</v>
      </c>
      <c r="AC1221" s="3" t="s">
        <v>2006</v>
      </c>
      <c r="AD1221" s="15" t="s">
        <v>2006</v>
      </c>
    </row>
    <row r="1222" spans="1:30" x14ac:dyDescent="0.3">
      <c r="A1222" s="150" t="s">
        <v>41</v>
      </c>
      <c r="B1222" s="144" t="s">
        <v>41</v>
      </c>
      <c r="C1222" s="144">
        <v>155057</v>
      </c>
      <c r="D1222" s="144">
        <v>6568460</v>
      </c>
      <c r="E1222" s="148" t="s">
        <v>295</v>
      </c>
      <c r="F1222" s="43" t="s">
        <v>282</v>
      </c>
      <c r="G1222" s="44" t="s">
        <v>1266</v>
      </c>
      <c r="H1222" s="44">
        <v>0.11</v>
      </c>
      <c r="I1222" s="44">
        <f>0.1*15</f>
        <v>1.5</v>
      </c>
      <c r="J1222" s="23">
        <v>1.9</v>
      </c>
      <c r="K1222" s="26">
        <v>0.31</v>
      </c>
      <c r="L1222" s="26">
        <v>1.6</v>
      </c>
      <c r="M1222" s="44" t="s">
        <v>1266</v>
      </c>
      <c r="N1222" s="44">
        <v>0.11</v>
      </c>
      <c r="O1222" s="23">
        <v>1.2</v>
      </c>
      <c r="P1222" s="23">
        <v>2.1</v>
      </c>
      <c r="Q1222" s="44" t="s">
        <v>1267</v>
      </c>
      <c r="R1222" s="27">
        <v>1.2</v>
      </c>
      <c r="S1222" s="44">
        <v>8</v>
      </c>
      <c r="T1222" s="44">
        <v>74</v>
      </c>
      <c r="U1222" s="44">
        <v>33</v>
      </c>
      <c r="V1222" s="44">
        <v>9.1999999999999993</v>
      </c>
      <c r="W1222" s="44">
        <v>8.4</v>
      </c>
      <c r="X1222" s="44">
        <v>28</v>
      </c>
      <c r="Y1222" s="3">
        <v>32</v>
      </c>
      <c r="Z1222" s="3" t="s">
        <v>2006</v>
      </c>
      <c r="AA1222" s="3" t="s">
        <v>2006</v>
      </c>
      <c r="AB1222" s="3" t="s">
        <v>2006</v>
      </c>
      <c r="AC1222" s="3" t="s">
        <v>2006</v>
      </c>
      <c r="AD1222" s="15" t="s">
        <v>2006</v>
      </c>
    </row>
    <row r="1223" spans="1:30" x14ac:dyDescent="0.3">
      <c r="A1223" s="150" t="s">
        <v>40</v>
      </c>
      <c r="B1223" s="144" t="s">
        <v>40</v>
      </c>
      <c r="C1223" s="144">
        <v>142857</v>
      </c>
      <c r="D1223" s="144">
        <v>6581940</v>
      </c>
      <c r="E1223" s="147" t="s">
        <v>295</v>
      </c>
      <c r="F1223" s="43" t="s">
        <v>282</v>
      </c>
      <c r="G1223" s="44" t="s">
        <v>1266</v>
      </c>
      <c r="H1223" s="44">
        <v>0.38</v>
      </c>
      <c r="I1223" s="44">
        <f>0.1*29</f>
        <v>2.9000000000000004</v>
      </c>
      <c r="J1223" s="23">
        <v>1.4</v>
      </c>
      <c r="K1223" s="26">
        <v>0.64</v>
      </c>
      <c r="L1223" s="26">
        <v>7</v>
      </c>
      <c r="M1223" s="44" t="s">
        <v>1266</v>
      </c>
      <c r="N1223" s="44">
        <v>9.8000000000000004E-2</v>
      </c>
      <c r="O1223" s="23">
        <v>1.8</v>
      </c>
      <c r="P1223" s="23">
        <v>1.2</v>
      </c>
      <c r="Q1223" s="44">
        <v>0.13</v>
      </c>
      <c r="R1223" s="27">
        <v>3.6</v>
      </c>
      <c r="S1223" s="44">
        <v>8</v>
      </c>
      <c r="T1223" s="44">
        <v>160</v>
      </c>
      <c r="U1223" s="44">
        <v>52</v>
      </c>
      <c r="V1223" s="44">
        <v>9.1999999999999993</v>
      </c>
      <c r="W1223" s="44">
        <v>7.8</v>
      </c>
      <c r="X1223" s="44">
        <v>52</v>
      </c>
      <c r="Y1223" s="3">
        <v>52</v>
      </c>
      <c r="Z1223" s="3" t="s">
        <v>2006</v>
      </c>
      <c r="AA1223" s="3" t="s">
        <v>2006</v>
      </c>
      <c r="AB1223" s="3" t="s">
        <v>2006</v>
      </c>
      <c r="AC1223" s="3" t="s">
        <v>2006</v>
      </c>
      <c r="AD1223" s="15" t="s">
        <v>2006</v>
      </c>
    </row>
    <row r="1224" spans="1:30" x14ac:dyDescent="0.3">
      <c r="A1224" s="150" t="s">
        <v>39</v>
      </c>
      <c r="B1224" s="144" t="s">
        <v>39</v>
      </c>
      <c r="C1224" s="144">
        <v>145234</v>
      </c>
      <c r="D1224" s="144">
        <v>6581590</v>
      </c>
      <c r="E1224" s="148" t="s">
        <v>295</v>
      </c>
      <c r="F1224" s="43" t="s">
        <v>282</v>
      </c>
      <c r="G1224" s="44" t="s">
        <v>1266</v>
      </c>
      <c r="H1224" s="44">
        <v>5.8000000000000003E-2</v>
      </c>
      <c r="I1224" s="44">
        <v>0.26</v>
      </c>
      <c r="J1224" s="23">
        <v>0.44</v>
      </c>
      <c r="K1224" s="26">
        <v>5.6000000000000001E-2</v>
      </c>
      <c r="L1224" s="26">
        <v>0.69</v>
      </c>
      <c r="M1224" s="44" t="s">
        <v>1266</v>
      </c>
      <c r="N1224" s="44">
        <v>6.2E-2</v>
      </c>
      <c r="O1224" s="23">
        <v>0.19</v>
      </c>
      <c r="P1224" s="23">
        <v>0.42000000000000004</v>
      </c>
      <c r="Q1224" s="44" t="s">
        <v>1267</v>
      </c>
      <c r="R1224" s="27">
        <v>0.62</v>
      </c>
      <c r="S1224" s="44">
        <v>8.4</v>
      </c>
      <c r="T1224" s="44">
        <v>160</v>
      </c>
      <c r="U1224" s="44">
        <v>68</v>
      </c>
      <c r="V1224" s="44">
        <v>23</v>
      </c>
      <c r="W1224" s="44">
        <v>21</v>
      </c>
      <c r="X1224" s="44">
        <v>68</v>
      </c>
      <c r="Y1224" s="3">
        <v>73</v>
      </c>
      <c r="Z1224" s="3" t="s">
        <v>2006</v>
      </c>
      <c r="AA1224" s="3" t="s">
        <v>2006</v>
      </c>
      <c r="AB1224" s="3" t="s">
        <v>2006</v>
      </c>
      <c r="AC1224" s="3" t="s">
        <v>2006</v>
      </c>
      <c r="AD1224" s="15" t="s">
        <v>2006</v>
      </c>
    </row>
    <row r="1225" spans="1:30" x14ac:dyDescent="0.3">
      <c r="A1225" s="150" t="s">
        <v>38</v>
      </c>
      <c r="B1225" s="145" t="s">
        <v>38</v>
      </c>
      <c r="C1225" s="144">
        <v>145070</v>
      </c>
      <c r="D1225" s="144">
        <v>6580210</v>
      </c>
      <c r="E1225" s="147" t="s">
        <v>295</v>
      </c>
      <c r="F1225" s="43" t="s">
        <v>282</v>
      </c>
      <c r="G1225" s="44" t="s">
        <v>1266</v>
      </c>
      <c r="H1225" s="44" t="s">
        <v>1265</v>
      </c>
      <c r="I1225" s="44">
        <v>0.46</v>
      </c>
      <c r="J1225" s="23">
        <v>0.37</v>
      </c>
      <c r="K1225" s="26">
        <v>6.2E-2</v>
      </c>
      <c r="L1225" s="26" t="s">
        <v>557</v>
      </c>
      <c r="M1225" s="44" t="s">
        <v>1266</v>
      </c>
      <c r="N1225" s="44" t="s">
        <v>1265</v>
      </c>
      <c r="O1225" s="23">
        <v>0.47</v>
      </c>
      <c r="P1225" s="23">
        <v>0.33</v>
      </c>
      <c r="Q1225" s="44" t="s">
        <v>1267</v>
      </c>
      <c r="R1225" s="27">
        <v>0.55999999999999994</v>
      </c>
      <c r="S1225" s="44">
        <v>8.3000000000000007</v>
      </c>
      <c r="T1225" s="44">
        <v>140</v>
      </c>
      <c r="U1225" s="44">
        <v>34</v>
      </c>
      <c r="V1225" s="44">
        <v>10</v>
      </c>
      <c r="W1225" s="44">
        <v>9</v>
      </c>
      <c r="X1225" s="44">
        <v>39</v>
      </c>
      <c r="Y1225" s="3">
        <v>44</v>
      </c>
      <c r="Z1225" s="3" t="s">
        <v>2006</v>
      </c>
      <c r="AA1225" s="3" t="s">
        <v>2006</v>
      </c>
      <c r="AB1225" s="3" t="s">
        <v>2006</v>
      </c>
      <c r="AC1225" s="3" t="s">
        <v>2006</v>
      </c>
      <c r="AD1225" s="15" t="s">
        <v>2006</v>
      </c>
    </row>
    <row r="1226" spans="1:30" x14ac:dyDescent="0.3">
      <c r="A1226" s="143" t="s">
        <v>267</v>
      </c>
      <c r="B1226" s="144" t="s">
        <v>552</v>
      </c>
      <c r="C1226" s="144">
        <v>152713</v>
      </c>
      <c r="D1226" s="144">
        <v>6582780</v>
      </c>
      <c r="E1226" s="148" t="s">
        <v>295</v>
      </c>
      <c r="F1226" s="43" t="s">
        <v>282</v>
      </c>
      <c r="G1226" s="44">
        <v>1.2999999999999999E-2</v>
      </c>
      <c r="H1226" s="44">
        <v>0.15</v>
      </c>
      <c r="I1226" s="44">
        <v>2</v>
      </c>
      <c r="J1226" s="23">
        <v>1.5</v>
      </c>
      <c r="K1226" s="26">
        <v>0.48000000000000004</v>
      </c>
      <c r="L1226" s="26">
        <v>3.8</v>
      </c>
      <c r="M1226" s="44">
        <v>0.01</v>
      </c>
      <c r="N1226" s="44">
        <v>0.1</v>
      </c>
      <c r="O1226" s="23">
        <v>1.8</v>
      </c>
      <c r="P1226" s="23">
        <v>1.5</v>
      </c>
      <c r="Q1226" s="44">
        <v>9.0999999999999998E-2</v>
      </c>
      <c r="R1226" s="27">
        <v>3.1</v>
      </c>
      <c r="S1226" s="46">
        <v>8.4</v>
      </c>
      <c r="T1226" s="46">
        <v>89</v>
      </c>
      <c r="U1226" s="46">
        <v>610</v>
      </c>
      <c r="V1226" s="46">
        <v>6.4</v>
      </c>
      <c r="W1226" s="44">
        <v>6.1</v>
      </c>
      <c r="X1226" s="44">
        <v>64</v>
      </c>
      <c r="Y1226" s="3">
        <v>74</v>
      </c>
      <c r="Z1226" s="3" t="s">
        <v>2006</v>
      </c>
      <c r="AA1226" s="3" t="s">
        <v>2006</v>
      </c>
      <c r="AB1226" s="3" t="s">
        <v>2006</v>
      </c>
      <c r="AC1226" s="3" t="s">
        <v>2006</v>
      </c>
      <c r="AD1226" s="15" t="s">
        <v>2006</v>
      </c>
    </row>
    <row r="1227" spans="1:30" x14ac:dyDescent="0.3">
      <c r="A1227" s="150" t="s">
        <v>261</v>
      </c>
      <c r="B1227" s="144" t="s">
        <v>1327</v>
      </c>
      <c r="C1227" s="144">
        <v>156341</v>
      </c>
      <c r="D1227" s="144">
        <v>6582550</v>
      </c>
      <c r="E1227" s="147" t="s">
        <v>295</v>
      </c>
      <c r="F1227" s="43" t="s">
        <v>282</v>
      </c>
      <c r="G1227" s="44" t="s">
        <v>1266</v>
      </c>
      <c r="H1227" s="44">
        <v>7.2999999999999995E-2</v>
      </c>
      <c r="I1227" s="44">
        <f>0.1*15</f>
        <v>1.5</v>
      </c>
      <c r="J1227" s="23">
        <v>1.2</v>
      </c>
      <c r="K1227" s="26">
        <v>0.27999999999999997</v>
      </c>
      <c r="L1227" s="26">
        <v>2.6</v>
      </c>
      <c r="M1227" s="44" t="s">
        <v>1266</v>
      </c>
      <c r="N1227" s="44">
        <v>5.2999999999999999E-2</v>
      </c>
      <c r="O1227" s="23">
        <v>1.3</v>
      </c>
      <c r="P1227" s="23">
        <v>1.2</v>
      </c>
      <c r="Q1227" s="44" t="s">
        <v>1267</v>
      </c>
      <c r="R1227" s="27">
        <v>2.9</v>
      </c>
      <c r="S1227" s="44">
        <v>8.1</v>
      </c>
      <c r="T1227" s="44">
        <v>80</v>
      </c>
      <c r="U1227" s="44">
        <v>720</v>
      </c>
      <c r="V1227" s="44">
        <v>5.7</v>
      </c>
      <c r="W1227" s="44">
        <v>5.0999999999999996</v>
      </c>
      <c r="X1227" s="44">
        <v>70</v>
      </c>
      <c r="Y1227" s="3">
        <v>75</v>
      </c>
      <c r="Z1227" s="3" t="s">
        <v>2006</v>
      </c>
      <c r="AA1227" s="3" t="s">
        <v>2006</v>
      </c>
      <c r="AB1227" s="3" t="s">
        <v>2006</v>
      </c>
      <c r="AC1227" s="3" t="s">
        <v>2006</v>
      </c>
      <c r="AD1227" s="15" t="s">
        <v>2006</v>
      </c>
    </row>
    <row r="1228" spans="1:30" x14ac:dyDescent="0.3">
      <c r="A1228" s="150" t="s">
        <v>269</v>
      </c>
      <c r="B1228" s="144" t="s">
        <v>44</v>
      </c>
      <c r="C1228" s="144">
        <v>149668</v>
      </c>
      <c r="D1228" s="144">
        <v>6580770</v>
      </c>
      <c r="E1228" s="148" t="s">
        <v>295</v>
      </c>
      <c r="F1228" s="43" t="s">
        <v>282</v>
      </c>
      <c r="G1228" s="44" t="s">
        <v>1266</v>
      </c>
      <c r="H1228" s="44">
        <v>0.17</v>
      </c>
      <c r="I1228" s="44">
        <f>0.1*32</f>
        <v>3.2</v>
      </c>
      <c r="J1228" s="23">
        <v>1.9</v>
      </c>
      <c r="K1228" s="26">
        <v>0.24000000000000002</v>
      </c>
      <c r="L1228" s="26">
        <v>3</v>
      </c>
      <c r="M1228" s="44" t="s">
        <v>1266</v>
      </c>
      <c r="N1228" s="44">
        <v>9.1999999999999998E-2</v>
      </c>
      <c r="O1228" s="23">
        <v>2.8</v>
      </c>
      <c r="P1228" s="23">
        <v>1.9</v>
      </c>
      <c r="Q1228" s="44" t="s">
        <v>1267</v>
      </c>
      <c r="R1228" s="27">
        <v>2.8</v>
      </c>
      <c r="S1228" s="44">
        <v>7.9</v>
      </c>
      <c r="T1228" s="44">
        <v>56</v>
      </c>
      <c r="U1228" s="44">
        <v>20</v>
      </c>
      <c r="V1228" s="44">
        <v>7.3</v>
      </c>
      <c r="W1228" s="44">
        <v>7</v>
      </c>
      <c r="X1228" s="44">
        <v>18</v>
      </c>
      <c r="Y1228" s="3">
        <v>19</v>
      </c>
      <c r="Z1228" s="3" t="s">
        <v>2006</v>
      </c>
      <c r="AA1228" s="3" t="s">
        <v>2006</v>
      </c>
      <c r="AB1228" s="3" t="s">
        <v>2006</v>
      </c>
      <c r="AC1228" s="3" t="s">
        <v>2006</v>
      </c>
      <c r="AD1228" s="15" t="s">
        <v>2006</v>
      </c>
    </row>
    <row r="1229" spans="1:30" x14ac:dyDescent="0.3">
      <c r="A1229" s="150" t="s">
        <v>268</v>
      </c>
      <c r="B1229" s="144" t="s">
        <v>1993</v>
      </c>
      <c r="C1229" s="144">
        <v>146245</v>
      </c>
      <c r="D1229" s="144">
        <v>6583660</v>
      </c>
      <c r="E1229" s="147" t="s">
        <v>295</v>
      </c>
      <c r="F1229" s="43" t="s">
        <v>282</v>
      </c>
      <c r="G1229" s="44">
        <v>3.5000000000000003E-2</v>
      </c>
      <c r="H1229" s="44">
        <v>1.6</v>
      </c>
      <c r="I1229" s="44">
        <f>0.1*71</f>
        <v>7.1000000000000005</v>
      </c>
      <c r="J1229" s="23">
        <v>2.7</v>
      </c>
      <c r="K1229" s="26">
        <v>3.2</v>
      </c>
      <c r="L1229" s="26">
        <v>41</v>
      </c>
      <c r="M1229" s="44" t="s">
        <v>1266</v>
      </c>
      <c r="N1229" s="44">
        <v>0.18</v>
      </c>
      <c r="O1229" s="23">
        <v>3.2</v>
      </c>
      <c r="P1229" s="23">
        <v>1.7</v>
      </c>
      <c r="Q1229" s="44">
        <v>5.0999999999999997E-2</v>
      </c>
      <c r="R1229" s="27">
        <v>10</v>
      </c>
      <c r="S1229" s="44">
        <v>7.5</v>
      </c>
      <c r="T1229" s="44">
        <v>110</v>
      </c>
      <c r="U1229" s="44">
        <v>37</v>
      </c>
      <c r="V1229" s="44">
        <v>11</v>
      </c>
      <c r="W1229" s="44">
        <v>7.3</v>
      </c>
      <c r="X1229" s="44">
        <v>35</v>
      </c>
      <c r="Y1229" s="3">
        <v>38</v>
      </c>
      <c r="Z1229" s="3" t="s">
        <v>2006</v>
      </c>
      <c r="AA1229" s="3" t="s">
        <v>2006</v>
      </c>
      <c r="AB1229" s="3" t="s">
        <v>2006</v>
      </c>
      <c r="AC1229" s="3" t="s">
        <v>2006</v>
      </c>
      <c r="AD1229" s="15" t="s">
        <v>2006</v>
      </c>
    </row>
    <row r="1230" spans="1:30" x14ac:dyDescent="0.3">
      <c r="A1230" s="143" t="s">
        <v>263</v>
      </c>
      <c r="B1230" s="144" t="s">
        <v>550</v>
      </c>
      <c r="C1230" s="144">
        <v>156953</v>
      </c>
      <c r="D1230" s="144">
        <v>6570050</v>
      </c>
      <c r="E1230" s="148" t="s">
        <v>295</v>
      </c>
      <c r="F1230" s="43" t="s">
        <v>273</v>
      </c>
      <c r="G1230" s="44" t="s">
        <v>1266</v>
      </c>
      <c r="H1230" s="44">
        <v>6.9000000000000006E-2</v>
      </c>
      <c r="I1230" s="44">
        <f>0.1*11</f>
        <v>1.1000000000000001</v>
      </c>
      <c r="J1230" s="23">
        <v>2.4</v>
      </c>
      <c r="K1230" s="26">
        <v>9.6000000000000002E-2</v>
      </c>
      <c r="L1230" s="26">
        <v>0.62</v>
      </c>
      <c r="M1230" s="44" t="s">
        <v>1266</v>
      </c>
      <c r="N1230" s="44">
        <v>5.8000000000000003E-2</v>
      </c>
      <c r="O1230" s="23">
        <v>1.1000000000000001</v>
      </c>
      <c r="P1230" s="23">
        <v>2.5</v>
      </c>
      <c r="Q1230" s="44" t="s">
        <v>1267</v>
      </c>
      <c r="R1230" s="27">
        <v>0.8</v>
      </c>
      <c r="S1230" s="44">
        <v>8</v>
      </c>
      <c r="T1230" s="44">
        <v>75</v>
      </c>
      <c r="U1230" s="44">
        <v>35</v>
      </c>
      <c r="V1230" s="44">
        <v>7.5</v>
      </c>
      <c r="W1230" s="44">
        <v>6.9</v>
      </c>
      <c r="X1230" s="44">
        <v>27</v>
      </c>
      <c r="Y1230" s="3">
        <v>33</v>
      </c>
      <c r="Z1230" s="3" t="s">
        <v>2006</v>
      </c>
      <c r="AA1230" s="3" t="s">
        <v>2006</v>
      </c>
      <c r="AB1230" s="3" t="s">
        <v>2006</v>
      </c>
      <c r="AC1230" s="3" t="s">
        <v>2006</v>
      </c>
      <c r="AD1230" s="15" t="s">
        <v>2006</v>
      </c>
    </row>
    <row r="1231" spans="1:30" x14ac:dyDescent="0.3">
      <c r="A1231" s="143" t="s">
        <v>46</v>
      </c>
      <c r="B1231" s="144" t="s">
        <v>46</v>
      </c>
      <c r="C1231" s="147" t="s">
        <v>1283</v>
      </c>
      <c r="D1231" s="147" t="s">
        <v>1282</v>
      </c>
      <c r="E1231" s="147" t="s">
        <v>295</v>
      </c>
      <c r="F1231" s="43" t="s">
        <v>283</v>
      </c>
      <c r="G1231" s="44">
        <v>1.2E-2</v>
      </c>
      <c r="H1231" s="44">
        <v>5.5E-2</v>
      </c>
      <c r="I1231" s="44">
        <f>0.1*17</f>
        <v>1.7000000000000002</v>
      </c>
      <c r="J1231" s="23">
        <v>0.91</v>
      </c>
      <c r="K1231" s="26">
        <v>7.1000000000000008E-2</v>
      </c>
      <c r="L1231" s="26">
        <v>2.2000000000000002</v>
      </c>
      <c r="M1231" s="44" t="s">
        <v>1266</v>
      </c>
      <c r="N1231" s="44">
        <v>5.8000000000000003E-2</v>
      </c>
      <c r="O1231" s="23">
        <v>1.7</v>
      </c>
      <c r="P1231" s="23">
        <v>0.97000000000000008</v>
      </c>
      <c r="Q1231" s="44">
        <v>3.3000000000000002E-2</v>
      </c>
      <c r="R1231" s="27">
        <v>3.8</v>
      </c>
      <c r="S1231" s="44">
        <v>8.1999999999999993</v>
      </c>
      <c r="T1231" s="44">
        <v>100</v>
      </c>
      <c r="U1231" s="44">
        <v>42</v>
      </c>
      <c r="V1231" s="44">
        <v>5.3</v>
      </c>
      <c r="W1231" s="44">
        <v>5</v>
      </c>
      <c r="X1231" s="44">
        <v>34</v>
      </c>
      <c r="Y1231" s="3">
        <v>39</v>
      </c>
      <c r="Z1231" s="3" t="s">
        <v>2006</v>
      </c>
      <c r="AA1231" s="3" t="s">
        <v>2006</v>
      </c>
      <c r="AB1231" s="3" t="s">
        <v>2006</v>
      </c>
      <c r="AC1231" s="3" t="s">
        <v>2006</v>
      </c>
      <c r="AD1231" s="15" t="s">
        <v>2006</v>
      </c>
    </row>
    <row r="1232" spans="1:30" x14ac:dyDescent="0.3">
      <c r="A1232" s="150" t="s">
        <v>36</v>
      </c>
      <c r="B1232" s="144" t="s">
        <v>1279</v>
      </c>
      <c r="C1232" s="144">
        <v>158727</v>
      </c>
      <c r="D1232" s="144">
        <v>6578210</v>
      </c>
      <c r="E1232" s="148" t="s">
        <v>295</v>
      </c>
      <c r="F1232" s="43" t="s">
        <v>273</v>
      </c>
      <c r="G1232" s="44" t="s">
        <v>1266</v>
      </c>
      <c r="H1232" s="44">
        <v>0.1</v>
      </c>
      <c r="I1232" s="44">
        <f>0.1*24</f>
        <v>2.4000000000000004</v>
      </c>
      <c r="J1232" s="23">
        <v>1.5</v>
      </c>
      <c r="K1232" s="26">
        <v>0.27999999999999997</v>
      </c>
      <c r="L1232" s="26">
        <v>3.6</v>
      </c>
      <c r="M1232" s="44">
        <v>0.01</v>
      </c>
      <c r="N1232" s="44">
        <v>7.3999999999999996E-2</v>
      </c>
      <c r="O1232" s="23">
        <v>2.2999999999999998</v>
      </c>
      <c r="P1232" s="23">
        <v>1.6</v>
      </c>
      <c r="Q1232" s="44" t="s">
        <v>1267</v>
      </c>
      <c r="R1232" s="27">
        <v>4.1000000000000005</v>
      </c>
      <c r="S1232" s="44">
        <v>7.8</v>
      </c>
      <c r="T1232" s="44">
        <v>69</v>
      </c>
      <c r="U1232" s="44">
        <v>430</v>
      </c>
      <c r="V1232" s="44">
        <v>5.8</v>
      </c>
      <c r="W1232" s="44">
        <v>5.2</v>
      </c>
      <c r="X1232" s="44">
        <v>46</v>
      </c>
      <c r="Y1232" s="3">
        <v>53</v>
      </c>
      <c r="Z1232" s="3" t="s">
        <v>2006</v>
      </c>
      <c r="AA1232" s="3" t="s">
        <v>2006</v>
      </c>
      <c r="AB1232" s="3" t="s">
        <v>2006</v>
      </c>
      <c r="AC1232" s="3" t="s">
        <v>2006</v>
      </c>
      <c r="AD1232" s="15" t="s">
        <v>2006</v>
      </c>
    </row>
    <row r="1233" spans="1:30" x14ac:dyDescent="0.3">
      <c r="A1233" s="143" t="s">
        <v>265</v>
      </c>
      <c r="B1233" s="144" t="s">
        <v>546</v>
      </c>
      <c r="C1233" s="144">
        <v>152125</v>
      </c>
      <c r="D1233" s="144">
        <v>6576900</v>
      </c>
      <c r="E1233" s="147" t="s">
        <v>295</v>
      </c>
      <c r="F1233" s="43" t="s">
        <v>273</v>
      </c>
      <c r="G1233" s="44" t="s">
        <v>1266</v>
      </c>
      <c r="H1233" s="44">
        <v>9.6000000000000002E-2</v>
      </c>
      <c r="I1233" s="44">
        <f>0.1*27</f>
        <v>2.7</v>
      </c>
      <c r="J1233" s="23">
        <v>1.9</v>
      </c>
      <c r="K1233" s="26">
        <v>0.23</v>
      </c>
      <c r="L1233" s="26">
        <v>2.8</v>
      </c>
      <c r="M1233" s="44" t="s">
        <v>1266</v>
      </c>
      <c r="N1233" s="44">
        <v>8.5999999999999993E-2</v>
      </c>
      <c r="O1233" s="23">
        <v>2.6</v>
      </c>
      <c r="P1233" s="23">
        <v>1.9</v>
      </c>
      <c r="Q1233" s="44" t="s">
        <v>1267</v>
      </c>
      <c r="R1233" s="27">
        <v>2.9</v>
      </c>
      <c r="S1233" s="44">
        <v>7.8</v>
      </c>
      <c r="T1233" s="44">
        <v>55</v>
      </c>
      <c r="U1233" s="44">
        <v>29</v>
      </c>
      <c r="V1233" s="44">
        <v>6.6</v>
      </c>
      <c r="W1233" s="44">
        <v>6.2</v>
      </c>
      <c r="X1233" s="44">
        <v>18</v>
      </c>
      <c r="Y1233" s="3">
        <v>19</v>
      </c>
      <c r="Z1233" s="3" t="s">
        <v>2006</v>
      </c>
      <c r="AA1233" s="3" t="s">
        <v>2006</v>
      </c>
      <c r="AB1233" s="3" t="s">
        <v>2006</v>
      </c>
      <c r="AC1233" s="3" t="s">
        <v>2006</v>
      </c>
      <c r="AD1233" s="15" t="s">
        <v>2006</v>
      </c>
    </row>
    <row r="1234" spans="1:30" x14ac:dyDescent="0.3">
      <c r="A1234" s="150" t="s">
        <v>43</v>
      </c>
      <c r="B1234" s="144" t="s">
        <v>43</v>
      </c>
      <c r="C1234" s="144">
        <v>153662</v>
      </c>
      <c r="D1234" s="144">
        <v>6578630</v>
      </c>
      <c r="E1234" s="148" t="s">
        <v>295</v>
      </c>
      <c r="F1234" s="43" t="s">
        <v>283</v>
      </c>
      <c r="G1234" s="44" t="s">
        <v>1266</v>
      </c>
      <c r="H1234" s="44">
        <v>9.2999999999999999E-2</v>
      </c>
      <c r="I1234" s="44">
        <f>0.1*26</f>
        <v>2.6</v>
      </c>
      <c r="J1234" s="23">
        <v>1.7</v>
      </c>
      <c r="K1234" s="26">
        <v>0.13999999999999999</v>
      </c>
      <c r="L1234" s="26">
        <v>1.7</v>
      </c>
      <c r="M1234" s="44" t="s">
        <v>1266</v>
      </c>
      <c r="N1234" s="44">
        <v>7.4999999999999997E-2</v>
      </c>
      <c r="O1234" s="23">
        <v>2.5</v>
      </c>
      <c r="P1234" s="23">
        <v>2</v>
      </c>
      <c r="Q1234" s="44" t="s">
        <v>1267</v>
      </c>
      <c r="R1234" s="27">
        <v>2.6</v>
      </c>
      <c r="S1234" s="44">
        <v>7.9</v>
      </c>
      <c r="T1234" s="44">
        <v>55</v>
      </c>
      <c r="U1234" s="44">
        <v>19</v>
      </c>
      <c r="V1234" s="44">
        <v>7.3</v>
      </c>
      <c r="W1234" s="44">
        <v>6.8</v>
      </c>
      <c r="X1234" s="44">
        <v>16</v>
      </c>
      <c r="Y1234" s="3">
        <v>19</v>
      </c>
      <c r="Z1234" s="3" t="s">
        <v>2006</v>
      </c>
      <c r="AA1234" s="3" t="s">
        <v>2006</v>
      </c>
      <c r="AB1234" s="3" t="s">
        <v>2006</v>
      </c>
      <c r="AC1234" s="3" t="s">
        <v>2006</v>
      </c>
      <c r="AD1234" s="15" t="s">
        <v>2006</v>
      </c>
    </row>
    <row r="1235" spans="1:30" x14ac:dyDescent="0.3">
      <c r="A1235" s="150" t="s">
        <v>42</v>
      </c>
      <c r="B1235" s="144" t="s">
        <v>42</v>
      </c>
      <c r="C1235" s="144">
        <v>148156</v>
      </c>
      <c r="D1235" s="144">
        <v>6572520</v>
      </c>
      <c r="E1235" s="147" t="s">
        <v>295</v>
      </c>
      <c r="F1235" s="43" t="s">
        <v>283</v>
      </c>
      <c r="G1235" s="44" t="s">
        <v>1266</v>
      </c>
      <c r="H1235" s="44">
        <v>0.05</v>
      </c>
      <c r="I1235" s="44">
        <f>0.1*17</f>
        <v>1.7000000000000002</v>
      </c>
      <c r="J1235" s="23">
        <v>1</v>
      </c>
      <c r="K1235" s="26">
        <v>0.23</v>
      </c>
      <c r="L1235" s="26">
        <v>1.6</v>
      </c>
      <c r="M1235" s="44" t="s">
        <v>1266</v>
      </c>
      <c r="N1235" s="44" t="s">
        <v>1265</v>
      </c>
      <c r="O1235" s="23">
        <v>1.4</v>
      </c>
      <c r="P1235" s="23">
        <v>1.1000000000000001</v>
      </c>
      <c r="Q1235" s="44">
        <v>3.5000000000000003E-2</v>
      </c>
      <c r="R1235" s="27">
        <v>1.4</v>
      </c>
      <c r="S1235" s="44">
        <v>7.9</v>
      </c>
      <c r="T1235" s="44">
        <v>57</v>
      </c>
      <c r="U1235" s="44">
        <v>27</v>
      </c>
      <c r="V1235" s="44">
        <v>5.8</v>
      </c>
      <c r="W1235" s="44">
        <v>5.0999999999999996</v>
      </c>
      <c r="X1235" s="44">
        <v>22</v>
      </c>
      <c r="Y1235" s="3">
        <v>28</v>
      </c>
      <c r="Z1235" s="3" t="s">
        <v>2006</v>
      </c>
      <c r="AA1235" s="3" t="s">
        <v>2006</v>
      </c>
      <c r="AB1235" s="3" t="s">
        <v>2006</v>
      </c>
      <c r="AC1235" s="3" t="s">
        <v>2006</v>
      </c>
      <c r="AD1235" s="15" t="s">
        <v>2006</v>
      </c>
    </row>
    <row r="1236" spans="1:30" x14ac:dyDescent="0.3">
      <c r="A1236" s="143" t="s">
        <v>37</v>
      </c>
      <c r="B1236" s="154" t="s">
        <v>37</v>
      </c>
      <c r="C1236" s="154"/>
      <c r="D1236" s="161"/>
      <c r="E1236" s="148" t="s">
        <v>295</v>
      </c>
      <c r="F1236" s="43" t="s">
        <v>284</v>
      </c>
      <c r="G1236" s="44" t="s">
        <v>1267</v>
      </c>
      <c r="H1236" s="44" t="s">
        <v>275</v>
      </c>
      <c r="I1236" s="44" t="s">
        <v>275</v>
      </c>
      <c r="J1236" s="23" t="s">
        <v>587</v>
      </c>
      <c r="K1236" s="26" t="s">
        <v>566</v>
      </c>
      <c r="L1236" s="26" t="s">
        <v>582</v>
      </c>
      <c r="M1236" s="44" t="s">
        <v>1267</v>
      </c>
      <c r="N1236" s="44" t="s">
        <v>275</v>
      </c>
      <c r="O1236" s="23" t="s">
        <v>587</v>
      </c>
      <c r="P1236" s="23" t="s">
        <v>587</v>
      </c>
      <c r="Q1236" s="44" t="s">
        <v>1265</v>
      </c>
      <c r="R1236" s="27" t="s">
        <v>974</v>
      </c>
      <c r="S1236" s="44" t="s">
        <v>2006</v>
      </c>
      <c r="T1236" s="44" t="s">
        <v>2006</v>
      </c>
      <c r="U1236" s="44" t="s">
        <v>2006</v>
      </c>
      <c r="V1236" s="44" t="s">
        <v>2006</v>
      </c>
      <c r="W1236" s="44" t="s">
        <v>2006</v>
      </c>
      <c r="X1236" s="44" t="s">
        <v>1265</v>
      </c>
      <c r="Y1236" s="3" t="s">
        <v>1265</v>
      </c>
      <c r="Z1236" s="3" t="s">
        <v>2006</v>
      </c>
      <c r="AA1236" s="3" t="s">
        <v>2006</v>
      </c>
      <c r="AB1236" s="3" t="s">
        <v>2006</v>
      </c>
      <c r="AC1236" s="3" t="s">
        <v>2006</v>
      </c>
      <c r="AD1236" s="15" t="s">
        <v>2006</v>
      </c>
    </row>
    <row r="1237" spans="1:30" x14ac:dyDescent="0.3">
      <c r="A1237" s="143" t="s">
        <v>46</v>
      </c>
      <c r="B1237" s="144" t="s">
        <v>46</v>
      </c>
      <c r="C1237" s="147" t="s">
        <v>1283</v>
      </c>
      <c r="D1237" s="147" t="s">
        <v>1282</v>
      </c>
      <c r="E1237" s="147" t="s">
        <v>295</v>
      </c>
      <c r="F1237" s="43" t="s">
        <v>284</v>
      </c>
      <c r="G1237" s="44" t="s">
        <v>1266</v>
      </c>
      <c r="H1237" s="44">
        <v>0.1</v>
      </c>
      <c r="I1237" s="44">
        <f>0.1*17</f>
        <v>1.7000000000000002</v>
      </c>
      <c r="J1237" s="23">
        <v>0.9</v>
      </c>
      <c r="K1237" s="26">
        <v>0.2</v>
      </c>
      <c r="L1237" s="26">
        <v>1.6</v>
      </c>
      <c r="M1237" s="44" t="s">
        <v>1266</v>
      </c>
      <c r="N1237" s="44">
        <v>2.5000000000000001E-3</v>
      </c>
      <c r="O1237" s="23">
        <v>1.6</v>
      </c>
      <c r="P1237" s="23">
        <v>1.3</v>
      </c>
      <c r="Q1237" s="44">
        <v>8.4000000000000005E-2</v>
      </c>
      <c r="R1237" s="27">
        <v>1.1000000000000001</v>
      </c>
      <c r="S1237" s="44">
        <v>8.5</v>
      </c>
      <c r="T1237" s="44">
        <v>100</v>
      </c>
      <c r="U1237" s="44">
        <v>42</v>
      </c>
      <c r="V1237" s="44">
        <v>6.3</v>
      </c>
      <c r="W1237" s="44">
        <v>5.6</v>
      </c>
      <c r="X1237" s="44">
        <v>37</v>
      </c>
      <c r="Y1237" s="3">
        <v>34</v>
      </c>
      <c r="Z1237" s="3" t="s">
        <v>2006</v>
      </c>
      <c r="AA1237" s="3" t="s">
        <v>2006</v>
      </c>
      <c r="AB1237" s="3" t="s">
        <v>2006</v>
      </c>
      <c r="AC1237" s="3" t="s">
        <v>2006</v>
      </c>
      <c r="AD1237" s="15" t="s">
        <v>2006</v>
      </c>
    </row>
    <row r="1238" spans="1:30" x14ac:dyDescent="0.3">
      <c r="A1238" s="143" t="s">
        <v>263</v>
      </c>
      <c r="B1238" s="144" t="s">
        <v>550</v>
      </c>
      <c r="C1238" s="144">
        <v>156953</v>
      </c>
      <c r="D1238" s="144">
        <v>6570050</v>
      </c>
      <c r="E1238" s="148" t="s">
        <v>295</v>
      </c>
      <c r="F1238" s="43">
        <v>42927</v>
      </c>
      <c r="G1238" s="44" t="s">
        <v>1266</v>
      </c>
      <c r="H1238" s="44">
        <v>7.1999999999999995E-2</v>
      </c>
      <c r="I1238" s="44">
        <f>0.1*12</f>
        <v>1.2000000000000002</v>
      </c>
      <c r="J1238" s="23">
        <v>2.2999999999999998</v>
      </c>
      <c r="K1238" s="26">
        <v>6.9999999999999993E-2</v>
      </c>
      <c r="L1238" s="26">
        <v>1.3</v>
      </c>
      <c r="M1238" s="44" t="s">
        <v>1266</v>
      </c>
      <c r="N1238" s="44">
        <v>6.4000000000000001E-2</v>
      </c>
      <c r="O1238" s="23">
        <v>1.1000000000000001</v>
      </c>
      <c r="P1238" s="23">
        <v>2.1</v>
      </c>
      <c r="Q1238" s="44" t="s">
        <v>1267</v>
      </c>
      <c r="R1238" s="27">
        <v>0.62</v>
      </c>
      <c r="S1238" s="44">
        <v>8</v>
      </c>
      <c r="T1238" s="44">
        <v>74</v>
      </c>
      <c r="U1238" s="44">
        <v>36</v>
      </c>
      <c r="V1238" s="44">
        <v>7.6</v>
      </c>
      <c r="W1238" s="44">
        <v>7.1</v>
      </c>
      <c r="X1238" s="44">
        <v>29</v>
      </c>
      <c r="Y1238" s="3">
        <v>28</v>
      </c>
      <c r="Z1238" s="3" t="s">
        <v>2006</v>
      </c>
      <c r="AA1238" s="3" t="s">
        <v>2006</v>
      </c>
      <c r="AB1238" s="3" t="s">
        <v>2006</v>
      </c>
      <c r="AC1238" s="3" t="s">
        <v>2006</v>
      </c>
      <c r="AD1238" s="15" t="s">
        <v>2006</v>
      </c>
    </row>
    <row r="1239" spans="1:30" x14ac:dyDescent="0.3">
      <c r="A1239" s="150" t="s">
        <v>268</v>
      </c>
      <c r="B1239" s="144" t="s">
        <v>1993</v>
      </c>
      <c r="C1239" s="144">
        <v>146245</v>
      </c>
      <c r="D1239" s="144">
        <v>6583660</v>
      </c>
      <c r="E1239" s="147" t="s">
        <v>295</v>
      </c>
      <c r="F1239" s="43">
        <v>42927</v>
      </c>
      <c r="G1239" s="44">
        <v>1.2E-2</v>
      </c>
      <c r="H1239" s="44">
        <v>0.68</v>
      </c>
      <c r="I1239" s="44">
        <f>0.1*29</f>
        <v>2.9000000000000004</v>
      </c>
      <c r="J1239" s="23">
        <v>2.2000000000000002</v>
      </c>
      <c r="K1239" s="26">
        <v>1.2</v>
      </c>
      <c r="L1239" s="26">
        <v>11</v>
      </c>
      <c r="M1239" s="44" t="s">
        <v>1266</v>
      </c>
      <c r="N1239" s="44">
        <v>0.16</v>
      </c>
      <c r="O1239" s="23">
        <v>2.1</v>
      </c>
      <c r="P1239" s="23">
        <v>1.8</v>
      </c>
      <c r="Q1239" s="44">
        <v>0.11</v>
      </c>
      <c r="R1239" s="27">
        <v>4</v>
      </c>
      <c r="S1239" s="44">
        <v>7.7</v>
      </c>
      <c r="T1239" s="44">
        <v>130</v>
      </c>
      <c r="U1239" s="44">
        <v>43</v>
      </c>
      <c r="V1239" s="44">
        <v>8.9</v>
      </c>
      <c r="W1239" s="44">
        <v>7.4</v>
      </c>
      <c r="X1239" s="44">
        <v>43</v>
      </c>
      <c r="Y1239" s="3">
        <v>41</v>
      </c>
      <c r="Z1239" s="3" t="s">
        <v>2006</v>
      </c>
      <c r="AA1239" s="3" t="s">
        <v>2006</v>
      </c>
      <c r="AB1239" s="3" t="s">
        <v>2006</v>
      </c>
      <c r="AC1239" s="3" t="s">
        <v>2006</v>
      </c>
      <c r="AD1239" s="15" t="s">
        <v>2006</v>
      </c>
    </row>
    <row r="1240" spans="1:30" x14ac:dyDescent="0.3">
      <c r="A1240" s="150" t="s">
        <v>38</v>
      </c>
      <c r="B1240" s="145" t="s">
        <v>38</v>
      </c>
      <c r="C1240" s="144">
        <v>145070</v>
      </c>
      <c r="D1240" s="144">
        <v>6580210</v>
      </c>
      <c r="E1240" s="148" t="s">
        <v>295</v>
      </c>
      <c r="F1240" s="43" t="s">
        <v>284</v>
      </c>
      <c r="G1240" s="44" t="s">
        <v>1266</v>
      </c>
      <c r="H1240" s="44" t="s">
        <v>1265</v>
      </c>
      <c r="I1240" s="44">
        <v>0.49</v>
      </c>
      <c r="J1240" s="23">
        <v>0.36000000000000004</v>
      </c>
      <c r="K1240" s="26">
        <v>0.27</v>
      </c>
      <c r="L1240" s="26">
        <v>0.99</v>
      </c>
      <c r="M1240" s="44" t="s">
        <v>1266</v>
      </c>
      <c r="N1240" s="44" t="s">
        <v>1265</v>
      </c>
      <c r="O1240" s="23">
        <v>0.49</v>
      </c>
      <c r="P1240" s="23">
        <v>0.41</v>
      </c>
      <c r="Q1240" s="44" t="s">
        <v>1267</v>
      </c>
      <c r="R1240" s="27">
        <v>0.61</v>
      </c>
      <c r="S1240" s="44">
        <v>8.3000000000000007</v>
      </c>
      <c r="T1240" s="44">
        <v>140</v>
      </c>
      <c r="U1240" s="44">
        <v>34</v>
      </c>
      <c r="V1240" s="44">
        <v>10</v>
      </c>
      <c r="W1240" s="44">
        <v>8.9</v>
      </c>
      <c r="X1240" s="44">
        <v>44</v>
      </c>
      <c r="Y1240" s="3">
        <v>40</v>
      </c>
      <c r="Z1240" s="3" t="s">
        <v>2006</v>
      </c>
      <c r="AA1240" s="3" t="s">
        <v>2006</v>
      </c>
      <c r="AB1240" s="3" t="s">
        <v>2006</v>
      </c>
      <c r="AC1240" s="3" t="s">
        <v>2006</v>
      </c>
      <c r="AD1240" s="15" t="s">
        <v>2006</v>
      </c>
    </row>
    <row r="1241" spans="1:30" x14ac:dyDescent="0.3">
      <c r="A1241" s="150" t="s">
        <v>39</v>
      </c>
      <c r="B1241" s="144" t="s">
        <v>39</v>
      </c>
      <c r="C1241" s="144">
        <v>145234</v>
      </c>
      <c r="D1241" s="144">
        <v>6581590</v>
      </c>
      <c r="E1241" s="147" t="s">
        <v>295</v>
      </c>
      <c r="F1241" s="43" t="s">
        <v>284</v>
      </c>
      <c r="G1241" s="44" t="s">
        <v>1266</v>
      </c>
      <c r="H1241" s="44">
        <v>0.11</v>
      </c>
      <c r="I1241" s="44" t="s">
        <v>1271</v>
      </c>
      <c r="J1241" s="23">
        <v>0.44</v>
      </c>
      <c r="K1241" s="26">
        <v>3.2000000000000001E-2</v>
      </c>
      <c r="L1241" s="26" t="s">
        <v>557</v>
      </c>
      <c r="M1241" s="44" t="s">
        <v>1266</v>
      </c>
      <c r="N1241" s="44">
        <v>0.13</v>
      </c>
      <c r="O1241" s="23">
        <v>0.16</v>
      </c>
      <c r="P1241" s="23">
        <v>0.49</v>
      </c>
      <c r="Q1241" s="44" t="s">
        <v>1267</v>
      </c>
      <c r="R1241" s="27">
        <v>0.54</v>
      </c>
      <c r="S1241" s="44">
        <v>8.1999999999999993</v>
      </c>
      <c r="T1241" s="44">
        <v>140</v>
      </c>
      <c r="U1241" s="44">
        <v>66</v>
      </c>
      <c r="V1241" s="44">
        <v>23</v>
      </c>
      <c r="W1241" s="44">
        <v>21</v>
      </c>
      <c r="X1241" s="44">
        <v>69</v>
      </c>
      <c r="Y1241" s="3">
        <v>70</v>
      </c>
      <c r="Z1241" s="3" t="s">
        <v>2006</v>
      </c>
      <c r="AA1241" s="3" t="s">
        <v>2006</v>
      </c>
      <c r="AB1241" s="3" t="s">
        <v>2006</v>
      </c>
      <c r="AC1241" s="3" t="s">
        <v>2006</v>
      </c>
      <c r="AD1241" s="15" t="s">
        <v>2006</v>
      </c>
    </row>
    <row r="1242" spans="1:30" x14ac:dyDescent="0.3">
      <c r="A1242" s="150" t="s">
        <v>42</v>
      </c>
      <c r="B1242" s="144" t="s">
        <v>42</v>
      </c>
      <c r="C1242" s="144">
        <v>148156</v>
      </c>
      <c r="D1242" s="144">
        <v>6572520</v>
      </c>
      <c r="E1242" s="148" t="s">
        <v>295</v>
      </c>
      <c r="F1242" s="43" t="s">
        <v>284</v>
      </c>
      <c r="G1242" s="44" t="s">
        <v>1266</v>
      </c>
      <c r="H1242" s="44" t="s">
        <v>1265</v>
      </c>
      <c r="I1242" s="44">
        <f>0.1*12</f>
        <v>1.2000000000000002</v>
      </c>
      <c r="J1242" s="23">
        <v>1</v>
      </c>
      <c r="K1242" s="26">
        <v>0.1</v>
      </c>
      <c r="L1242" s="26">
        <v>1.1000000000000001</v>
      </c>
      <c r="M1242" s="44" t="s">
        <v>1266</v>
      </c>
      <c r="N1242" s="44" t="s">
        <v>1265</v>
      </c>
      <c r="O1242" s="23">
        <v>1</v>
      </c>
      <c r="P1242" s="23">
        <v>1</v>
      </c>
      <c r="Q1242" s="44" t="s">
        <v>1267</v>
      </c>
      <c r="R1242" s="27">
        <v>0.65</v>
      </c>
      <c r="S1242" s="44">
        <v>7.9</v>
      </c>
      <c r="T1242" s="44">
        <v>61</v>
      </c>
      <c r="U1242" s="44">
        <v>27</v>
      </c>
      <c r="V1242" s="44">
        <v>6.7</v>
      </c>
      <c r="W1242" s="44">
        <v>5.8</v>
      </c>
      <c r="X1242" s="44">
        <v>25</v>
      </c>
      <c r="Y1242" s="3">
        <v>24</v>
      </c>
      <c r="Z1242" s="3" t="s">
        <v>2006</v>
      </c>
      <c r="AA1242" s="3" t="s">
        <v>2006</v>
      </c>
      <c r="AB1242" s="3" t="s">
        <v>2006</v>
      </c>
      <c r="AC1242" s="3" t="s">
        <v>2006</v>
      </c>
      <c r="AD1242" s="15" t="s">
        <v>2006</v>
      </c>
    </row>
    <row r="1243" spans="1:30" x14ac:dyDescent="0.3">
      <c r="A1243" s="150" t="s">
        <v>41</v>
      </c>
      <c r="B1243" s="144" t="s">
        <v>41</v>
      </c>
      <c r="C1243" s="144">
        <v>155057</v>
      </c>
      <c r="D1243" s="144">
        <v>6568460</v>
      </c>
      <c r="E1243" s="147" t="s">
        <v>295</v>
      </c>
      <c r="F1243" s="43" t="s">
        <v>284</v>
      </c>
      <c r="G1243" s="44" t="s">
        <v>1266</v>
      </c>
      <c r="H1243" s="44">
        <v>8.5999999999999993E-2</v>
      </c>
      <c r="I1243" s="44">
        <f>0.1*12</f>
        <v>1.2000000000000002</v>
      </c>
      <c r="J1243" s="23">
        <v>1.8</v>
      </c>
      <c r="K1243" s="26">
        <v>7.2000000000000008E-2</v>
      </c>
      <c r="L1243" s="26">
        <v>0.97000000000000008</v>
      </c>
      <c r="M1243" s="44" t="s">
        <v>1266</v>
      </c>
      <c r="N1243" s="44">
        <v>0.12</v>
      </c>
      <c r="O1243" s="23">
        <v>1.2</v>
      </c>
      <c r="P1243" s="23">
        <v>1.7</v>
      </c>
      <c r="Q1243" s="44">
        <v>2.1999999999999999E-2</v>
      </c>
      <c r="R1243" s="27">
        <v>0.66</v>
      </c>
      <c r="S1243" s="46">
        <v>8.6</v>
      </c>
      <c r="T1243" s="46">
        <v>75</v>
      </c>
      <c r="U1243" s="46">
        <v>32</v>
      </c>
      <c r="V1243" s="46">
        <v>9.6999999999999993</v>
      </c>
      <c r="W1243" s="44">
        <v>8.5</v>
      </c>
      <c r="X1243" s="44">
        <v>28</v>
      </c>
      <c r="Y1243" s="3">
        <v>27</v>
      </c>
      <c r="Z1243" s="3" t="s">
        <v>2006</v>
      </c>
      <c r="AA1243" s="3" t="s">
        <v>2006</v>
      </c>
      <c r="AB1243" s="3" t="s">
        <v>2006</v>
      </c>
      <c r="AC1243" s="3" t="s">
        <v>2006</v>
      </c>
      <c r="AD1243" s="15" t="s">
        <v>2006</v>
      </c>
    </row>
    <row r="1244" spans="1:30" x14ac:dyDescent="0.3">
      <c r="A1244" s="150" t="s">
        <v>40</v>
      </c>
      <c r="B1244" s="144" t="s">
        <v>40</v>
      </c>
      <c r="C1244" s="144">
        <v>142857</v>
      </c>
      <c r="D1244" s="144">
        <v>6581940</v>
      </c>
      <c r="E1244" s="148" t="s">
        <v>295</v>
      </c>
      <c r="F1244" s="43" t="s">
        <v>284</v>
      </c>
      <c r="G1244" s="44" t="s">
        <v>1266</v>
      </c>
      <c r="H1244" s="44">
        <v>0.24</v>
      </c>
      <c r="I1244" s="44">
        <f>0.1*23</f>
        <v>2.3000000000000003</v>
      </c>
      <c r="J1244" s="23">
        <v>1.1000000000000001</v>
      </c>
      <c r="K1244" s="26">
        <v>0.33</v>
      </c>
      <c r="L1244" s="26">
        <v>4.3</v>
      </c>
      <c r="M1244" s="44" t="s">
        <v>1266</v>
      </c>
      <c r="N1244" s="44">
        <v>0.14000000000000001</v>
      </c>
      <c r="O1244" s="23">
        <v>1.9</v>
      </c>
      <c r="P1244" s="23">
        <v>1.1000000000000001</v>
      </c>
      <c r="Q1244" s="44">
        <v>8.4000000000000005E-2</v>
      </c>
      <c r="R1244" s="27">
        <v>2.9</v>
      </c>
      <c r="S1244" s="44">
        <v>7.8</v>
      </c>
      <c r="T1244" s="44">
        <v>140</v>
      </c>
      <c r="U1244" s="44">
        <v>44</v>
      </c>
      <c r="V1244" s="44">
        <v>8.6999999999999993</v>
      </c>
      <c r="W1244" s="44">
        <v>7.9</v>
      </c>
      <c r="X1244" s="44">
        <v>46</v>
      </c>
      <c r="Y1244" s="3">
        <v>43</v>
      </c>
      <c r="Z1244" s="3" t="s">
        <v>2006</v>
      </c>
      <c r="AA1244" s="3" t="s">
        <v>2006</v>
      </c>
      <c r="AB1244" s="3" t="s">
        <v>2006</v>
      </c>
      <c r="AC1244" s="3" t="s">
        <v>2006</v>
      </c>
      <c r="AD1244" s="15" t="s">
        <v>2006</v>
      </c>
    </row>
    <row r="1245" spans="1:30" x14ac:dyDescent="0.3">
      <c r="A1245" s="150" t="s">
        <v>36</v>
      </c>
      <c r="B1245" s="144" t="s">
        <v>1279</v>
      </c>
      <c r="C1245" s="144">
        <v>158727</v>
      </c>
      <c r="D1245" s="144">
        <v>6578210</v>
      </c>
      <c r="E1245" s="147" t="s">
        <v>295</v>
      </c>
      <c r="F1245" s="43" t="s">
        <v>285</v>
      </c>
      <c r="G1245" s="44">
        <v>0.12</v>
      </c>
      <c r="H1245" s="44">
        <v>9.8000000000000004E-2</v>
      </c>
      <c r="I1245" s="44">
        <f>0.1*18</f>
        <v>1.8</v>
      </c>
      <c r="J1245" s="23">
        <v>1.3</v>
      </c>
      <c r="K1245" s="26">
        <v>0.39</v>
      </c>
      <c r="L1245" s="26">
        <v>4.5999999999999996</v>
      </c>
      <c r="M1245" s="44">
        <v>4.1000000000000002E-2</v>
      </c>
      <c r="N1245" s="44">
        <v>6.8000000000000005E-2</v>
      </c>
      <c r="O1245" s="23">
        <v>1.7</v>
      </c>
      <c r="P1245" s="23">
        <v>1.5</v>
      </c>
      <c r="Q1245" s="44">
        <v>4.2000000000000003E-2</v>
      </c>
      <c r="R1245" s="27">
        <v>4.1000000000000005</v>
      </c>
      <c r="S1245" s="44">
        <v>7.8</v>
      </c>
      <c r="T1245" s="44">
        <v>78</v>
      </c>
      <c r="U1245" s="44">
        <v>600</v>
      </c>
      <c r="V1245" s="44">
        <v>6.1</v>
      </c>
      <c r="W1245" s="44">
        <v>5.4</v>
      </c>
      <c r="X1245" s="44">
        <v>72</v>
      </c>
      <c r="Y1245" s="3">
        <v>71</v>
      </c>
      <c r="Z1245" s="3" t="s">
        <v>2006</v>
      </c>
      <c r="AA1245" s="3" t="s">
        <v>2006</v>
      </c>
      <c r="AB1245" s="3" t="s">
        <v>2006</v>
      </c>
      <c r="AC1245" s="3" t="s">
        <v>2006</v>
      </c>
      <c r="AD1245" s="15" t="s">
        <v>2006</v>
      </c>
    </row>
    <row r="1246" spans="1:30" x14ac:dyDescent="0.3">
      <c r="A1246" s="150" t="s">
        <v>261</v>
      </c>
      <c r="B1246" s="144" t="s">
        <v>1327</v>
      </c>
      <c r="C1246" s="144">
        <v>156341</v>
      </c>
      <c r="D1246" s="144">
        <v>6582550</v>
      </c>
      <c r="E1246" s="148" t="s">
        <v>295</v>
      </c>
      <c r="F1246" s="43" t="s">
        <v>285</v>
      </c>
      <c r="G1246" s="44">
        <v>0.02</v>
      </c>
      <c r="H1246" s="44">
        <v>0.1</v>
      </c>
      <c r="I1246" s="44">
        <f>0.1*13</f>
        <v>1.3</v>
      </c>
      <c r="J1246" s="23">
        <v>1.2</v>
      </c>
      <c r="K1246" s="26">
        <v>0.17</v>
      </c>
      <c r="L1246" s="26">
        <v>2.7</v>
      </c>
      <c r="M1246" s="44">
        <v>1.8000000000000002E-2</v>
      </c>
      <c r="N1246" s="44">
        <v>5.0999999999999997E-2</v>
      </c>
      <c r="O1246" s="23">
        <v>1.3</v>
      </c>
      <c r="P1246" s="23">
        <v>1.1000000000000001</v>
      </c>
      <c r="Q1246" s="44">
        <v>3.1E-2</v>
      </c>
      <c r="R1246" s="27">
        <v>2.2999999999999998</v>
      </c>
      <c r="S1246" s="44">
        <v>8.1</v>
      </c>
      <c r="T1246" s="44">
        <v>81</v>
      </c>
      <c r="U1246" s="44">
        <v>710</v>
      </c>
      <c r="V1246" s="44">
        <v>5.9</v>
      </c>
      <c r="W1246" s="44">
        <v>5.3</v>
      </c>
      <c r="X1246" s="44">
        <v>82</v>
      </c>
      <c r="Y1246" s="3">
        <v>84</v>
      </c>
      <c r="Z1246" s="3" t="s">
        <v>2006</v>
      </c>
      <c r="AA1246" s="3" t="s">
        <v>2006</v>
      </c>
      <c r="AB1246" s="3" t="s">
        <v>2006</v>
      </c>
      <c r="AC1246" s="3" t="s">
        <v>2006</v>
      </c>
      <c r="AD1246" s="15" t="s">
        <v>2006</v>
      </c>
    </row>
    <row r="1247" spans="1:30" x14ac:dyDescent="0.3">
      <c r="A1247" s="143" t="s">
        <v>265</v>
      </c>
      <c r="B1247" s="144" t="s">
        <v>546</v>
      </c>
      <c r="C1247" s="144">
        <v>152125</v>
      </c>
      <c r="D1247" s="144">
        <v>6576900</v>
      </c>
      <c r="E1247" s="147" t="s">
        <v>295</v>
      </c>
      <c r="F1247" s="43" t="s">
        <v>285</v>
      </c>
      <c r="G1247" s="44">
        <v>1.2999999999999999E-2</v>
      </c>
      <c r="H1247" s="44">
        <v>9.1999999999999998E-2</v>
      </c>
      <c r="I1247" s="44">
        <f>0.1*25</f>
        <v>2.5</v>
      </c>
      <c r="J1247" s="23">
        <v>1.8</v>
      </c>
      <c r="K1247" s="26">
        <v>0.18000000000000002</v>
      </c>
      <c r="L1247" s="26">
        <v>3</v>
      </c>
      <c r="M1247" s="44">
        <v>1.4E-2</v>
      </c>
      <c r="N1247" s="44">
        <v>0.08</v>
      </c>
      <c r="O1247" s="23">
        <v>2.5</v>
      </c>
      <c r="P1247" s="23">
        <v>1.9</v>
      </c>
      <c r="Q1247" s="44">
        <v>0.05</v>
      </c>
      <c r="R1247" s="27">
        <v>3.1</v>
      </c>
      <c r="S1247" s="44">
        <v>7.9</v>
      </c>
      <c r="T1247" s="44">
        <v>57</v>
      </c>
      <c r="U1247" s="44">
        <v>41</v>
      </c>
      <c r="V1247" s="44">
        <v>7.4</v>
      </c>
      <c r="W1247" s="44">
        <v>6.9</v>
      </c>
      <c r="X1247" s="44">
        <v>17</v>
      </c>
      <c r="Y1247" s="3">
        <v>22</v>
      </c>
      <c r="Z1247" s="3" t="s">
        <v>2006</v>
      </c>
      <c r="AA1247" s="3" t="s">
        <v>2006</v>
      </c>
      <c r="AB1247" s="3" t="s">
        <v>2006</v>
      </c>
      <c r="AC1247" s="3" t="s">
        <v>2006</v>
      </c>
      <c r="AD1247" s="15" t="s">
        <v>2006</v>
      </c>
    </row>
    <row r="1248" spans="1:30" x14ac:dyDescent="0.3">
      <c r="A1248" s="150" t="s">
        <v>43</v>
      </c>
      <c r="B1248" s="144" t="s">
        <v>43</v>
      </c>
      <c r="C1248" s="144">
        <v>153662</v>
      </c>
      <c r="D1248" s="144">
        <v>6578630</v>
      </c>
      <c r="E1248" s="148" t="s">
        <v>295</v>
      </c>
      <c r="F1248" s="43" t="s">
        <v>285</v>
      </c>
      <c r="G1248" s="44">
        <v>0.11</v>
      </c>
      <c r="H1248" s="44">
        <v>0.1</v>
      </c>
      <c r="I1248" s="44">
        <f>0.1*31</f>
        <v>3.1</v>
      </c>
      <c r="J1248" s="23">
        <v>1.9</v>
      </c>
      <c r="K1248" s="26">
        <v>0.13999999999999999</v>
      </c>
      <c r="L1248" s="26">
        <v>5.4</v>
      </c>
      <c r="M1248" s="44">
        <v>2.7E-2</v>
      </c>
      <c r="N1248" s="44">
        <v>0.11</v>
      </c>
      <c r="O1248" s="23">
        <v>2.6</v>
      </c>
      <c r="P1248" s="23">
        <v>1.9</v>
      </c>
      <c r="Q1248" s="44">
        <v>3.6999999999999998E-2</v>
      </c>
      <c r="R1248" s="27">
        <v>2.6</v>
      </c>
      <c r="S1248" s="44">
        <v>7.9</v>
      </c>
      <c r="T1248" s="44">
        <v>56</v>
      </c>
      <c r="U1248" s="44">
        <v>21</v>
      </c>
      <c r="V1248" s="44">
        <v>7.3</v>
      </c>
      <c r="W1248" s="44">
        <v>6.9</v>
      </c>
      <c r="X1248" s="44">
        <v>16</v>
      </c>
      <c r="Y1248" s="3">
        <v>20</v>
      </c>
      <c r="Z1248" s="3" t="s">
        <v>2006</v>
      </c>
      <c r="AA1248" s="3" t="s">
        <v>2006</v>
      </c>
      <c r="AB1248" s="3" t="s">
        <v>2006</v>
      </c>
      <c r="AC1248" s="3" t="s">
        <v>2006</v>
      </c>
      <c r="AD1248" s="15" t="s">
        <v>2006</v>
      </c>
    </row>
    <row r="1249" spans="1:30" x14ac:dyDescent="0.3">
      <c r="A1249" s="143" t="s">
        <v>267</v>
      </c>
      <c r="B1249" s="144" t="s">
        <v>552</v>
      </c>
      <c r="C1249" s="144">
        <v>152713</v>
      </c>
      <c r="D1249" s="144">
        <v>6582780</v>
      </c>
      <c r="E1249" s="147" t="s">
        <v>295</v>
      </c>
      <c r="F1249" s="43" t="s">
        <v>285</v>
      </c>
      <c r="G1249" s="44">
        <v>1.6E-2</v>
      </c>
      <c r="H1249" s="44">
        <v>0.13</v>
      </c>
      <c r="I1249" s="44">
        <f>0.1*17</f>
        <v>1.7000000000000002</v>
      </c>
      <c r="J1249" s="23">
        <v>1.4</v>
      </c>
      <c r="K1249" s="26">
        <v>0.41</v>
      </c>
      <c r="L1249" s="26">
        <v>2.8</v>
      </c>
      <c r="M1249" s="44">
        <v>1.7000000000000001E-2</v>
      </c>
      <c r="N1249" s="44">
        <v>0.14000000000000001</v>
      </c>
      <c r="O1249" s="23">
        <v>1.8</v>
      </c>
      <c r="P1249" s="23">
        <v>1.4</v>
      </c>
      <c r="Q1249" s="44">
        <v>0.18</v>
      </c>
      <c r="R1249" s="27">
        <v>2.5</v>
      </c>
      <c r="S1249" s="44">
        <v>8.4</v>
      </c>
      <c r="T1249" s="44">
        <v>90</v>
      </c>
      <c r="U1249" s="44">
        <v>620</v>
      </c>
      <c r="V1249" s="44">
        <v>6.7</v>
      </c>
      <c r="W1249" s="44">
        <v>6.2</v>
      </c>
      <c r="X1249" s="44">
        <v>74</v>
      </c>
      <c r="Y1249" s="3">
        <v>75</v>
      </c>
      <c r="Z1249" s="3" t="s">
        <v>2006</v>
      </c>
      <c r="AA1249" s="3" t="s">
        <v>2006</v>
      </c>
      <c r="AB1249" s="3" t="s">
        <v>2006</v>
      </c>
      <c r="AC1249" s="3" t="s">
        <v>2006</v>
      </c>
      <c r="AD1249" s="15" t="s">
        <v>2006</v>
      </c>
    </row>
    <row r="1250" spans="1:30" x14ac:dyDescent="0.3">
      <c r="A1250" s="150" t="s">
        <v>269</v>
      </c>
      <c r="B1250" s="144" t="s">
        <v>44</v>
      </c>
      <c r="C1250" s="144">
        <v>149668</v>
      </c>
      <c r="D1250" s="144">
        <v>6580770</v>
      </c>
      <c r="E1250" s="148" t="s">
        <v>295</v>
      </c>
      <c r="F1250" s="43" t="s">
        <v>285</v>
      </c>
      <c r="G1250" s="44">
        <v>1.4E-2</v>
      </c>
      <c r="H1250" s="44">
        <v>0.12</v>
      </c>
      <c r="I1250" s="44">
        <f>0.1*26</f>
        <v>2.6</v>
      </c>
      <c r="J1250" s="23">
        <v>1.8</v>
      </c>
      <c r="K1250" s="26">
        <v>0.17</v>
      </c>
      <c r="L1250" s="26">
        <v>2.5</v>
      </c>
      <c r="M1250" s="44">
        <v>1.0999999999999999E-2</v>
      </c>
      <c r="N1250" s="44">
        <v>1.1999999999999999E-3</v>
      </c>
      <c r="O1250" s="23">
        <v>2.8</v>
      </c>
      <c r="P1250" s="23">
        <v>2</v>
      </c>
      <c r="Q1250" s="44">
        <v>4.4999999999999998E-2</v>
      </c>
      <c r="R1250" s="27">
        <v>2</v>
      </c>
      <c r="S1250" s="44">
        <v>8</v>
      </c>
      <c r="T1250" s="44">
        <v>58</v>
      </c>
      <c r="U1250" s="44">
        <v>20</v>
      </c>
      <c r="V1250" s="44">
        <v>7.5</v>
      </c>
      <c r="W1250" s="44">
        <v>7.1</v>
      </c>
      <c r="X1250" s="44">
        <v>16</v>
      </c>
      <c r="Y1250" s="3">
        <v>21</v>
      </c>
      <c r="Z1250" s="3" t="s">
        <v>2006</v>
      </c>
      <c r="AA1250" s="3" t="s">
        <v>2006</v>
      </c>
      <c r="AB1250" s="3" t="s">
        <v>2006</v>
      </c>
      <c r="AC1250" s="3" t="s">
        <v>2006</v>
      </c>
      <c r="AD1250" s="15" t="s">
        <v>2006</v>
      </c>
    </row>
    <row r="1251" spans="1:30" x14ac:dyDescent="0.3">
      <c r="A1251" s="150" t="s">
        <v>268</v>
      </c>
      <c r="B1251" s="144" t="s">
        <v>1993</v>
      </c>
      <c r="C1251" s="144">
        <v>146245</v>
      </c>
      <c r="D1251" s="144">
        <v>6583660</v>
      </c>
      <c r="E1251" s="147" t="s">
        <v>295</v>
      </c>
      <c r="F1251" s="43" t="s">
        <v>286</v>
      </c>
      <c r="G1251" s="44">
        <v>1.6E-2</v>
      </c>
      <c r="H1251" s="44">
        <v>0.71</v>
      </c>
      <c r="I1251" s="44">
        <f>0.1*33</f>
        <v>3.3000000000000003</v>
      </c>
      <c r="J1251" s="23">
        <v>2.5</v>
      </c>
      <c r="K1251" s="26">
        <v>1.8</v>
      </c>
      <c r="L1251" s="26">
        <v>16</v>
      </c>
      <c r="M1251" s="44" t="s">
        <v>1266</v>
      </c>
      <c r="N1251" s="44">
        <v>0.12</v>
      </c>
      <c r="O1251" s="23">
        <v>2.2000000000000002</v>
      </c>
      <c r="P1251" s="23">
        <v>2</v>
      </c>
      <c r="Q1251" s="44">
        <v>0.2</v>
      </c>
      <c r="R1251" s="27">
        <v>2.8</v>
      </c>
      <c r="S1251" s="44">
        <v>7.6</v>
      </c>
      <c r="T1251" s="44">
        <v>120</v>
      </c>
      <c r="U1251" s="44">
        <v>46</v>
      </c>
      <c r="V1251" s="44">
        <v>8.1999999999999993</v>
      </c>
      <c r="W1251" s="44">
        <v>7.4</v>
      </c>
      <c r="X1251" s="44">
        <v>49</v>
      </c>
      <c r="Y1251" s="3">
        <v>49</v>
      </c>
      <c r="Z1251" s="3" t="s">
        <v>2006</v>
      </c>
      <c r="AA1251" s="3" t="s">
        <v>2006</v>
      </c>
      <c r="AB1251" s="3" t="s">
        <v>2006</v>
      </c>
      <c r="AC1251" s="3" t="s">
        <v>2006</v>
      </c>
      <c r="AD1251" s="15" t="s">
        <v>2006</v>
      </c>
    </row>
    <row r="1252" spans="1:30" x14ac:dyDescent="0.3">
      <c r="A1252" s="150" t="s">
        <v>43</v>
      </c>
      <c r="B1252" s="144" t="s">
        <v>43</v>
      </c>
      <c r="C1252" s="144">
        <v>153662</v>
      </c>
      <c r="D1252" s="144">
        <v>6578630</v>
      </c>
      <c r="E1252" s="148" t="s">
        <v>295</v>
      </c>
      <c r="F1252" s="43" t="s">
        <v>286</v>
      </c>
      <c r="G1252" s="44" t="s">
        <v>1266</v>
      </c>
      <c r="H1252" s="44">
        <v>0.1</v>
      </c>
      <c r="I1252" s="44">
        <v>3</v>
      </c>
      <c r="J1252" s="23">
        <v>1.9</v>
      </c>
      <c r="K1252" s="26">
        <v>0.25</v>
      </c>
      <c r="L1252" s="26">
        <v>2.5</v>
      </c>
      <c r="M1252" s="44" t="s">
        <v>1266</v>
      </c>
      <c r="N1252" s="44" t="s">
        <v>1265</v>
      </c>
      <c r="O1252" s="23">
        <v>2.5</v>
      </c>
      <c r="P1252" s="23">
        <v>1.9</v>
      </c>
      <c r="Q1252" s="44">
        <v>3.5000000000000003E-2</v>
      </c>
      <c r="R1252" s="27">
        <v>1.9</v>
      </c>
      <c r="S1252" s="44">
        <v>7.9</v>
      </c>
      <c r="T1252" s="44">
        <v>56</v>
      </c>
      <c r="U1252" s="44">
        <v>21</v>
      </c>
      <c r="V1252" s="44">
        <v>7.5</v>
      </c>
      <c r="W1252" s="44">
        <v>6.9</v>
      </c>
      <c r="X1252" s="44">
        <v>19</v>
      </c>
      <c r="Y1252" s="3">
        <v>21</v>
      </c>
      <c r="Z1252" s="3" t="s">
        <v>2006</v>
      </c>
      <c r="AA1252" s="3" t="s">
        <v>2006</v>
      </c>
      <c r="AB1252" s="3" t="s">
        <v>2006</v>
      </c>
      <c r="AC1252" s="3" t="s">
        <v>2006</v>
      </c>
      <c r="AD1252" s="15" t="s">
        <v>2006</v>
      </c>
    </row>
    <row r="1253" spans="1:30" x14ac:dyDescent="0.3">
      <c r="A1253" s="150" t="s">
        <v>38</v>
      </c>
      <c r="B1253" s="145" t="s">
        <v>38</v>
      </c>
      <c r="C1253" s="144">
        <v>145070</v>
      </c>
      <c r="D1253" s="144">
        <v>6580210</v>
      </c>
      <c r="E1253" s="147" t="s">
        <v>295</v>
      </c>
      <c r="F1253" s="43" t="s">
        <v>286</v>
      </c>
      <c r="G1253" s="44" t="s">
        <v>1266</v>
      </c>
      <c r="H1253" s="44" t="s">
        <v>1265</v>
      </c>
      <c r="I1253" s="44">
        <v>0.26</v>
      </c>
      <c r="J1253" s="23">
        <v>0.32</v>
      </c>
      <c r="K1253" s="26">
        <v>0.12999999999999998</v>
      </c>
      <c r="L1253" s="26">
        <v>1.6</v>
      </c>
      <c r="M1253" s="44" t="s">
        <v>1266</v>
      </c>
      <c r="N1253" s="44" t="s">
        <v>1265</v>
      </c>
      <c r="O1253" s="23">
        <v>0.25</v>
      </c>
      <c r="P1253" s="23">
        <v>0.32</v>
      </c>
      <c r="Q1253" s="44" t="s">
        <v>1267</v>
      </c>
      <c r="R1253" s="27">
        <v>0.65</v>
      </c>
      <c r="S1253" s="44">
        <v>8.1</v>
      </c>
      <c r="T1253" s="44">
        <v>140</v>
      </c>
      <c r="U1253" s="44">
        <v>35</v>
      </c>
      <c r="V1253" s="44">
        <v>10</v>
      </c>
      <c r="W1253" s="44">
        <v>9.4</v>
      </c>
      <c r="X1253" s="44">
        <v>45</v>
      </c>
      <c r="Y1253" s="3">
        <v>47</v>
      </c>
      <c r="Z1253" s="3" t="s">
        <v>2006</v>
      </c>
      <c r="AA1253" s="3" t="s">
        <v>2006</v>
      </c>
      <c r="AB1253" s="3" t="s">
        <v>2006</v>
      </c>
      <c r="AC1253" s="3" t="s">
        <v>2006</v>
      </c>
      <c r="AD1253" s="15" t="s">
        <v>2006</v>
      </c>
    </row>
    <row r="1254" spans="1:30" x14ac:dyDescent="0.3">
      <c r="A1254" s="150" t="s">
        <v>36</v>
      </c>
      <c r="B1254" s="144" t="s">
        <v>1279</v>
      </c>
      <c r="C1254" s="144">
        <v>158727</v>
      </c>
      <c r="D1254" s="144">
        <v>6578210</v>
      </c>
      <c r="E1254" s="148" t="s">
        <v>295</v>
      </c>
      <c r="F1254" s="43" t="s">
        <v>286</v>
      </c>
      <c r="G1254" s="44">
        <v>1.6E-2</v>
      </c>
      <c r="H1254" s="44">
        <v>0.11</v>
      </c>
      <c r="I1254" s="44">
        <v>2</v>
      </c>
      <c r="J1254" s="23">
        <v>1.3</v>
      </c>
      <c r="K1254" s="26">
        <v>0.46</v>
      </c>
      <c r="L1254" s="26">
        <v>5.1000000000000005</v>
      </c>
      <c r="M1254" s="44">
        <v>1.2999999999999999E-2</v>
      </c>
      <c r="N1254" s="44" t="s">
        <v>1265</v>
      </c>
      <c r="O1254" s="23">
        <v>1.8</v>
      </c>
      <c r="P1254" s="23">
        <v>1.3</v>
      </c>
      <c r="Q1254" s="44" t="s">
        <v>1267</v>
      </c>
      <c r="R1254" s="27">
        <v>4.8</v>
      </c>
      <c r="S1254" s="44">
        <v>7.6</v>
      </c>
      <c r="T1254" s="44">
        <v>80</v>
      </c>
      <c r="U1254" s="44">
        <v>710</v>
      </c>
      <c r="V1254" s="44">
        <v>5.7</v>
      </c>
      <c r="W1254" s="44">
        <v>5.5</v>
      </c>
      <c r="X1254" s="44">
        <v>78</v>
      </c>
      <c r="Y1254" s="3">
        <v>82</v>
      </c>
      <c r="Z1254" s="3" t="s">
        <v>2006</v>
      </c>
      <c r="AA1254" s="3" t="s">
        <v>2006</v>
      </c>
      <c r="AB1254" s="3" t="s">
        <v>2006</v>
      </c>
      <c r="AC1254" s="3" t="s">
        <v>2006</v>
      </c>
      <c r="AD1254" s="15" t="s">
        <v>2006</v>
      </c>
    </row>
    <row r="1255" spans="1:30" x14ac:dyDescent="0.3">
      <c r="A1255" s="150" t="s">
        <v>269</v>
      </c>
      <c r="B1255" s="144" t="s">
        <v>44</v>
      </c>
      <c r="C1255" s="144">
        <v>149668</v>
      </c>
      <c r="D1255" s="144">
        <v>6580770</v>
      </c>
      <c r="E1255" s="147" t="s">
        <v>295</v>
      </c>
      <c r="F1255" s="43" t="s">
        <v>286</v>
      </c>
      <c r="G1255" s="44" t="s">
        <v>1266</v>
      </c>
      <c r="H1255" s="44">
        <v>0.14000000000000001</v>
      </c>
      <c r="I1255" s="44">
        <f>0.1*29</f>
        <v>2.9000000000000004</v>
      </c>
      <c r="J1255" s="23">
        <v>1.9</v>
      </c>
      <c r="K1255" s="26">
        <v>0.25</v>
      </c>
      <c r="L1255" s="26">
        <v>2.5</v>
      </c>
      <c r="M1255" s="44" t="s">
        <v>1266</v>
      </c>
      <c r="N1255" s="44">
        <v>5.7000000000000002E-2</v>
      </c>
      <c r="O1255" s="23">
        <v>2.7</v>
      </c>
      <c r="P1255" s="23">
        <v>1.9</v>
      </c>
      <c r="Q1255" s="44">
        <v>3.7999999999999999E-2</v>
      </c>
      <c r="R1255" s="27">
        <v>2.1</v>
      </c>
      <c r="S1255" s="44">
        <v>7.9</v>
      </c>
      <c r="T1255" s="44">
        <v>57</v>
      </c>
      <c r="U1255" s="44">
        <v>21</v>
      </c>
      <c r="V1255" s="44">
        <v>7.5</v>
      </c>
      <c r="W1255" s="44">
        <v>6.9</v>
      </c>
      <c r="X1255" s="44">
        <v>20</v>
      </c>
      <c r="Y1255" s="3">
        <v>20</v>
      </c>
      <c r="Z1255" s="3" t="s">
        <v>2006</v>
      </c>
      <c r="AA1255" s="3" t="s">
        <v>2006</v>
      </c>
      <c r="AB1255" s="3" t="s">
        <v>2006</v>
      </c>
      <c r="AC1255" s="3" t="s">
        <v>2006</v>
      </c>
      <c r="AD1255" s="15" t="s">
        <v>2006</v>
      </c>
    </row>
    <row r="1256" spans="1:30" x14ac:dyDescent="0.3">
      <c r="A1256" s="150" t="s">
        <v>39</v>
      </c>
      <c r="B1256" s="144" t="s">
        <v>39</v>
      </c>
      <c r="C1256" s="144">
        <v>145234</v>
      </c>
      <c r="D1256" s="144">
        <v>6581590</v>
      </c>
      <c r="E1256" s="148" t="s">
        <v>295</v>
      </c>
      <c r="F1256" s="43" t="s">
        <v>286</v>
      </c>
      <c r="G1256" s="44" t="s">
        <v>1266</v>
      </c>
      <c r="H1256" s="44">
        <v>5.1999999999999998E-2</v>
      </c>
      <c r="I1256" s="44">
        <v>0.16</v>
      </c>
      <c r="J1256" s="23">
        <v>0.41</v>
      </c>
      <c r="K1256" s="26">
        <v>0.08</v>
      </c>
      <c r="L1256" s="26">
        <v>0.5</v>
      </c>
      <c r="M1256" s="44" t="s">
        <v>1266</v>
      </c>
      <c r="N1256" s="44" t="s">
        <v>1265</v>
      </c>
      <c r="O1256" s="23">
        <v>0.19</v>
      </c>
      <c r="P1256" s="23">
        <v>0.42000000000000004</v>
      </c>
      <c r="Q1256" s="44" t="s">
        <v>1267</v>
      </c>
      <c r="R1256" s="27">
        <v>0.53</v>
      </c>
      <c r="S1256" s="44">
        <v>8.4</v>
      </c>
      <c r="T1256" s="44">
        <v>120</v>
      </c>
      <c r="U1256" s="44">
        <v>67</v>
      </c>
      <c r="V1256" s="44">
        <v>25</v>
      </c>
      <c r="W1256" s="44">
        <v>23</v>
      </c>
      <c r="X1256" s="44">
        <v>70</v>
      </c>
      <c r="Y1256" s="3">
        <v>70</v>
      </c>
      <c r="Z1256" s="3" t="s">
        <v>2006</v>
      </c>
      <c r="AA1256" s="3" t="s">
        <v>2006</v>
      </c>
      <c r="AB1256" s="3" t="s">
        <v>2006</v>
      </c>
      <c r="AC1256" s="3" t="s">
        <v>2006</v>
      </c>
      <c r="AD1256" s="15" t="s">
        <v>2006</v>
      </c>
    </row>
    <row r="1257" spans="1:30" x14ac:dyDescent="0.3">
      <c r="A1257" s="150" t="s">
        <v>40</v>
      </c>
      <c r="B1257" s="144" t="s">
        <v>40</v>
      </c>
      <c r="C1257" s="144">
        <v>142857</v>
      </c>
      <c r="D1257" s="144">
        <v>6581940</v>
      </c>
      <c r="E1257" s="147" t="s">
        <v>295</v>
      </c>
      <c r="F1257" s="43" t="s">
        <v>286</v>
      </c>
      <c r="G1257" s="44" t="s">
        <v>1266</v>
      </c>
      <c r="H1257" s="44">
        <v>0.16</v>
      </c>
      <c r="I1257" s="44">
        <f>0.1*17</f>
        <v>1.7000000000000002</v>
      </c>
      <c r="J1257" s="23">
        <v>1</v>
      </c>
      <c r="K1257" s="26">
        <v>0.2</v>
      </c>
      <c r="L1257" s="26">
        <v>2.8</v>
      </c>
      <c r="M1257" s="44" t="s">
        <v>1266</v>
      </c>
      <c r="N1257" s="44">
        <v>0.11</v>
      </c>
      <c r="O1257" s="23">
        <v>1.4</v>
      </c>
      <c r="P1257" s="23">
        <v>0.97000000000000008</v>
      </c>
      <c r="Q1257" s="44">
        <v>2.7E-2</v>
      </c>
      <c r="R1257" s="27">
        <v>1.5</v>
      </c>
      <c r="S1257" s="44">
        <v>7.6</v>
      </c>
      <c r="T1257" s="44">
        <v>150</v>
      </c>
      <c r="U1257" s="44">
        <v>44</v>
      </c>
      <c r="V1257" s="44">
        <v>9.1999999999999993</v>
      </c>
      <c r="W1257" s="44">
        <v>7.4</v>
      </c>
      <c r="X1257" s="44">
        <v>49</v>
      </c>
      <c r="Y1257" s="3">
        <v>51</v>
      </c>
      <c r="Z1257" s="3" t="s">
        <v>2006</v>
      </c>
      <c r="AA1257" s="3" t="s">
        <v>2006</v>
      </c>
      <c r="AB1257" s="3" t="s">
        <v>2006</v>
      </c>
      <c r="AC1257" s="3" t="s">
        <v>2006</v>
      </c>
      <c r="AD1257" s="15" t="s">
        <v>2006</v>
      </c>
    </row>
    <row r="1258" spans="1:30" x14ac:dyDescent="0.3">
      <c r="A1258" s="150" t="s">
        <v>261</v>
      </c>
      <c r="B1258" s="144" t="s">
        <v>1327</v>
      </c>
      <c r="C1258" s="144">
        <v>156341</v>
      </c>
      <c r="D1258" s="144">
        <v>6582550</v>
      </c>
      <c r="E1258" s="148" t="s">
        <v>295</v>
      </c>
      <c r="F1258" s="43" t="s">
        <v>287</v>
      </c>
      <c r="G1258" s="44" t="s">
        <v>1266</v>
      </c>
      <c r="H1258" s="44">
        <v>9.2999999999999999E-2</v>
      </c>
      <c r="I1258" s="44">
        <f>0.1*13</f>
        <v>1.3</v>
      </c>
      <c r="J1258" s="23">
        <v>1.3</v>
      </c>
      <c r="K1258" s="26">
        <v>0.1</v>
      </c>
      <c r="L1258" s="26">
        <v>3.1</v>
      </c>
      <c r="M1258" s="44" t="s">
        <v>1266</v>
      </c>
      <c r="N1258" s="44">
        <v>7.9000000000000001E-2</v>
      </c>
      <c r="O1258" s="23">
        <v>1.3</v>
      </c>
      <c r="P1258" s="23">
        <v>1.2</v>
      </c>
      <c r="Q1258" s="44" t="s">
        <v>1267</v>
      </c>
      <c r="R1258" s="27">
        <v>2.8</v>
      </c>
      <c r="S1258" s="44">
        <v>8.1</v>
      </c>
      <c r="T1258" s="44">
        <v>86</v>
      </c>
      <c r="U1258" s="44">
        <v>760</v>
      </c>
      <c r="V1258" s="44">
        <v>5.6</v>
      </c>
      <c r="W1258" s="44">
        <v>5.7</v>
      </c>
      <c r="X1258" s="44">
        <v>83</v>
      </c>
      <c r="Y1258" s="3">
        <v>85</v>
      </c>
      <c r="Z1258" s="3" t="s">
        <v>2006</v>
      </c>
      <c r="AA1258" s="3" t="s">
        <v>2006</v>
      </c>
      <c r="AB1258" s="3" t="s">
        <v>2006</v>
      </c>
      <c r="AC1258" s="3" t="s">
        <v>2006</v>
      </c>
      <c r="AD1258" s="15" t="s">
        <v>2006</v>
      </c>
    </row>
    <row r="1259" spans="1:30" x14ac:dyDescent="0.3">
      <c r="A1259" s="143" t="s">
        <v>263</v>
      </c>
      <c r="B1259" s="144" t="s">
        <v>550</v>
      </c>
      <c r="C1259" s="144">
        <v>156953</v>
      </c>
      <c r="D1259" s="144">
        <v>6570050</v>
      </c>
      <c r="E1259" s="147" t="s">
        <v>295</v>
      </c>
      <c r="F1259" s="43" t="s">
        <v>287</v>
      </c>
      <c r="G1259" s="44" t="s">
        <v>1266</v>
      </c>
      <c r="H1259" s="44" t="s">
        <v>1265</v>
      </c>
      <c r="I1259" s="44">
        <v>1</v>
      </c>
      <c r="J1259" s="23">
        <v>2.1</v>
      </c>
      <c r="K1259" s="26">
        <v>0.19</v>
      </c>
      <c r="L1259" s="26" t="s">
        <v>557</v>
      </c>
      <c r="M1259" s="44" t="s">
        <v>1266</v>
      </c>
      <c r="N1259" s="44" t="s">
        <v>1265</v>
      </c>
      <c r="O1259" s="23">
        <v>1.2</v>
      </c>
      <c r="P1259" s="23">
        <v>2</v>
      </c>
      <c r="Q1259" s="44">
        <v>7.5999999999999998E-2</v>
      </c>
      <c r="R1259" s="27">
        <v>0.87</v>
      </c>
      <c r="S1259" s="44">
        <v>7.9</v>
      </c>
      <c r="T1259" s="44">
        <v>77</v>
      </c>
      <c r="U1259" s="44">
        <v>35</v>
      </c>
      <c r="V1259" s="44">
        <v>7.7</v>
      </c>
      <c r="W1259" s="44">
        <v>7.4</v>
      </c>
      <c r="X1259" s="44">
        <v>33</v>
      </c>
      <c r="Y1259" s="3">
        <v>33</v>
      </c>
      <c r="Z1259" s="3" t="s">
        <v>2006</v>
      </c>
      <c r="AA1259" s="3" t="s">
        <v>2006</v>
      </c>
      <c r="AB1259" s="3" t="s">
        <v>2006</v>
      </c>
      <c r="AC1259" s="3" t="s">
        <v>2006</v>
      </c>
      <c r="AD1259" s="15" t="s">
        <v>2006</v>
      </c>
    </row>
    <row r="1260" spans="1:30" x14ac:dyDescent="0.3">
      <c r="A1260" s="150" t="s">
        <v>41</v>
      </c>
      <c r="B1260" s="144" t="s">
        <v>41</v>
      </c>
      <c r="C1260" s="144">
        <v>155057</v>
      </c>
      <c r="D1260" s="144">
        <v>6568460</v>
      </c>
      <c r="E1260" s="148" t="s">
        <v>295</v>
      </c>
      <c r="F1260" s="43" t="s">
        <v>287</v>
      </c>
      <c r="G1260" s="44" t="s">
        <v>1266</v>
      </c>
      <c r="H1260" s="44">
        <v>6.6000000000000003E-2</v>
      </c>
      <c r="I1260" s="44">
        <f>0.1*14</f>
        <v>1.4000000000000001</v>
      </c>
      <c r="J1260" s="23">
        <v>1.7</v>
      </c>
      <c r="K1260" s="26">
        <v>0.12000000000000001</v>
      </c>
      <c r="L1260" s="26">
        <v>12</v>
      </c>
      <c r="M1260" s="44" t="s">
        <v>1266</v>
      </c>
      <c r="N1260" s="44" t="s">
        <v>1265</v>
      </c>
      <c r="O1260" s="23">
        <v>1</v>
      </c>
      <c r="P1260" s="23">
        <v>1.5</v>
      </c>
      <c r="Q1260" s="44" t="s">
        <v>1267</v>
      </c>
      <c r="R1260" s="27">
        <v>2.8</v>
      </c>
      <c r="S1260" s="44">
        <v>8.3000000000000007</v>
      </c>
      <c r="T1260" s="44">
        <v>80</v>
      </c>
      <c r="U1260" s="44">
        <v>33</v>
      </c>
      <c r="V1260" s="44">
        <v>9</v>
      </c>
      <c r="W1260" s="44">
        <v>8.3000000000000007</v>
      </c>
      <c r="X1260" s="44">
        <v>29</v>
      </c>
      <c r="Y1260" s="3">
        <v>32</v>
      </c>
      <c r="Z1260" s="3" t="s">
        <v>2006</v>
      </c>
      <c r="AA1260" s="3" t="s">
        <v>2006</v>
      </c>
      <c r="AB1260" s="3" t="s">
        <v>2006</v>
      </c>
      <c r="AC1260" s="3" t="s">
        <v>2006</v>
      </c>
      <c r="AD1260" s="15" t="s">
        <v>2006</v>
      </c>
    </row>
    <row r="1261" spans="1:30" x14ac:dyDescent="0.3">
      <c r="A1261" s="143" t="s">
        <v>267</v>
      </c>
      <c r="B1261" s="144" t="s">
        <v>552</v>
      </c>
      <c r="C1261" s="144">
        <v>152713</v>
      </c>
      <c r="D1261" s="144">
        <v>6582780</v>
      </c>
      <c r="E1261" s="147" t="s">
        <v>295</v>
      </c>
      <c r="F1261" s="43" t="s">
        <v>287</v>
      </c>
      <c r="G1261" s="44">
        <v>1.2E-2</v>
      </c>
      <c r="H1261" s="44">
        <v>0.1</v>
      </c>
      <c r="I1261" s="44">
        <f>0.1*18</f>
        <v>1.8</v>
      </c>
      <c r="J1261" s="23">
        <v>1.5</v>
      </c>
      <c r="K1261" s="26">
        <v>0.3</v>
      </c>
      <c r="L1261" s="26">
        <v>4</v>
      </c>
      <c r="M1261" s="44">
        <v>1.2E-2</v>
      </c>
      <c r="N1261" s="44">
        <v>7.2999999999999995E-2</v>
      </c>
      <c r="O1261" s="23">
        <v>1.9</v>
      </c>
      <c r="P1261" s="23">
        <v>1.6</v>
      </c>
      <c r="Q1261" s="44">
        <v>0.19</v>
      </c>
      <c r="R1261" s="27">
        <v>4.8999999999999995</v>
      </c>
      <c r="S1261" s="44">
        <v>8.1</v>
      </c>
      <c r="T1261" s="44">
        <v>94</v>
      </c>
      <c r="U1261" s="44">
        <v>660</v>
      </c>
      <c r="V1261" s="44">
        <v>6.5</v>
      </c>
      <c r="W1261" s="44">
        <v>6.5</v>
      </c>
      <c r="X1261" s="44">
        <v>77</v>
      </c>
      <c r="Y1261" s="3">
        <v>82</v>
      </c>
      <c r="Z1261" s="3" t="s">
        <v>2006</v>
      </c>
      <c r="AA1261" s="3" t="s">
        <v>2006</v>
      </c>
      <c r="AB1261" s="3" t="s">
        <v>2006</v>
      </c>
      <c r="AC1261" s="3" t="s">
        <v>2006</v>
      </c>
      <c r="AD1261" s="15" t="s">
        <v>2006</v>
      </c>
    </row>
    <row r="1262" spans="1:30" x14ac:dyDescent="0.3">
      <c r="A1262" s="143" t="s">
        <v>37</v>
      </c>
      <c r="B1262" s="154" t="s">
        <v>37</v>
      </c>
      <c r="C1262" s="154"/>
      <c r="D1262" s="161"/>
      <c r="E1262" s="148" t="s">
        <v>295</v>
      </c>
      <c r="F1262" s="43" t="s">
        <v>287</v>
      </c>
      <c r="G1262" s="44" t="s">
        <v>1267</v>
      </c>
      <c r="H1262" s="44" t="s">
        <v>275</v>
      </c>
      <c r="I1262" s="44" t="s">
        <v>275</v>
      </c>
      <c r="J1262" s="23" t="s">
        <v>587</v>
      </c>
      <c r="K1262" s="26" t="s">
        <v>566</v>
      </c>
      <c r="L1262" s="26" t="s">
        <v>582</v>
      </c>
      <c r="M1262" s="44" t="s">
        <v>1267</v>
      </c>
      <c r="N1262" s="44" t="s">
        <v>275</v>
      </c>
      <c r="O1262" s="23" t="s">
        <v>587</v>
      </c>
      <c r="P1262" s="23" t="s">
        <v>587</v>
      </c>
      <c r="Q1262" s="44" t="s">
        <v>1265</v>
      </c>
      <c r="R1262" s="27" t="s">
        <v>974</v>
      </c>
      <c r="S1262" s="44" t="s">
        <v>2006</v>
      </c>
      <c r="T1262" s="44" t="s">
        <v>2006</v>
      </c>
      <c r="U1262" s="44" t="s">
        <v>2006</v>
      </c>
      <c r="V1262" s="44" t="s">
        <v>2006</v>
      </c>
      <c r="W1262" s="44" t="s">
        <v>2006</v>
      </c>
      <c r="X1262" s="44">
        <v>5.4</v>
      </c>
      <c r="Y1262" s="3" t="s">
        <v>1265</v>
      </c>
      <c r="Z1262" s="3" t="s">
        <v>2006</v>
      </c>
      <c r="AA1262" s="3" t="s">
        <v>2006</v>
      </c>
      <c r="AB1262" s="3" t="s">
        <v>2006</v>
      </c>
      <c r="AC1262" s="3" t="s">
        <v>2006</v>
      </c>
      <c r="AD1262" s="15" t="s">
        <v>2006</v>
      </c>
    </row>
    <row r="1263" spans="1:30" x14ac:dyDescent="0.3">
      <c r="A1263" s="150" t="s">
        <v>42</v>
      </c>
      <c r="B1263" s="144" t="s">
        <v>42</v>
      </c>
      <c r="C1263" s="144">
        <v>148156</v>
      </c>
      <c r="D1263" s="144">
        <v>6572520</v>
      </c>
      <c r="E1263" s="147" t="s">
        <v>295</v>
      </c>
      <c r="F1263" s="43" t="s">
        <v>287</v>
      </c>
      <c r="G1263" s="44" t="s">
        <v>1266</v>
      </c>
      <c r="H1263" s="44" t="s">
        <v>1265</v>
      </c>
      <c r="I1263" s="44">
        <f>0.1*12</f>
        <v>1.2000000000000002</v>
      </c>
      <c r="J1263" s="23">
        <v>1</v>
      </c>
      <c r="K1263" s="26">
        <v>0.28999999999999998</v>
      </c>
      <c r="L1263" s="26">
        <v>1.7</v>
      </c>
      <c r="M1263" s="44" t="s">
        <v>1266</v>
      </c>
      <c r="N1263" s="44" t="s">
        <v>1265</v>
      </c>
      <c r="O1263" s="23">
        <v>0.94</v>
      </c>
      <c r="P1263" s="23">
        <v>0.9</v>
      </c>
      <c r="Q1263" s="44">
        <v>2.1000000000000001E-2</v>
      </c>
      <c r="R1263" s="27">
        <v>0.87</v>
      </c>
      <c r="S1263" s="44">
        <v>7.9</v>
      </c>
      <c r="T1263" s="44">
        <v>67</v>
      </c>
      <c r="U1263" s="44">
        <v>27</v>
      </c>
      <c r="V1263" s="44">
        <v>7.2</v>
      </c>
      <c r="W1263" s="44">
        <v>6.7</v>
      </c>
      <c r="X1263" s="44">
        <v>28</v>
      </c>
      <c r="Y1263" s="3">
        <v>28</v>
      </c>
      <c r="Z1263" s="3" t="s">
        <v>2006</v>
      </c>
      <c r="AA1263" s="3" t="s">
        <v>2006</v>
      </c>
      <c r="AB1263" s="3" t="s">
        <v>2006</v>
      </c>
      <c r="AC1263" s="3" t="s">
        <v>2006</v>
      </c>
      <c r="AD1263" s="15" t="s">
        <v>2006</v>
      </c>
    </row>
    <row r="1264" spans="1:30" x14ac:dyDescent="0.3">
      <c r="A1264" s="143" t="s">
        <v>265</v>
      </c>
      <c r="B1264" s="144" t="s">
        <v>546</v>
      </c>
      <c r="C1264" s="144">
        <v>152125</v>
      </c>
      <c r="D1264" s="144">
        <v>6576900</v>
      </c>
      <c r="E1264" s="148" t="s">
        <v>295</v>
      </c>
      <c r="F1264" s="43" t="s">
        <v>287</v>
      </c>
      <c r="G1264" s="44" t="s">
        <v>1266</v>
      </c>
      <c r="H1264" s="44">
        <v>9.4E-2</v>
      </c>
      <c r="I1264" s="44">
        <f>0.1*26</f>
        <v>2.6</v>
      </c>
      <c r="J1264" s="23">
        <v>1.9</v>
      </c>
      <c r="K1264" s="26">
        <v>0.19</v>
      </c>
      <c r="L1264" s="26">
        <v>2.7</v>
      </c>
      <c r="M1264" s="44" t="s">
        <v>1266</v>
      </c>
      <c r="N1264" s="44" t="s">
        <v>1265</v>
      </c>
      <c r="O1264" s="23">
        <v>2.4</v>
      </c>
      <c r="P1264" s="23">
        <v>1.8</v>
      </c>
      <c r="Q1264" s="44">
        <v>4.9000000000000002E-2</v>
      </c>
      <c r="R1264" s="27">
        <v>2.2999999999999998</v>
      </c>
      <c r="S1264" s="44">
        <v>7.7</v>
      </c>
      <c r="T1264" s="44">
        <v>58</v>
      </c>
      <c r="U1264" s="44">
        <v>40</v>
      </c>
      <c r="V1264" s="44">
        <v>7.2</v>
      </c>
      <c r="W1264" s="44">
        <v>7</v>
      </c>
      <c r="X1264" s="44">
        <v>22</v>
      </c>
      <c r="Y1264" s="3">
        <v>22</v>
      </c>
      <c r="Z1264" s="3" t="s">
        <v>2006</v>
      </c>
      <c r="AA1264" s="3" t="s">
        <v>2006</v>
      </c>
      <c r="AB1264" s="3" t="s">
        <v>2006</v>
      </c>
      <c r="AC1264" s="3" t="s">
        <v>2006</v>
      </c>
      <c r="AD1264" s="15" t="s">
        <v>2006</v>
      </c>
    </row>
    <row r="1265" spans="1:30" x14ac:dyDescent="0.3">
      <c r="A1265" s="143" t="s">
        <v>46</v>
      </c>
      <c r="B1265" s="144" t="s">
        <v>46</v>
      </c>
      <c r="C1265" s="147" t="s">
        <v>1283</v>
      </c>
      <c r="D1265" s="147" t="s">
        <v>1282</v>
      </c>
      <c r="E1265" s="147" t="s">
        <v>295</v>
      </c>
      <c r="F1265" s="43" t="s">
        <v>287</v>
      </c>
      <c r="G1265" s="44" t="s">
        <v>1266</v>
      </c>
      <c r="H1265" s="44">
        <v>6.7000000000000004E-2</v>
      </c>
      <c r="I1265" s="44">
        <f>0.1*14</f>
        <v>1.4000000000000001</v>
      </c>
      <c r="J1265" s="23">
        <v>0.85</v>
      </c>
      <c r="K1265" s="26">
        <v>0.27</v>
      </c>
      <c r="L1265" s="26">
        <v>1.6</v>
      </c>
      <c r="M1265" s="44" t="s">
        <v>1266</v>
      </c>
      <c r="N1265" s="44" t="s">
        <v>1265</v>
      </c>
      <c r="O1265" s="23">
        <v>1.2</v>
      </c>
      <c r="P1265" s="23">
        <v>0.78</v>
      </c>
      <c r="Q1265" s="44">
        <v>0.11</v>
      </c>
      <c r="R1265" s="27">
        <v>1.1000000000000001</v>
      </c>
      <c r="S1265" s="44">
        <v>8.6999999999999993</v>
      </c>
      <c r="T1265" s="44">
        <v>100</v>
      </c>
      <c r="U1265" s="44">
        <v>40</v>
      </c>
      <c r="V1265" s="44">
        <v>6</v>
      </c>
      <c r="W1265" s="44">
        <v>5.9</v>
      </c>
      <c r="X1265" s="44">
        <v>39</v>
      </c>
      <c r="Y1265" s="3">
        <v>39</v>
      </c>
      <c r="Z1265" s="3" t="s">
        <v>2006</v>
      </c>
      <c r="AA1265" s="3" t="s">
        <v>2006</v>
      </c>
      <c r="AB1265" s="3" t="s">
        <v>2006</v>
      </c>
      <c r="AC1265" s="3" t="s">
        <v>2006</v>
      </c>
      <c r="AD1265" s="15" t="s">
        <v>2006</v>
      </c>
    </row>
    <row r="1266" spans="1:30" x14ac:dyDescent="0.3">
      <c r="A1266" s="143" t="s">
        <v>267</v>
      </c>
      <c r="B1266" s="144" t="s">
        <v>552</v>
      </c>
      <c r="C1266" s="144">
        <v>152713</v>
      </c>
      <c r="D1266" s="144">
        <v>6582780</v>
      </c>
      <c r="E1266" s="148" t="s">
        <v>295</v>
      </c>
      <c r="F1266" s="43">
        <v>42999</v>
      </c>
      <c r="G1266" s="44">
        <v>0.01</v>
      </c>
      <c r="H1266" s="44">
        <v>9.4E-2</v>
      </c>
      <c r="I1266" s="44">
        <f>0.1*16</f>
        <v>1.6</v>
      </c>
      <c r="J1266" s="23">
        <v>1.3</v>
      </c>
      <c r="K1266" s="26">
        <v>0.27999999999999997</v>
      </c>
      <c r="L1266" s="26">
        <v>5</v>
      </c>
      <c r="M1266" s="44" t="s">
        <v>1266</v>
      </c>
      <c r="N1266" s="44">
        <v>7.6999999999999999E-2</v>
      </c>
      <c r="O1266" s="23">
        <v>1.3</v>
      </c>
      <c r="P1266" s="23">
        <v>1.3</v>
      </c>
      <c r="Q1266" s="44" t="s">
        <v>1267</v>
      </c>
      <c r="R1266" s="27">
        <v>3.3</v>
      </c>
      <c r="S1266" s="44">
        <v>7.8</v>
      </c>
      <c r="T1266" s="44">
        <v>87</v>
      </c>
      <c r="U1266" s="44">
        <v>680</v>
      </c>
      <c r="V1266" s="44">
        <v>6.5</v>
      </c>
      <c r="W1266" s="44">
        <v>5.9</v>
      </c>
      <c r="X1266" s="44">
        <v>65</v>
      </c>
      <c r="Y1266" s="3">
        <v>69</v>
      </c>
      <c r="Z1266" s="3" t="s">
        <v>2006</v>
      </c>
      <c r="AA1266" s="3" t="s">
        <v>2006</v>
      </c>
      <c r="AB1266" s="3" t="s">
        <v>2006</v>
      </c>
      <c r="AC1266" s="3" t="s">
        <v>2006</v>
      </c>
      <c r="AD1266" s="15" t="s">
        <v>2006</v>
      </c>
    </row>
    <row r="1267" spans="1:30" x14ac:dyDescent="0.3">
      <c r="A1267" s="143" t="s">
        <v>265</v>
      </c>
      <c r="B1267" s="144" t="s">
        <v>546</v>
      </c>
      <c r="C1267" s="144">
        <v>152125</v>
      </c>
      <c r="D1267" s="144">
        <v>6576900</v>
      </c>
      <c r="E1267" s="147" t="s">
        <v>295</v>
      </c>
      <c r="F1267" s="43">
        <v>42999</v>
      </c>
      <c r="G1267" s="44" t="s">
        <v>1266</v>
      </c>
      <c r="H1267" s="44" t="s">
        <v>1265</v>
      </c>
      <c r="I1267" s="44">
        <f>0.1*28</f>
        <v>2.8000000000000003</v>
      </c>
      <c r="J1267" s="23">
        <v>1.8</v>
      </c>
      <c r="K1267" s="26">
        <v>0.25999999999999995</v>
      </c>
      <c r="L1267" s="26">
        <v>3.6</v>
      </c>
      <c r="M1267" s="44" t="s">
        <v>1266</v>
      </c>
      <c r="N1267" s="44">
        <v>5.7000000000000002E-2</v>
      </c>
      <c r="O1267" s="23">
        <v>2.4</v>
      </c>
      <c r="P1267" s="23">
        <v>1.8</v>
      </c>
      <c r="Q1267" s="44">
        <v>3.5000000000000003E-2</v>
      </c>
      <c r="R1267" s="27">
        <v>3.8</v>
      </c>
      <c r="S1267" s="44">
        <v>7.8</v>
      </c>
      <c r="T1267" s="44">
        <v>60</v>
      </c>
      <c r="U1267" s="44">
        <v>47</v>
      </c>
      <c r="V1267" s="44">
        <v>7</v>
      </c>
      <c r="W1267" s="44">
        <v>6.6</v>
      </c>
      <c r="X1267" s="44">
        <v>19</v>
      </c>
      <c r="Y1267" s="3">
        <v>20</v>
      </c>
      <c r="Z1267" s="3" t="s">
        <v>2006</v>
      </c>
      <c r="AA1267" s="3" t="s">
        <v>2006</v>
      </c>
      <c r="AB1267" s="3" t="s">
        <v>2006</v>
      </c>
      <c r="AC1267" s="3" t="s">
        <v>2006</v>
      </c>
      <c r="AD1267" s="15" t="s">
        <v>2006</v>
      </c>
    </row>
    <row r="1268" spans="1:30" x14ac:dyDescent="0.3">
      <c r="A1268" s="150" t="s">
        <v>42</v>
      </c>
      <c r="B1268" s="144" t="s">
        <v>42</v>
      </c>
      <c r="C1268" s="144">
        <v>148156</v>
      </c>
      <c r="D1268" s="144">
        <v>6572520</v>
      </c>
      <c r="E1268" s="148" t="s">
        <v>295</v>
      </c>
      <c r="F1268" s="43">
        <v>42999</v>
      </c>
      <c r="G1268" s="44" t="s">
        <v>1266</v>
      </c>
      <c r="H1268" s="44" t="s">
        <v>1265</v>
      </c>
      <c r="I1268" s="44">
        <f>0.1*11</f>
        <v>1.1000000000000001</v>
      </c>
      <c r="J1268" s="23">
        <v>0.96000000000000008</v>
      </c>
      <c r="K1268" s="26">
        <v>0.16</v>
      </c>
      <c r="L1268" s="26">
        <v>1.8</v>
      </c>
      <c r="M1268" s="44" t="s">
        <v>1266</v>
      </c>
      <c r="N1268" s="44" t="s">
        <v>1265</v>
      </c>
      <c r="O1268" s="23">
        <v>0.87</v>
      </c>
      <c r="P1268" s="23">
        <v>0.88</v>
      </c>
      <c r="Q1268" s="44">
        <v>2.3E-2</v>
      </c>
      <c r="R1268" s="27">
        <v>1</v>
      </c>
      <c r="S1268" s="44">
        <v>7.7</v>
      </c>
      <c r="T1268" s="44">
        <v>61</v>
      </c>
      <c r="U1268" s="44">
        <v>26</v>
      </c>
      <c r="V1268" s="44">
        <v>5.7</v>
      </c>
      <c r="W1268" s="44">
        <v>5.5</v>
      </c>
      <c r="X1268" s="44">
        <v>21</v>
      </c>
      <c r="Y1268" s="3">
        <v>23</v>
      </c>
      <c r="Z1268" s="3" t="s">
        <v>2006</v>
      </c>
      <c r="AA1268" s="3" t="s">
        <v>2006</v>
      </c>
      <c r="AB1268" s="3" t="s">
        <v>2006</v>
      </c>
      <c r="AC1268" s="3" t="s">
        <v>2006</v>
      </c>
      <c r="AD1268" s="15" t="s">
        <v>2006</v>
      </c>
    </row>
    <row r="1269" spans="1:30" x14ac:dyDescent="0.3">
      <c r="A1269" s="143" t="s">
        <v>46</v>
      </c>
      <c r="B1269" s="144" t="s">
        <v>46</v>
      </c>
      <c r="C1269" s="147" t="s">
        <v>1283</v>
      </c>
      <c r="D1269" s="147" t="s">
        <v>1282</v>
      </c>
      <c r="E1269" s="147" t="s">
        <v>295</v>
      </c>
      <c r="F1269" s="43">
        <v>42999</v>
      </c>
      <c r="G1269" s="44" t="s">
        <v>1266</v>
      </c>
      <c r="H1269" s="44" t="s">
        <v>1265</v>
      </c>
      <c r="I1269" s="44">
        <f>0.1*15</f>
        <v>1.5</v>
      </c>
      <c r="J1269" s="23">
        <v>0.76</v>
      </c>
      <c r="K1269" s="26">
        <v>0.44</v>
      </c>
      <c r="L1269" s="26">
        <v>3.1</v>
      </c>
      <c r="M1269" s="44" t="s">
        <v>1266</v>
      </c>
      <c r="N1269" s="44" t="s">
        <v>1265</v>
      </c>
      <c r="O1269" s="23">
        <v>1.1000000000000001</v>
      </c>
      <c r="P1269" s="23">
        <v>0.68</v>
      </c>
      <c r="Q1269" s="44">
        <v>0.12</v>
      </c>
      <c r="R1269" s="27">
        <v>1.4</v>
      </c>
      <c r="S1269" s="46">
        <v>8.1</v>
      </c>
      <c r="T1269" s="46">
        <v>93</v>
      </c>
      <c r="U1269" s="46">
        <v>39</v>
      </c>
      <c r="V1269" s="46">
        <v>5.7</v>
      </c>
      <c r="W1269" s="44">
        <v>5.2</v>
      </c>
      <c r="X1269" s="44">
        <v>28</v>
      </c>
      <c r="Y1269" s="3">
        <v>32</v>
      </c>
      <c r="Z1269" s="3" t="s">
        <v>2006</v>
      </c>
      <c r="AA1269" s="3" t="s">
        <v>2006</v>
      </c>
      <c r="AB1269" s="3" t="s">
        <v>2006</v>
      </c>
      <c r="AC1269" s="3" t="s">
        <v>2006</v>
      </c>
      <c r="AD1269" s="15" t="s">
        <v>2006</v>
      </c>
    </row>
    <row r="1270" spans="1:30" x14ac:dyDescent="0.3">
      <c r="A1270" s="150" t="s">
        <v>261</v>
      </c>
      <c r="B1270" s="144" t="s">
        <v>1327</v>
      </c>
      <c r="C1270" s="144">
        <v>156341</v>
      </c>
      <c r="D1270" s="144">
        <v>6582550</v>
      </c>
      <c r="E1270" s="148" t="s">
        <v>295</v>
      </c>
      <c r="F1270" s="43">
        <v>42999</v>
      </c>
      <c r="G1270" s="44" t="s">
        <v>1266</v>
      </c>
      <c r="H1270" s="44" t="s">
        <v>1265</v>
      </c>
      <c r="I1270" s="44">
        <f>0.1*15</f>
        <v>1.5</v>
      </c>
      <c r="J1270" s="23">
        <v>1.2</v>
      </c>
      <c r="K1270" s="26">
        <v>0.41</v>
      </c>
      <c r="L1270" s="26">
        <v>4</v>
      </c>
      <c r="M1270" s="44" t="s">
        <v>1266</v>
      </c>
      <c r="N1270" s="44" t="s">
        <v>1265</v>
      </c>
      <c r="O1270" s="23">
        <v>1.2</v>
      </c>
      <c r="P1270" s="23">
        <v>1.1000000000000001</v>
      </c>
      <c r="Q1270" s="44">
        <v>5.0999999999999997E-2</v>
      </c>
      <c r="R1270" s="27">
        <v>3.6</v>
      </c>
      <c r="S1270" s="44">
        <v>7.8</v>
      </c>
      <c r="T1270" s="44">
        <v>81</v>
      </c>
      <c r="U1270" s="44">
        <v>780</v>
      </c>
      <c r="V1270" s="44">
        <v>5.8</v>
      </c>
      <c r="W1270" s="44">
        <v>4.8</v>
      </c>
      <c r="X1270" s="44">
        <v>66</v>
      </c>
      <c r="Y1270" s="3">
        <v>73</v>
      </c>
      <c r="Z1270" s="3" t="s">
        <v>2006</v>
      </c>
      <c r="AA1270" s="3" t="s">
        <v>2006</v>
      </c>
      <c r="AB1270" s="3" t="s">
        <v>2006</v>
      </c>
      <c r="AC1270" s="3" t="s">
        <v>2006</v>
      </c>
      <c r="AD1270" s="15" t="s">
        <v>2006</v>
      </c>
    </row>
    <row r="1271" spans="1:30" x14ac:dyDescent="0.3">
      <c r="A1271" s="150" t="s">
        <v>43</v>
      </c>
      <c r="B1271" s="144" t="s">
        <v>43</v>
      </c>
      <c r="C1271" s="144">
        <v>153662</v>
      </c>
      <c r="D1271" s="144">
        <v>6578630</v>
      </c>
      <c r="E1271" s="147" t="s">
        <v>295</v>
      </c>
      <c r="F1271" s="43">
        <v>42999</v>
      </c>
      <c r="G1271" s="44" t="s">
        <v>1266</v>
      </c>
      <c r="H1271" s="44" t="s">
        <v>1265</v>
      </c>
      <c r="I1271" s="44">
        <f>0.1*32</f>
        <v>3.2</v>
      </c>
      <c r="J1271" s="23">
        <v>1.8</v>
      </c>
      <c r="K1271" s="26">
        <v>0.35</v>
      </c>
      <c r="L1271" s="26">
        <v>3.3</v>
      </c>
      <c r="M1271" s="44" t="s">
        <v>1266</v>
      </c>
      <c r="N1271" s="44" t="s">
        <v>1265</v>
      </c>
      <c r="O1271" s="23">
        <v>2.8</v>
      </c>
      <c r="P1271" s="23">
        <v>1.7</v>
      </c>
      <c r="Q1271" s="44">
        <v>2.5999999999999999E-2</v>
      </c>
      <c r="R1271" s="27">
        <v>2.2999999999999998</v>
      </c>
      <c r="S1271" s="44">
        <v>7.8</v>
      </c>
      <c r="T1271" s="44">
        <v>59</v>
      </c>
      <c r="U1271" s="44">
        <v>29</v>
      </c>
      <c r="V1271" s="44">
        <v>6.8</v>
      </c>
      <c r="W1271" s="44">
        <v>6.3</v>
      </c>
      <c r="X1271" s="44">
        <v>18</v>
      </c>
      <c r="Y1271" s="3">
        <v>20</v>
      </c>
      <c r="Z1271" s="3" t="s">
        <v>2006</v>
      </c>
      <c r="AA1271" s="3" t="s">
        <v>2006</v>
      </c>
      <c r="AB1271" s="3" t="s">
        <v>2006</v>
      </c>
      <c r="AC1271" s="3" t="s">
        <v>2006</v>
      </c>
      <c r="AD1271" s="15" t="s">
        <v>2006</v>
      </c>
    </row>
    <row r="1272" spans="1:30" x14ac:dyDescent="0.3">
      <c r="A1272" s="150" t="s">
        <v>36</v>
      </c>
      <c r="B1272" s="144" t="s">
        <v>1279</v>
      </c>
      <c r="C1272" s="144">
        <v>158727</v>
      </c>
      <c r="D1272" s="144">
        <v>6578210</v>
      </c>
      <c r="E1272" s="148" t="s">
        <v>295</v>
      </c>
      <c r="F1272" s="43">
        <v>42999</v>
      </c>
      <c r="G1272" s="44">
        <v>0.01</v>
      </c>
      <c r="H1272" s="44" t="s">
        <v>1265</v>
      </c>
      <c r="I1272" s="44">
        <f>0.1*18</f>
        <v>1.8</v>
      </c>
      <c r="J1272" s="23">
        <v>1.3</v>
      </c>
      <c r="K1272" s="26">
        <v>0.3</v>
      </c>
      <c r="L1272" s="26">
        <v>4.8999999999999995</v>
      </c>
      <c r="M1272" s="44">
        <v>1.0999999999999999E-2</v>
      </c>
      <c r="N1272" s="44" t="s">
        <v>1265</v>
      </c>
      <c r="O1272" s="23">
        <v>1.6</v>
      </c>
      <c r="P1272" s="23">
        <v>1.3</v>
      </c>
      <c r="Q1272" s="44">
        <v>2.3E-2</v>
      </c>
      <c r="R1272" s="27">
        <v>4.8</v>
      </c>
      <c r="S1272" s="44">
        <v>7.5</v>
      </c>
      <c r="T1272" s="44">
        <v>81</v>
      </c>
      <c r="U1272" s="44">
        <v>740</v>
      </c>
      <c r="V1272" s="44">
        <v>5.2</v>
      </c>
      <c r="W1272" s="44">
        <v>4.7</v>
      </c>
      <c r="X1272" s="44">
        <v>64</v>
      </c>
      <c r="Y1272" s="3">
        <v>71</v>
      </c>
      <c r="Z1272" s="3" t="s">
        <v>2006</v>
      </c>
      <c r="AA1272" s="3" t="s">
        <v>2006</v>
      </c>
      <c r="AB1272" s="3" t="s">
        <v>2006</v>
      </c>
      <c r="AC1272" s="3" t="s">
        <v>2006</v>
      </c>
      <c r="AD1272" s="15" t="s">
        <v>2006</v>
      </c>
    </row>
    <row r="1273" spans="1:30" x14ac:dyDescent="0.3">
      <c r="A1273" s="150" t="s">
        <v>38</v>
      </c>
      <c r="B1273" s="145" t="s">
        <v>38</v>
      </c>
      <c r="C1273" s="144">
        <v>145070</v>
      </c>
      <c r="D1273" s="144">
        <v>6580210</v>
      </c>
      <c r="E1273" s="147" t="s">
        <v>295</v>
      </c>
      <c r="F1273" s="43" t="s">
        <v>288</v>
      </c>
      <c r="G1273" s="44" t="s">
        <v>1266</v>
      </c>
      <c r="H1273" s="44" t="s">
        <v>1265</v>
      </c>
      <c r="I1273" s="44">
        <v>0.37</v>
      </c>
      <c r="J1273" s="23">
        <v>0.34</v>
      </c>
      <c r="K1273" s="26">
        <v>0.16</v>
      </c>
      <c r="L1273" s="26">
        <v>1.3</v>
      </c>
      <c r="M1273" s="44" t="s">
        <v>1266</v>
      </c>
      <c r="N1273" s="44" t="s">
        <v>1265</v>
      </c>
      <c r="O1273" s="23">
        <v>0.27999999999999997</v>
      </c>
      <c r="P1273" s="23">
        <v>0.31</v>
      </c>
      <c r="Q1273" s="44" t="s">
        <v>1267</v>
      </c>
      <c r="R1273" s="27">
        <v>0.76</v>
      </c>
      <c r="S1273" s="44">
        <v>8</v>
      </c>
      <c r="T1273" s="44">
        <v>140</v>
      </c>
      <c r="U1273" s="44">
        <v>34</v>
      </c>
      <c r="V1273" s="44">
        <v>9.4</v>
      </c>
      <c r="W1273" s="44">
        <v>8.6999999999999993</v>
      </c>
      <c r="X1273" s="44">
        <v>38</v>
      </c>
      <c r="Y1273" s="3">
        <v>39</v>
      </c>
      <c r="Z1273" s="3" t="s">
        <v>2006</v>
      </c>
      <c r="AA1273" s="3" t="s">
        <v>2006</v>
      </c>
      <c r="AB1273" s="3" t="s">
        <v>2006</v>
      </c>
      <c r="AC1273" s="3" t="s">
        <v>2006</v>
      </c>
      <c r="AD1273" s="15" t="s">
        <v>2006</v>
      </c>
    </row>
    <row r="1274" spans="1:30" x14ac:dyDescent="0.3">
      <c r="A1274" s="143" t="s">
        <v>37</v>
      </c>
      <c r="B1274" s="154" t="s">
        <v>37</v>
      </c>
      <c r="C1274" s="154"/>
      <c r="D1274" s="162"/>
      <c r="E1274" s="148" t="s">
        <v>295</v>
      </c>
      <c r="F1274" s="43" t="s">
        <v>288</v>
      </c>
      <c r="G1274" s="44" t="s">
        <v>1267</v>
      </c>
      <c r="H1274" s="44" t="s">
        <v>275</v>
      </c>
      <c r="I1274" s="44" t="s">
        <v>275</v>
      </c>
      <c r="J1274" s="23" t="s">
        <v>587</v>
      </c>
      <c r="K1274" s="26" t="s">
        <v>566</v>
      </c>
      <c r="L1274" s="26">
        <v>1.2</v>
      </c>
      <c r="M1274" s="44" t="s">
        <v>1267</v>
      </c>
      <c r="N1274" s="44" t="s">
        <v>275</v>
      </c>
      <c r="O1274" s="23" t="s">
        <v>587</v>
      </c>
      <c r="P1274" s="23" t="s">
        <v>587</v>
      </c>
      <c r="Q1274" s="44" t="s">
        <v>1265</v>
      </c>
      <c r="R1274" s="27" t="s">
        <v>974</v>
      </c>
      <c r="S1274" s="44" t="s">
        <v>2006</v>
      </c>
      <c r="T1274" s="44" t="s">
        <v>2006</v>
      </c>
      <c r="U1274" s="44" t="s">
        <v>2006</v>
      </c>
      <c r="V1274" s="44" t="s">
        <v>2006</v>
      </c>
      <c r="W1274" s="44" t="s">
        <v>2006</v>
      </c>
      <c r="X1274" s="44" t="s">
        <v>1265</v>
      </c>
      <c r="Y1274" s="3" t="s">
        <v>1265</v>
      </c>
      <c r="Z1274" s="3" t="s">
        <v>2006</v>
      </c>
      <c r="AA1274" s="3" t="s">
        <v>2006</v>
      </c>
      <c r="AB1274" s="3" t="s">
        <v>2006</v>
      </c>
      <c r="AC1274" s="3" t="s">
        <v>2006</v>
      </c>
      <c r="AD1274" s="15" t="s">
        <v>2006</v>
      </c>
    </row>
    <row r="1275" spans="1:30" x14ac:dyDescent="0.3">
      <c r="A1275" s="150" t="s">
        <v>41</v>
      </c>
      <c r="B1275" s="144" t="s">
        <v>41</v>
      </c>
      <c r="C1275" s="144">
        <v>155057</v>
      </c>
      <c r="D1275" s="144">
        <v>6568460</v>
      </c>
      <c r="E1275" s="147" t="s">
        <v>295</v>
      </c>
      <c r="F1275" s="43" t="s">
        <v>288</v>
      </c>
      <c r="G1275" s="44" t="s">
        <v>1266</v>
      </c>
      <c r="H1275" s="44">
        <v>6.2E-2</v>
      </c>
      <c r="I1275" s="44">
        <v>0.96</v>
      </c>
      <c r="J1275" s="23">
        <v>1.5</v>
      </c>
      <c r="K1275" s="26">
        <v>6.4999999999999988E-2</v>
      </c>
      <c r="L1275" s="26">
        <v>0.97000000000000008</v>
      </c>
      <c r="M1275" s="44" t="s">
        <v>1266</v>
      </c>
      <c r="N1275" s="44">
        <v>5.0999999999999997E-2</v>
      </c>
      <c r="O1275" s="23">
        <v>0.84000000000000008</v>
      </c>
      <c r="P1275" s="23">
        <v>1.4</v>
      </c>
      <c r="Q1275" s="44" t="s">
        <v>1267</v>
      </c>
      <c r="R1275" s="27" t="s">
        <v>557</v>
      </c>
      <c r="S1275" s="44">
        <v>7.9</v>
      </c>
      <c r="T1275" s="44">
        <v>75</v>
      </c>
      <c r="U1275" s="44">
        <v>32</v>
      </c>
      <c r="V1275" s="44">
        <v>8.6999999999999993</v>
      </c>
      <c r="W1275" s="44">
        <v>8</v>
      </c>
      <c r="X1275" s="44">
        <v>26</v>
      </c>
      <c r="Y1275" s="3">
        <v>25</v>
      </c>
      <c r="Z1275" s="3" t="s">
        <v>2006</v>
      </c>
      <c r="AA1275" s="3" t="s">
        <v>2006</v>
      </c>
      <c r="AB1275" s="3" t="s">
        <v>2006</v>
      </c>
      <c r="AC1275" s="3" t="s">
        <v>2006</v>
      </c>
      <c r="AD1275" s="15" t="s">
        <v>2006</v>
      </c>
    </row>
    <row r="1276" spans="1:30" x14ac:dyDescent="0.3">
      <c r="A1276" s="150" t="s">
        <v>39</v>
      </c>
      <c r="B1276" s="144" t="s">
        <v>39</v>
      </c>
      <c r="C1276" s="144">
        <v>145234</v>
      </c>
      <c r="D1276" s="144">
        <v>6581590</v>
      </c>
      <c r="E1276" s="148" t="s">
        <v>295</v>
      </c>
      <c r="F1276" s="43" t="s">
        <v>288</v>
      </c>
      <c r="G1276" s="44" t="s">
        <v>1266</v>
      </c>
      <c r="H1276" s="44" t="s">
        <v>1265</v>
      </c>
      <c r="I1276" s="44">
        <v>0.1</v>
      </c>
      <c r="J1276" s="23">
        <v>0.3</v>
      </c>
      <c r="K1276" s="26" t="s">
        <v>591</v>
      </c>
      <c r="L1276" s="26" t="s">
        <v>557</v>
      </c>
      <c r="M1276" s="44" t="s">
        <v>1266</v>
      </c>
      <c r="N1276" s="44" t="s">
        <v>1265</v>
      </c>
      <c r="O1276" s="23">
        <v>0.11</v>
      </c>
      <c r="P1276" s="23">
        <v>0.34</v>
      </c>
      <c r="Q1276" s="44" t="s">
        <v>1267</v>
      </c>
      <c r="R1276" s="27" t="s">
        <v>557</v>
      </c>
      <c r="S1276" s="44">
        <v>8</v>
      </c>
      <c r="T1276" s="44">
        <v>140</v>
      </c>
      <c r="U1276" s="44">
        <v>68</v>
      </c>
      <c r="V1276" s="44">
        <v>23</v>
      </c>
      <c r="W1276" s="44">
        <v>21</v>
      </c>
      <c r="X1276" s="44">
        <v>63</v>
      </c>
      <c r="Y1276" s="3">
        <v>66</v>
      </c>
      <c r="Z1276" s="3" t="s">
        <v>2006</v>
      </c>
      <c r="AA1276" s="3" t="s">
        <v>2006</v>
      </c>
      <c r="AB1276" s="3" t="s">
        <v>2006</v>
      </c>
      <c r="AC1276" s="3" t="s">
        <v>2006</v>
      </c>
      <c r="AD1276" s="15" t="s">
        <v>2006</v>
      </c>
    </row>
    <row r="1277" spans="1:30" x14ac:dyDescent="0.3">
      <c r="A1277" s="150" t="s">
        <v>269</v>
      </c>
      <c r="B1277" s="144" t="s">
        <v>44</v>
      </c>
      <c r="C1277" s="144">
        <v>149668</v>
      </c>
      <c r="D1277" s="144">
        <v>6580770</v>
      </c>
      <c r="E1277" s="147" t="s">
        <v>295</v>
      </c>
      <c r="F1277" s="43" t="s">
        <v>288</v>
      </c>
      <c r="G1277" s="44" t="s">
        <v>1266</v>
      </c>
      <c r="H1277" s="44">
        <v>0.13</v>
      </c>
      <c r="I1277" s="44">
        <f>0.1*31</f>
        <v>3.1</v>
      </c>
      <c r="J1277" s="23">
        <v>1.9</v>
      </c>
      <c r="K1277" s="26">
        <v>0.68</v>
      </c>
      <c r="L1277" s="26">
        <v>3.4</v>
      </c>
      <c r="M1277" s="44" t="s">
        <v>1266</v>
      </c>
      <c r="N1277" s="44">
        <v>0.09</v>
      </c>
      <c r="O1277" s="23">
        <v>2.8</v>
      </c>
      <c r="P1277" s="23">
        <v>1.9</v>
      </c>
      <c r="Q1277" s="44">
        <v>2.5999999999999999E-2</v>
      </c>
      <c r="R1277" s="27">
        <v>2.7</v>
      </c>
      <c r="S1277" s="44">
        <v>7.9</v>
      </c>
      <c r="T1277" s="44">
        <v>60</v>
      </c>
      <c r="U1277" s="44">
        <v>25</v>
      </c>
      <c r="V1277" s="44">
        <v>6.8</v>
      </c>
      <c r="W1277" s="44">
        <v>6.5</v>
      </c>
      <c r="X1277" s="44">
        <v>19</v>
      </c>
      <c r="Y1277" s="3">
        <v>19</v>
      </c>
      <c r="Z1277" s="3" t="s">
        <v>2006</v>
      </c>
      <c r="AA1277" s="3" t="s">
        <v>2006</v>
      </c>
      <c r="AB1277" s="3" t="s">
        <v>2006</v>
      </c>
      <c r="AC1277" s="3" t="s">
        <v>2006</v>
      </c>
      <c r="AD1277" s="15" t="s">
        <v>2006</v>
      </c>
    </row>
    <row r="1278" spans="1:30" x14ac:dyDescent="0.3">
      <c r="A1278" s="150" t="s">
        <v>268</v>
      </c>
      <c r="B1278" s="144" t="s">
        <v>1993</v>
      </c>
      <c r="C1278" s="144">
        <v>146245</v>
      </c>
      <c r="D1278" s="144">
        <v>6583660</v>
      </c>
      <c r="E1278" s="148" t="s">
        <v>295</v>
      </c>
      <c r="F1278" s="43" t="s">
        <v>288</v>
      </c>
      <c r="G1278" s="44">
        <v>1.7000000000000001E-2</v>
      </c>
      <c r="H1278" s="44">
        <v>0.71</v>
      </c>
      <c r="I1278" s="44">
        <f>0.1*42</f>
        <v>4.2</v>
      </c>
      <c r="J1278" s="23">
        <v>1.3</v>
      </c>
      <c r="K1278" s="26">
        <v>1.7</v>
      </c>
      <c r="L1278" s="26">
        <v>23</v>
      </c>
      <c r="M1278" s="44" t="s">
        <v>1266</v>
      </c>
      <c r="N1278" s="44">
        <v>0.12</v>
      </c>
      <c r="O1278" s="23">
        <v>2.5</v>
      </c>
      <c r="P1278" s="23">
        <v>0.96000000000000008</v>
      </c>
      <c r="Q1278" s="44">
        <v>4.3999999999999997E-2</v>
      </c>
      <c r="R1278" s="27">
        <v>9</v>
      </c>
      <c r="S1278" s="44">
        <v>7.6</v>
      </c>
      <c r="T1278" s="44">
        <v>62</v>
      </c>
      <c r="U1278" s="44">
        <v>22</v>
      </c>
      <c r="V1278" s="44">
        <v>5.0999999999999996</v>
      </c>
      <c r="W1278" s="44">
        <v>3.3</v>
      </c>
      <c r="X1278" s="44">
        <v>21</v>
      </c>
      <c r="Y1278" s="3">
        <v>20</v>
      </c>
      <c r="Z1278" s="3" t="s">
        <v>2006</v>
      </c>
      <c r="AA1278" s="3" t="s">
        <v>2006</v>
      </c>
      <c r="AB1278" s="3" t="s">
        <v>2006</v>
      </c>
      <c r="AC1278" s="3" t="s">
        <v>2006</v>
      </c>
      <c r="AD1278" s="15" t="s">
        <v>2006</v>
      </c>
    </row>
    <row r="1279" spans="1:30" x14ac:dyDescent="0.3">
      <c r="A1279" s="150" t="s">
        <v>40</v>
      </c>
      <c r="B1279" s="144" t="s">
        <v>40</v>
      </c>
      <c r="C1279" s="144">
        <v>142857</v>
      </c>
      <c r="D1279" s="144">
        <v>6581940</v>
      </c>
      <c r="E1279" s="147" t="s">
        <v>295</v>
      </c>
      <c r="F1279" s="43" t="s">
        <v>288</v>
      </c>
      <c r="G1279" s="44" t="s">
        <v>1266</v>
      </c>
      <c r="H1279" s="44">
        <v>0.22</v>
      </c>
      <c r="I1279" s="44">
        <f>0.1*26</f>
        <v>2.6</v>
      </c>
      <c r="J1279" s="23">
        <v>0.9</v>
      </c>
      <c r="K1279" s="26">
        <v>0.18000000000000002</v>
      </c>
      <c r="L1279" s="26">
        <v>5.7</v>
      </c>
      <c r="M1279" s="44" t="s">
        <v>1266</v>
      </c>
      <c r="N1279" s="44">
        <v>0.12</v>
      </c>
      <c r="O1279" s="23">
        <v>2.2000000000000002</v>
      </c>
      <c r="P1279" s="23">
        <v>0.91</v>
      </c>
      <c r="Q1279" s="44" t="s">
        <v>1267</v>
      </c>
      <c r="R1279" s="27">
        <v>4.3</v>
      </c>
      <c r="S1279" s="44">
        <v>7.7</v>
      </c>
      <c r="T1279" s="44">
        <v>120</v>
      </c>
      <c r="U1279" s="44">
        <v>34</v>
      </c>
      <c r="V1279" s="44">
        <v>6.9</v>
      </c>
      <c r="W1279" s="44">
        <v>6.1</v>
      </c>
      <c r="X1279" s="44">
        <v>33</v>
      </c>
      <c r="Y1279" s="3">
        <v>33</v>
      </c>
      <c r="Z1279" s="3" t="s">
        <v>2006</v>
      </c>
      <c r="AA1279" s="3" t="s">
        <v>2006</v>
      </c>
      <c r="AB1279" s="3" t="s">
        <v>2006</v>
      </c>
      <c r="AC1279" s="3" t="s">
        <v>2006</v>
      </c>
      <c r="AD1279" s="15" t="s">
        <v>2006</v>
      </c>
    </row>
    <row r="1280" spans="1:30" x14ac:dyDescent="0.3">
      <c r="A1280" s="143" t="s">
        <v>263</v>
      </c>
      <c r="B1280" s="144" t="s">
        <v>550</v>
      </c>
      <c r="C1280" s="144">
        <v>156953</v>
      </c>
      <c r="D1280" s="144">
        <v>6570050</v>
      </c>
      <c r="E1280" s="148" t="s">
        <v>295</v>
      </c>
      <c r="F1280" s="43" t="s">
        <v>288</v>
      </c>
      <c r="G1280" s="44" t="s">
        <v>1266</v>
      </c>
      <c r="H1280" s="44">
        <v>5.8000000000000003E-2</v>
      </c>
      <c r="I1280" s="44">
        <v>0.96</v>
      </c>
      <c r="J1280" s="23">
        <v>1.7</v>
      </c>
      <c r="K1280" s="26">
        <v>4.3000000000000003E-2</v>
      </c>
      <c r="L1280" s="26">
        <v>0.51</v>
      </c>
      <c r="M1280" s="44" t="s">
        <v>1266</v>
      </c>
      <c r="N1280" s="44">
        <v>6.4000000000000001E-2</v>
      </c>
      <c r="O1280" s="23">
        <v>0.93</v>
      </c>
      <c r="P1280" s="23">
        <v>1.8</v>
      </c>
      <c r="Q1280" s="44" t="s">
        <v>1267</v>
      </c>
      <c r="R1280" s="27" t="s">
        <v>557</v>
      </c>
      <c r="S1280" s="44">
        <v>8</v>
      </c>
      <c r="T1280" s="44">
        <v>75</v>
      </c>
      <c r="U1280" s="44">
        <v>35</v>
      </c>
      <c r="V1280" s="44">
        <v>6.9</v>
      </c>
      <c r="W1280" s="44">
        <v>6.7</v>
      </c>
      <c r="X1280" s="44">
        <v>28</v>
      </c>
      <c r="Y1280" s="3">
        <v>29</v>
      </c>
      <c r="Z1280" s="3" t="s">
        <v>2006</v>
      </c>
      <c r="AA1280" s="3" t="s">
        <v>2006</v>
      </c>
      <c r="AB1280" s="3" t="s">
        <v>2006</v>
      </c>
      <c r="AC1280" s="3" t="s">
        <v>2006</v>
      </c>
      <c r="AD1280" s="15" t="s">
        <v>2006</v>
      </c>
    </row>
    <row r="1281" spans="1:30" x14ac:dyDescent="0.3">
      <c r="A1281" s="143" t="s">
        <v>37</v>
      </c>
      <c r="B1281" s="154" t="s">
        <v>37</v>
      </c>
      <c r="C1281" s="154"/>
      <c r="D1281" s="161"/>
      <c r="E1281" s="147" t="s">
        <v>295</v>
      </c>
      <c r="F1281" s="43" t="s">
        <v>289</v>
      </c>
      <c r="G1281" s="44" t="s">
        <v>1267</v>
      </c>
      <c r="H1281" s="44" t="s">
        <v>275</v>
      </c>
      <c r="I1281" s="44" t="s">
        <v>275</v>
      </c>
      <c r="J1281" s="23" t="s">
        <v>587</v>
      </c>
      <c r="K1281" s="26" t="s">
        <v>566</v>
      </c>
      <c r="L1281" s="26" t="s">
        <v>582</v>
      </c>
      <c r="M1281" s="44" t="s">
        <v>1267</v>
      </c>
      <c r="N1281" s="44" t="s">
        <v>275</v>
      </c>
      <c r="O1281" s="23" t="s">
        <v>587</v>
      </c>
      <c r="P1281" s="23" t="s">
        <v>587</v>
      </c>
      <c r="Q1281" s="44" t="s">
        <v>1265</v>
      </c>
      <c r="R1281" s="27" t="s">
        <v>974</v>
      </c>
      <c r="S1281" s="46" t="s">
        <v>2006</v>
      </c>
      <c r="T1281" s="46" t="s">
        <v>2006</v>
      </c>
      <c r="U1281" s="46" t="s">
        <v>2006</v>
      </c>
      <c r="V1281" s="46" t="s">
        <v>2006</v>
      </c>
      <c r="W1281" s="44" t="s">
        <v>2006</v>
      </c>
      <c r="X1281" s="44" t="s">
        <v>1265</v>
      </c>
      <c r="Y1281" s="3" t="s">
        <v>1265</v>
      </c>
      <c r="Z1281" s="3" t="s">
        <v>2006</v>
      </c>
      <c r="AA1281" s="3" t="s">
        <v>2006</v>
      </c>
      <c r="AB1281" s="3" t="s">
        <v>2006</v>
      </c>
      <c r="AC1281" s="3" t="s">
        <v>2006</v>
      </c>
      <c r="AD1281" s="15" t="s">
        <v>2006</v>
      </c>
    </row>
    <row r="1282" spans="1:30" x14ac:dyDescent="0.3">
      <c r="A1282" s="150" t="s">
        <v>268</v>
      </c>
      <c r="B1282" s="144" t="s">
        <v>1993</v>
      </c>
      <c r="C1282" s="144">
        <v>146245</v>
      </c>
      <c r="D1282" s="144">
        <v>6583660</v>
      </c>
      <c r="E1282" s="148" t="s">
        <v>295</v>
      </c>
      <c r="F1282" s="43" t="s">
        <v>289</v>
      </c>
      <c r="G1282" s="44">
        <v>1.4E-2</v>
      </c>
      <c r="H1282" s="44">
        <v>0.55000000000000004</v>
      </c>
      <c r="I1282" s="44">
        <f>0.1*42</f>
        <v>4.2</v>
      </c>
      <c r="J1282" s="23">
        <v>2.6</v>
      </c>
      <c r="K1282" s="26">
        <v>0.86</v>
      </c>
      <c r="L1282" s="26">
        <v>15</v>
      </c>
      <c r="M1282" s="44" t="s">
        <v>1266</v>
      </c>
      <c r="N1282" s="44">
        <v>0.14000000000000001</v>
      </c>
      <c r="O1282" s="23">
        <v>3.3</v>
      </c>
      <c r="P1282" s="23">
        <v>2.2999999999999998</v>
      </c>
      <c r="Q1282" s="44">
        <v>0.06</v>
      </c>
      <c r="R1282" s="27">
        <v>7.7</v>
      </c>
      <c r="S1282" s="44">
        <v>7.9</v>
      </c>
      <c r="T1282" s="44">
        <v>190</v>
      </c>
      <c r="U1282" s="44">
        <v>61</v>
      </c>
      <c r="V1282" s="44">
        <v>8.1</v>
      </c>
      <c r="W1282" s="44">
        <v>6.9</v>
      </c>
      <c r="X1282" s="44">
        <v>66</v>
      </c>
      <c r="Y1282" s="3">
        <v>71</v>
      </c>
      <c r="Z1282" s="3" t="s">
        <v>2006</v>
      </c>
      <c r="AA1282" s="3" t="s">
        <v>2006</v>
      </c>
      <c r="AB1282" s="3" t="s">
        <v>2006</v>
      </c>
      <c r="AC1282" s="3" t="s">
        <v>2006</v>
      </c>
      <c r="AD1282" s="15" t="s">
        <v>2006</v>
      </c>
    </row>
    <row r="1283" spans="1:30" x14ac:dyDescent="0.3">
      <c r="A1283" s="150" t="s">
        <v>41</v>
      </c>
      <c r="B1283" s="144" t="s">
        <v>41</v>
      </c>
      <c r="C1283" s="144">
        <v>155057</v>
      </c>
      <c r="D1283" s="144">
        <v>6568460</v>
      </c>
      <c r="E1283" s="147" t="s">
        <v>295</v>
      </c>
      <c r="F1283" s="43" t="s">
        <v>289</v>
      </c>
      <c r="G1283" s="44" t="s">
        <v>1266</v>
      </c>
      <c r="H1283" s="44">
        <v>7.2999999999999995E-2</v>
      </c>
      <c r="I1283" s="44">
        <v>0.9</v>
      </c>
      <c r="J1283" s="23">
        <v>1.6</v>
      </c>
      <c r="K1283" s="26">
        <v>0.19</v>
      </c>
      <c r="L1283" s="26">
        <v>1.4</v>
      </c>
      <c r="M1283" s="44" t="s">
        <v>1266</v>
      </c>
      <c r="N1283" s="44">
        <v>7.5999999999999998E-2</v>
      </c>
      <c r="O1283" s="23">
        <v>0.94</v>
      </c>
      <c r="P1283" s="23">
        <v>1.5</v>
      </c>
      <c r="Q1283" s="44">
        <v>2.9000000000000001E-2</v>
      </c>
      <c r="R1283" s="27">
        <v>1.5</v>
      </c>
      <c r="S1283" s="44">
        <v>7.8</v>
      </c>
      <c r="T1283" s="44">
        <v>76</v>
      </c>
      <c r="U1283" s="44">
        <v>32</v>
      </c>
      <c r="V1283" s="44">
        <v>9.1</v>
      </c>
      <c r="W1283" s="44">
        <v>8</v>
      </c>
      <c r="X1283" s="44">
        <v>26</v>
      </c>
      <c r="Y1283" s="3">
        <v>30</v>
      </c>
      <c r="Z1283" s="3" t="s">
        <v>2006</v>
      </c>
      <c r="AA1283" s="3" t="s">
        <v>2006</v>
      </c>
      <c r="AB1283" s="3" t="s">
        <v>2006</v>
      </c>
      <c r="AC1283" s="3" t="s">
        <v>2006</v>
      </c>
      <c r="AD1283" s="15" t="s">
        <v>2006</v>
      </c>
    </row>
    <row r="1284" spans="1:30" x14ac:dyDescent="0.3">
      <c r="A1284" s="143" t="s">
        <v>263</v>
      </c>
      <c r="B1284" s="144" t="s">
        <v>550</v>
      </c>
      <c r="C1284" s="144">
        <v>156953</v>
      </c>
      <c r="D1284" s="144">
        <v>6570050</v>
      </c>
      <c r="E1284" s="148" t="s">
        <v>295</v>
      </c>
      <c r="F1284" s="43" t="s">
        <v>289</v>
      </c>
      <c r="G1284" s="44" t="s">
        <v>1266</v>
      </c>
      <c r="H1284" s="44">
        <v>5.8000000000000003E-2</v>
      </c>
      <c r="I1284" s="44">
        <f>0.1*11</f>
        <v>1.1000000000000001</v>
      </c>
      <c r="J1284" s="23">
        <v>2</v>
      </c>
      <c r="K1284" s="26">
        <v>2.1</v>
      </c>
      <c r="L1284" s="26">
        <v>2.1</v>
      </c>
      <c r="M1284" s="44" t="s">
        <v>1266</v>
      </c>
      <c r="N1284" s="44" t="s">
        <v>1265</v>
      </c>
      <c r="O1284" s="23">
        <v>0.95</v>
      </c>
      <c r="P1284" s="23">
        <v>1.7</v>
      </c>
      <c r="Q1284" s="44" t="s">
        <v>1267</v>
      </c>
      <c r="R1284" s="27">
        <v>1.1000000000000001</v>
      </c>
      <c r="S1284" s="44">
        <v>7.9</v>
      </c>
      <c r="T1284" s="44">
        <v>76</v>
      </c>
      <c r="U1284" s="44">
        <v>35</v>
      </c>
      <c r="V1284" s="44">
        <v>7.2</v>
      </c>
      <c r="W1284" s="44">
        <v>6.6</v>
      </c>
      <c r="X1284" s="44">
        <v>29</v>
      </c>
      <c r="Y1284" s="3">
        <v>27</v>
      </c>
      <c r="Z1284" s="3" t="s">
        <v>2006</v>
      </c>
      <c r="AA1284" s="3" t="s">
        <v>2006</v>
      </c>
      <c r="AB1284" s="3" t="s">
        <v>2006</v>
      </c>
      <c r="AC1284" s="3" t="s">
        <v>2006</v>
      </c>
      <c r="AD1284" s="15" t="s">
        <v>2006</v>
      </c>
    </row>
    <row r="1285" spans="1:30" x14ac:dyDescent="0.3">
      <c r="A1285" s="150" t="s">
        <v>42</v>
      </c>
      <c r="B1285" s="144" t="s">
        <v>42</v>
      </c>
      <c r="C1285" s="144">
        <v>148156</v>
      </c>
      <c r="D1285" s="144">
        <v>6572520</v>
      </c>
      <c r="E1285" s="147" t="s">
        <v>295</v>
      </c>
      <c r="F1285" s="43" t="s">
        <v>289</v>
      </c>
      <c r="G1285" s="44">
        <v>0.02</v>
      </c>
      <c r="H1285" s="44">
        <v>0.05</v>
      </c>
      <c r="I1285" s="44">
        <f>0.1*16</f>
        <v>1.6</v>
      </c>
      <c r="J1285" s="23">
        <v>1.4</v>
      </c>
      <c r="K1285" s="26">
        <v>0.44</v>
      </c>
      <c r="L1285" s="26">
        <v>4.4000000000000004</v>
      </c>
      <c r="M1285" s="44">
        <v>1.4E-2</v>
      </c>
      <c r="N1285" s="44" t="s">
        <v>1265</v>
      </c>
      <c r="O1285" s="23">
        <v>1.4</v>
      </c>
      <c r="P1285" s="23">
        <v>1.2</v>
      </c>
      <c r="Q1285" s="44">
        <v>7.5999999999999998E-2</v>
      </c>
      <c r="R1285" s="27">
        <v>3.1</v>
      </c>
      <c r="S1285" s="44">
        <v>7.8</v>
      </c>
      <c r="T1285" s="44">
        <v>59</v>
      </c>
      <c r="U1285" s="44">
        <v>25</v>
      </c>
      <c r="V1285" s="44">
        <v>6.1</v>
      </c>
      <c r="W1285" s="44">
        <v>5.3</v>
      </c>
      <c r="X1285" s="44">
        <v>24</v>
      </c>
      <c r="Y1285" s="3">
        <v>22</v>
      </c>
      <c r="Z1285" s="3" t="s">
        <v>2006</v>
      </c>
      <c r="AA1285" s="3" t="s">
        <v>2006</v>
      </c>
      <c r="AB1285" s="3" t="s">
        <v>2006</v>
      </c>
      <c r="AC1285" s="3" t="s">
        <v>2006</v>
      </c>
      <c r="AD1285" s="15" t="s">
        <v>2006</v>
      </c>
    </row>
    <row r="1286" spans="1:30" x14ac:dyDescent="0.3">
      <c r="A1286" s="150" t="s">
        <v>40</v>
      </c>
      <c r="B1286" s="144" t="s">
        <v>40</v>
      </c>
      <c r="C1286" s="144">
        <v>142857</v>
      </c>
      <c r="D1286" s="144">
        <v>6581940</v>
      </c>
      <c r="E1286" s="148" t="s">
        <v>295</v>
      </c>
      <c r="F1286" s="43" t="s">
        <v>289</v>
      </c>
      <c r="G1286" s="44" t="s">
        <v>1266</v>
      </c>
      <c r="H1286" s="44">
        <v>0.24</v>
      </c>
      <c r="I1286" s="44">
        <v>3</v>
      </c>
      <c r="J1286" s="23">
        <v>1</v>
      </c>
      <c r="K1286" s="26">
        <v>0.19</v>
      </c>
      <c r="L1286" s="26">
        <v>7.8</v>
      </c>
      <c r="M1286" s="44" t="s">
        <v>1266</v>
      </c>
      <c r="N1286" s="44">
        <v>0.14000000000000001</v>
      </c>
      <c r="O1286" s="23">
        <v>2.5</v>
      </c>
      <c r="P1286" s="23">
        <v>0.91</v>
      </c>
      <c r="Q1286" s="44" t="s">
        <v>1267</v>
      </c>
      <c r="R1286" s="27">
        <v>6</v>
      </c>
      <c r="S1286" s="44">
        <v>7.7</v>
      </c>
      <c r="T1286" s="44">
        <v>130</v>
      </c>
      <c r="U1286" s="44">
        <v>36</v>
      </c>
      <c r="V1286" s="44">
        <v>6.3</v>
      </c>
      <c r="W1286" s="44">
        <v>5.6</v>
      </c>
      <c r="X1286" s="44">
        <v>39</v>
      </c>
      <c r="Y1286" s="3">
        <v>37</v>
      </c>
      <c r="Z1286" s="3" t="s">
        <v>2006</v>
      </c>
      <c r="AA1286" s="3" t="s">
        <v>2006</v>
      </c>
      <c r="AB1286" s="3" t="s">
        <v>2006</v>
      </c>
      <c r="AC1286" s="3" t="s">
        <v>2006</v>
      </c>
      <c r="AD1286" s="15" t="s">
        <v>2006</v>
      </c>
    </row>
    <row r="1287" spans="1:30" x14ac:dyDescent="0.3">
      <c r="A1287" s="150" t="s">
        <v>43</v>
      </c>
      <c r="B1287" s="144" t="s">
        <v>43</v>
      </c>
      <c r="C1287" s="144">
        <v>153662</v>
      </c>
      <c r="D1287" s="144">
        <v>6578630</v>
      </c>
      <c r="E1287" s="147" t="s">
        <v>295</v>
      </c>
      <c r="F1287" s="43" t="s">
        <v>289</v>
      </c>
      <c r="G1287" s="44" t="s">
        <v>1266</v>
      </c>
      <c r="H1287" s="44">
        <v>7.0000000000000007E-2</v>
      </c>
      <c r="I1287" s="44">
        <f>0.1*22</f>
        <v>2.2000000000000002</v>
      </c>
      <c r="J1287" s="23">
        <v>1.7</v>
      </c>
      <c r="K1287" s="26">
        <v>0.11</v>
      </c>
      <c r="L1287" s="26">
        <v>1.9</v>
      </c>
      <c r="M1287" s="44" t="s">
        <v>1266</v>
      </c>
      <c r="N1287" s="44">
        <v>6.5000000000000002E-2</v>
      </c>
      <c r="O1287" s="23">
        <v>2.2000000000000002</v>
      </c>
      <c r="P1287" s="23">
        <v>1.6</v>
      </c>
      <c r="Q1287" s="44">
        <v>2.1999999999999999E-2</v>
      </c>
      <c r="R1287" s="27">
        <v>1.4</v>
      </c>
      <c r="S1287" s="44">
        <v>7.8</v>
      </c>
      <c r="T1287" s="44">
        <v>59</v>
      </c>
      <c r="U1287" s="44">
        <v>23</v>
      </c>
      <c r="V1287" s="44">
        <v>6.8</v>
      </c>
      <c r="W1287" s="44">
        <v>6.4</v>
      </c>
      <c r="X1287" s="44">
        <v>19</v>
      </c>
      <c r="Y1287" s="3">
        <v>18</v>
      </c>
      <c r="Z1287" s="3" t="s">
        <v>2006</v>
      </c>
      <c r="AA1287" s="3" t="s">
        <v>2006</v>
      </c>
      <c r="AB1287" s="3" t="s">
        <v>2006</v>
      </c>
      <c r="AC1287" s="3" t="s">
        <v>2006</v>
      </c>
      <c r="AD1287" s="15" t="s">
        <v>2006</v>
      </c>
    </row>
    <row r="1288" spans="1:30" x14ac:dyDescent="0.3">
      <c r="A1288" s="143" t="s">
        <v>46</v>
      </c>
      <c r="B1288" s="144" t="s">
        <v>46</v>
      </c>
      <c r="C1288" s="147" t="s">
        <v>1283</v>
      </c>
      <c r="D1288" s="147" t="s">
        <v>1282</v>
      </c>
      <c r="E1288" s="148" t="s">
        <v>295</v>
      </c>
      <c r="F1288" s="43" t="s">
        <v>289</v>
      </c>
      <c r="G1288" s="44" t="s">
        <v>1266</v>
      </c>
      <c r="H1288" s="44">
        <v>0.05</v>
      </c>
      <c r="I1288" s="44">
        <f>0.1*13</f>
        <v>1.3</v>
      </c>
      <c r="J1288" s="23">
        <v>0.79</v>
      </c>
      <c r="K1288" s="26">
        <v>0.8</v>
      </c>
      <c r="L1288" s="26">
        <v>3.5</v>
      </c>
      <c r="M1288" s="44" t="s">
        <v>1266</v>
      </c>
      <c r="N1288" s="44" t="s">
        <v>1265</v>
      </c>
      <c r="O1288" s="23">
        <v>1.1000000000000001</v>
      </c>
      <c r="P1288" s="23">
        <v>0.71</v>
      </c>
      <c r="Q1288" s="44">
        <v>0.11</v>
      </c>
      <c r="R1288" s="27">
        <v>2.2999999999999998</v>
      </c>
      <c r="S1288" s="46">
        <v>8</v>
      </c>
      <c r="T1288" s="46">
        <v>95</v>
      </c>
      <c r="U1288" s="46">
        <v>37</v>
      </c>
      <c r="V1288" s="46">
        <v>5.5</v>
      </c>
      <c r="W1288" s="44">
        <v>5</v>
      </c>
      <c r="X1288" s="44">
        <v>34</v>
      </c>
      <c r="Y1288" s="3">
        <v>31</v>
      </c>
      <c r="Z1288" s="3" t="s">
        <v>2006</v>
      </c>
      <c r="AA1288" s="3" t="s">
        <v>2006</v>
      </c>
      <c r="AB1288" s="3" t="s">
        <v>2006</v>
      </c>
      <c r="AC1288" s="3" t="s">
        <v>2006</v>
      </c>
      <c r="AD1288" s="15" t="s">
        <v>2006</v>
      </c>
    </row>
    <row r="1289" spans="1:30" x14ac:dyDescent="0.3">
      <c r="A1289" s="143" t="s">
        <v>265</v>
      </c>
      <c r="B1289" s="144" t="s">
        <v>546</v>
      </c>
      <c r="C1289" s="144">
        <v>152125</v>
      </c>
      <c r="D1289" s="144">
        <v>6576900</v>
      </c>
      <c r="E1289" s="147" t="s">
        <v>295</v>
      </c>
      <c r="F1289" s="43" t="s">
        <v>289</v>
      </c>
      <c r="G1289" s="44">
        <v>0.03</v>
      </c>
      <c r="H1289" s="44" t="s">
        <v>275</v>
      </c>
      <c r="I1289" s="44">
        <f>0.1*33</f>
        <v>3.3000000000000003</v>
      </c>
      <c r="J1289" s="23">
        <v>2</v>
      </c>
      <c r="K1289" s="26">
        <v>4.8</v>
      </c>
      <c r="L1289" s="26">
        <v>7.8</v>
      </c>
      <c r="M1289" s="44">
        <v>3.3000000000000002E-2</v>
      </c>
      <c r="N1289" s="44" t="s">
        <v>275</v>
      </c>
      <c r="O1289" s="23">
        <v>3.2</v>
      </c>
      <c r="P1289" s="23">
        <v>1.8</v>
      </c>
      <c r="Q1289" s="44">
        <v>0.35</v>
      </c>
      <c r="R1289" s="27">
        <v>6.8999999999999995</v>
      </c>
      <c r="S1289" s="44">
        <v>7.8</v>
      </c>
      <c r="T1289" s="44">
        <v>62</v>
      </c>
      <c r="U1289" s="44">
        <v>36</v>
      </c>
      <c r="V1289" s="44">
        <v>7.2</v>
      </c>
      <c r="W1289" s="44">
        <v>6.8</v>
      </c>
      <c r="X1289" s="44">
        <v>19</v>
      </c>
      <c r="Y1289" s="3">
        <v>19</v>
      </c>
      <c r="Z1289" s="3" t="s">
        <v>2006</v>
      </c>
      <c r="AA1289" s="3" t="s">
        <v>2006</v>
      </c>
      <c r="AB1289" s="3" t="s">
        <v>2006</v>
      </c>
      <c r="AC1289" s="3" t="s">
        <v>2006</v>
      </c>
      <c r="AD1289" s="15" t="s">
        <v>2006</v>
      </c>
    </row>
    <row r="1290" spans="1:30" x14ac:dyDescent="0.3">
      <c r="A1290" s="150" t="s">
        <v>38</v>
      </c>
      <c r="B1290" s="145" t="s">
        <v>38</v>
      </c>
      <c r="C1290" s="144">
        <v>145070</v>
      </c>
      <c r="D1290" s="144">
        <v>6580210</v>
      </c>
      <c r="E1290" s="148" t="s">
        <v>295</v>
      </c>
      <c r="F1290" s="43" t="s">
        <v>290</v>
      </c>
      <c r="G1290" s="44" t="s">
        <v>1266</v>
      </c>
      <c r="H1290" s="44" t="s">
        <v>1265</v>
      </c>
      <c r="I1290" s="44">
        <v>0.24</v>
      </c>
      <c r="J1290" s="23">
        <v>0.33</v>
      </c>
      <c r="K1290" s="26">
        <v>0.12000000000000001</v>
      </c>
      <c r="L1290" s="26">
        <v>1</v>
      </c>
      <c r="M1290" s="44" t="s">
        <v>1266</v>
      </c>
      <c r="N1290" s="44" t="s">
        <v>1265</v>
      </c>
      <c r="O1290" s="23">
        <v>0.3</v>
      </c>
      <c r="P1290" s="23">
        <v>0.27</v>
      </c>
      <c r="Q1290" s="44" t="s">
        <v>1267</v>
      </c>
      <c r="R1290" s="27" t="s">
        <v>557</v>
      </c>
      <c r="S1290" s="44">
        <v>8</v>
      </c>
      <c r="T1290" s="44">
        <v>140</v>
      </c>
      <c r="U1290" s="44">
        <v>34</v>
      </c>
      <c r="V1290" s="44">
        <v>8.6999999999999993</v>
      </c>
      <c r="W1290" s="44">
        <v>8.1999999999999993</v>
      </c>
      <c r="X1290" s="44">
        <v>46</v>
      </c>
      <c r="Y1290" s="3">
        <v>44</v>
      </c>
      <c r="Z1290" s="3" t="s">
        <v>2006</v>
      </c>
      <c r="AA1290" s="3" t="s">
        <v>2006</v>
      </c>
      <c r="AB1290" s="3" t="s">
        <v>2006</v>
      </c>
      <c r="AC1290" s="3" t="s">
        <v>2006</v>
      </c>
      <c r="AD1290" s="15" t="s">
        <v>2006</v>
      </c>
    </row>
    <row r="1291" spans="1:30" x14ac:dyDescent="0.3">
      <c r="A1291" s="150" t="s">
        <v>39</v>
      </c>
      <c r="B1291" s="144" t="s">
        <v>39</v>
      </c>
      <c r="C1291" s="144">
        <v>145234</v>
      </c>
      <c r="D1291" s="144">
        <v>6581590</v>
      </c>
      <c r="E1291" s="147" t="s">
        <v>295</v>
      </c>
      <c r="F1291" s="43" t="s">
        <v>290</v>
      </c>
      <c r="G1291" s="44" t="s">
        <v>1266</v>
      </c>
      <c r="H1291" s="44" t="s">
        <v>1265</v>
      </c>
      <c r="I1291" s="44">
        <v>0.16</v>
      </c>
      <c r="J1291" s="23">
        <v>0.27999999999999997</v>
      </c>
      <c r="K1291" s="26">
        <v>0.12000000000000001</v>
      </c>
      <c r="L1291" s="26">
        <v>0.6</v>
      </c>
      <c r="M1291" s="44" t="s">
        <v>1266</v>
      </c>
      <c r="N1291" s="44">
        <v>6.5000000000000002E-2</v>
      </c>
      <c r="O1291" s="23">
        <v>0.13999999999999999</v>
      </c>
      <c r="P1291" s="23">
        <v>0.27999999999999997</v>
      </c>
      <c r="Q1291" s="44" t="s">
        <v>1267</v>
      </c>
      <c r="R1291" s="27">
        <v>0.59000000000000008</v>
      </c>
      <c r="S1291" s="44">
        <v>8.1</v>
      </c>
      <c r="T1291" s="44">
        <v>150</v>
      </c>
      <c r="U1291" s="44">
        <v>68</v>
      </c>
      <c r="V1291" s="44">
        <v>20</v>
      </c>
      <c r="W1291" s="44">
        <v>19</v>
      </c>
      <c r="X1291" s="44">
        <v>82</v>
      </c>
      <c r="Y1291" s="3">
        <v>78</v>
      </c>
      <c r="Z1291" s="3" t="s">
        <v>2006</v>
      </c>
      <c r="AA1291" s="3" t="s">
        <v>2006</v>
      </c>
      <c r="AB1291" s="3" t="s">
        <v>2006</v>
      </c>
      <c r="AC1291" s="3" t="s">
        <v>2006</v>
      </c>
      <c r="AD1291" s="15" t="s">
        <v>2006</v>
      </c>
    </row>
    <row r="1292" spans="1:30" x14ac:dyDescent="0.3">
      <c r="A1292" s="150" t="s">
        <v>261</v>
      </c>
      <c r="B1292" s="144" t="s">
        <v>1327</v>
      </c>
      <c r="C1292" s="144">
        <v>156341</v>
      </c>
      <c r="D1292" s="144">
        <v>6582550</v>
      </c>
      <c r="E1292" s="148" t="s">
        <v>295</v>
      </c>
      <c r="F1292" s="43" t="s">
        <v>290</v>
      </c>
      <c r="G1292" s="44">
        <v>1.0999999999999999E-2</v>
      </c>
      <c r="H1292" s="44">
        <v>0.12</v>
      </c>
      <c r="I1292" s="44">
        <f>0.1*15</f>
        <v>1.5</v>
      </c>
      <c r="J1292" s="23">
        <v>1.2</v>
      </c>
      <c r="K1292" s="26">
        <v>0.38</v>
      </c>
      <c r="L1292" s="26">
        <v>3.8</v>
      </c>
      <c r="M1292" s="44">
        <v>1.2999999999999999E-2</v>
      </c>
      <c r="N1292" s="44">
        <v>0.06</v>
      </c>
      <c r="O1292" s="23">
        <v>1.6</v>
      </c>
      <c r="P1292" s="23">
        <v>1.3</v>
      </c>
      <c r="Q1292" s="44" t="s">
        <v>1267</v>
      </c>
      <c r="R1292" s="27">
        <v>3.2</v>
      </c>
      <c r="S1292" s="44">
        <v>7.6</v>
      </c>
      <c r="T1292" s="44">
        <v>77</v>
      </c>
      <c r="U1292" s="44">
        <v>670</v>
      </c>
      <c r="V1292" s="44">
        <v>5.3</v>
      </c>
      <c r="W1292" s="44">
        <v>4.8</v>
      </c>
      <c r="X1292" s="44">
        <v>76</v>
      </c>
      <c r="Y1292" s="3">
        <v>72</v>
      </c>
      <c r="Z1292" s="3" t="s">
        <v>2006</v>
      </c>
      <c r="AA1292" s="3" t="s">
        <v>2006</v>
      </c>
      <c r="AB1292" s="3" t="s">
        <v>2006</v>
      </c>
      <c r="AC1292" s="3" t="s">
        <v>2006</v>
      </c>
      <c r="AD1292" s="15" t="s">
        <v>2006</v>
      </c>
    </row>
    <row r="1293" spans="1:30" x14ac:dyDescent="0.3">
      <c r="A1293" s="150" t="s">
        <v>269</v>
      </c>
      <c r="B1293" s="144" t="s">
        <v>44</v>
      </c>
      <c r="C1293" s="144">
        <v>149668</v>
      </c>
      <c r="D1293" s="144">
        <v>6580770</v>
      </c>
      <c r="E1293" s="147" t="s">
        <v>295</v>
      </c>
      <c r="F1293" s="43" t="s">
        <v>290</v>
      </c>
      <c r="G1293" s="44" t="s">
        <v>1266</v>
      </c>
      <c r="H1293" s="44">
        <v>0.14000000000000001</v>
      </c>
      <c r="I1293" s="44">
        <f>0.1*27</f>
        <v>2.7</v>
      </c>
      <c r="J1293" s="23">
        <v>1.8</v>
      </c>
      <c r="K1293" s="26">
        <v>0.24000000000000002</v>
      </c>
      <c r="L1293" s="26">
        <v>3.3</v>
      </c>
      <c r="M1293" s="44" t="s">
        <v>1266</v>
      </c>
      <c r="N1293" s="44">
        <v>5.8000000000000003E-2</v>
      </c>
      <c r="O1293" s="23">
        <v>2.7</v>
      </c>
      <c r="P1293" s="23">
        <v>1.7</v>
      </c>
      <c r="Q1293" s="44">
        <v>2.9000000000000001E-2</v>
      </c>
      <c r="R1293" s="27">
        <v>2.2000000000000002</v>
      </c>
      <c r="S1293" s="44">
        <v>7.8</v>
      </c>
      <c r="T1293" s="44">
        <v>60</v>
      </c>
      <c r="U1293" s="44">
        <v>23</v>
      </c>
      <c r="V1293" s="44">
        <v>6.8</v>
      </c>
      <c r="W1293" s="44">
        <v>6.2</v>
      </c>
      <c r="X1293" s="44">
        <v>22</v>
      </c>
      <c r="Y1293" s="3">
        <v>21</v>
      </c>
      <c r="Z1293" s="3" t="s">
        <v>2006</v>
      </c>
      <c r="AA1293" s="3" t="s">
        <v>2006</v>
      </c>
      <c r="AB1293" s="3" t="s">
        <v>2006</v>
      </c>
      <c r="AC1293" s="3" t="s">
        <v>2006</v>
      </c>
      <c r="AD1293" s="15" t="s">
        <v>2006</v>
      </c>
    </row>
    <row r="1294" spans="1:30" x14ac:dyDescent="0.3">
      <c r="A1294" s="150" t="s">
        <v>36</v>
      </c>
      <c r="B1294" s="144" t="s">
        <v>1279</v>
      </c>
      <c r="C1294" s="144">
        <v>158727</v>
      </c>
      <c r="D1294" s="144">
        <v>6578210</v>
      </c>
      <c r="E1294" s="148" t="s">
        <v>295</v>
      </c>
      <c r="F1294" s="43" t="s">
        <v>290</v>
      </c>
      <c r="G1294" s="44" t="s">
        <v>1266</v>
      </c>
      <c r="H1294" s="44">
        <v>0.12</v>
      </c>
      <c r="I1294" s="44">
        <f>0.1*18</f>
        <v>1.8</v>
      </c>
      <c r="J1294" s="23">
        <v>1.5</v>
      </c>
      <c r="K1294" s="26">
        <v>3.1</v>
      </c>
      <c r="L1294" s="26">
        <v>2.4</v>
      </c>
      <c r="M1294" s="44" t="s">
        <v>1266</v>
      </c>
      <c r="N1294" s="44">
        <v>7.0000000000000007E-2</v>
      </c>
      <c r="O1294" s="23">
        <v>2.1</v>
      </c>
      <c r="P1294" s="23">
        <v>1.8</v>
      </c>
      <c r="Q1294" s="44" t="s">
        <v>1267</v>
      </c>
      <c r="R1294" s="27">
        <v>2</v>
      </c>
      <c r="S1294" s="44">
        <v>7.7</v>
      </c>
      <c r="T1294" s="44">
        <v>64</v>
      </c>
      <c r="U1294" s="44">
        <v>240</v>
      </c>
      <c r="V1294" s="44">
        <v>6.5</v>
      </c>
      <c r="W1294" s="44">
        <v>6.2</v>
      </c>
      <c r="X1294" s="44">
        <v>36</v>
      </c>
      <c r="Y1294" s="3">
        <v>36</v>
      </c>
      <c r="Z1294" s="3" t="s">
        <v>2006</v>
      </c>
      <c r="AA1294" s="3" t="s">
        <v>2006</v>
      </c>
      <c r="AB1294" s="3" t="s">
        <v>2006</v>
      </c>
      <c r="AC1294" s="3" t="s">
        <v>2006</v>
      </c>
      <c r="AD1294" s="15" t="s">
        <v>2006</v>
      </c>
    </row>
    <row r="1295" spans="1:30" x14ac:dyDescent="0.3">
      <c r="A1295" s="143" t="s">
        <v>267</v>
      </c>
      <c r="B1295" s="144" t="s">
        <v>552</v>
      </c>
      <c r="C1295" s="144">
        <v>152713</v>
      </c>
      <c r="D1295" s="144">
        <v>6582780</v>
      </c>
      <c r="E1295" s="147" t="s">
        <v>295</v>
      </c>
      <c r="F1295" s="43" t="s">
        <v>290</v>
      </c>
      <c r="G1295" s="44" t="s">
        <v>1266</v>
      </c>
      <c r="H1295" s="44">
        <v>0.11</v>
      </c>
      <c r="I1295" s="44">
        <f>0.1*14</f>
        <v>1.4000000000000001</v>
      </c>
      <c r="J1295" s="23">
        <v>1.3</v>
      </c>
      <c r="K1295" s="26">
        <v>0.55000000000000004</v>
      </c>
      <c r="L1295" s="26">
        <v>5.6</v>
      </c>
      <c r="M1295" s="44">
        <v>1.0999999999999999E-2</v>
      </c>
      <c r="N1295" s="44">
        <v>7.1999999999999995E-2</v>
      </c>
      <c r="O1295" s="23">
        <v>1.5</v>
      </c>
      <c r="P1295" s="23">
        <v>1.4</v>
      </c>
      <c r="Q1295" s="44">
        <v>0.03</v>
      </c>
      <c r="R1295" s="27">
        <v>4.5999999999999996</v>
      </c>
      <c r="S1295" s="44">
        <v>7.9</v>
      </c>
      <c r="T1295" s="44">
        <v>92</v>
      </c>
      <c r="U1295" s="44">
        <v>670</v>
      </c>
      <c r="V1295" s="44">
        <v>5.9</v>
      </c>
      <c r="W1295" s="44">
        <v>5.3</v>
      </c>
      <c r="X1295" s="44">
        <v>78</v>
      </c>
      <c r="Y1295" s="3">
        <v>75</v>
      </c>
      <c r="Z1295" s="3" t="s">
        <v>2006</v>
      </c>
      <c r="AA1295" s="3" t="s">
        <v>2006</v>
      </c>
      <c r="AB1295" s="3" t="s">
        <v>2006</v>
      </c>
      <c r="AC1295" s="3" t="s">
        <v>2006</v>
      </c>
      <c r="AD1295" s="15" t="s">
        <v>2006</v>
      </c>
    </row>
    <row r="1296" spans="1:30" x14ac:dyDescent="0.3">
      <c r="A1296" s="150" t="s">
        <v>39</v>
      </c>
      <c r="B1296" s="144" t="s">
        <v>39</v>
      </c>
      <c r="C1296" s="144">
        <v>145234</v>
      </c>
      <c r="D1296" s="144">
        <v>6581590</v>
      </c>
      <c r="E1296" s="148" t="s">
        <v>295</v>
      </c>
      <c r="F1296" s="43" t="s">
        <v>291</v>
      </c>
      <c r="G1296" s="44" t="s">
        <v>1266</v>
      </c>
      <c r="H1296" s="44" t="s">
        <v>1265</v>
      </c>
      <c r="I1296" s="44">
        <v>0.1</v>
      </c>
      <c r="J1296" s="23">
        <v>0.33</v>
      </c>
      <c r="K1296" s="26">
        <v>2.5000000000000001E-2</v>
      </c>
      <c r="L1296" s="26">
        <v>1.5</v>
      </c>
      <c r="M1296" s="44">
        <v>6.0000000000000001E-3</v>
      </c>
      <c r="N1296" s="44">
        <v>6.6000000000000003E-2</v>
      </c>
      <c r="O1296" s="23">
        <v>0.12999999999999998</v>
      </c>
      <c r="P1296" s="23">
        <v>0.35</v>
      </c>
      <c r="Q1296" s="44">
        <v>2.4E-2</v>
      </c>
      <c r="R1296" s="27">
        <v>1.7</v>
      </c>
      <c r="S1296" s="44">
        <v>7.9</v>
      </c>
      <c r="T1296" s="44">
        <v>160</v>
      </c>
      <c r="U1296" s="44">
        <v>71</v>
      </c>
      <c r="V1296" s="44">
        <v>21</v>
      </c>
      <c r="W1296" s="44">
        <v>20</v>
      </c>
      <c r="X1296" s="44">
        <v>72</v>
      </c>
      <c r="Y1296" s="3">
        <v>73</v>
      </c>
      <c r="Z1296" s="3" t="s">
        <v>2006</v>
      </c>
      <c r="AA1296" s="3" t="s">
        <v>2006</v>
      </c>
      <c r="AB1296" s="3" t="s">
        <v>2006</v>
      </c>
      <c r="AC1296" s="3" t="s">
        <v>2006</v>
      </c>
      <c r="AD1296" s="15" t="s">
        <v>2006</v>
      </c>
    </row>
    <row r="1297" spans="1:30" x14ac:dyDescent="0.3">
      <c r="A1297" s="150" t="s">
        <v>268</v>
      </c>
      <c r="B1297" s="144" t="s">
        <v>1993</v>
      </c>
      <c r="C1297" s="144">
        <v>146245</v>
      </c>
      <c r="D1297" s="144">
        <v>6583660</v>
      </c>
      <c r="E1297" s="147" t="s">
        <v>295</v>
      </c>
      <c r="F1297" s="43" t="s">
        <v>291</v>
      </c>
      <c r="G1297" s="44">
        <v>7.6999999999999999E-2</v>
      </c>
      <c r="H1297" s="44">
        <v>0.39</v>
      </c>
      <c r="I1297" s="44">
        <f>0.1*28</f>
        <v>2.8000000000000003</v>
      </c>
      <c r="J1297" s="23">
        <v>2.2999999999999998</v>
      </c>
      <c r="K1297" s="26">
        <v>0.96000000000000008</v>
      </c>
      <c r="L1297" s="26">
        <v>14</v>
      </c>
      <c r="M1297" s="44">
        <v>1.2999999999999999E-2</v>
      </c>
      <c r="N1297" s="44">
        <v>6.6000000000000003E-2</v>
      </c>
      <c r="O1297" s="23">
        <v>3.1</v>
      </c>
      <c r="P1297" s="23">
        <v>2.2000000000000002</v>
      </c>
      <c r="Q1297" s="44">
        <v>3.4000000000000002E-2</v>
      </c>
      <c r="R1297" s="27">
        <v>7.1000000000000005</v>
      </c>
      <c r="S1297" s="44">
        <v>7.9</v>
      </c>
      <c r="T1297" s="44">
        <v>200</v>
      </c>
      <c r="U1297" s="44">
        <v>70</v>
      </c>
      <c r="V1297" s="44">
        <v>8.1999999999999993</v>
      </c>
      <c r="W1297" s="44">
        <v>6.7</v>
      </c>
      <c r="X1297" s="44">
        <v>66</v>
      </c>
      <c r="Y1297" s="3">
        <v>64</v>
      </c>
      <c r="Z1297" s="3" t="s">
        <v>2006</v>
      </c>
      <c r="AA1297" s="3" t="s">
        <v>2006</v>
      </c>
      <c r="AB1297" s="3" t="s">
        <v>2006</v>
      </c>
      <c r="AC1297" s="3" t="s">
        <v>2006</v>
      </c>
      <c r="AD1297" s="15" t="s">
        <v>2006</v>
      </c>
    </row>
    <row r="1298" spans="1:30" x14ac:dyDescent="0.3">
      <c r="A1298" s="150" t="s">
        <v>38</v>
      </c>
      <c r="B1298" s="145" t="s">
        <v>38</v>
      </c>
      <c r="C1298" s="144">
        <v>145070</v>
      </c>
      <c r="D1298" s="144">
        <v>6580210</v>
      </c>
      <c r="E1298" s="148" t="s">
        <v>295</v>
      </c>
      <c r="F1298" s="43" t="s">
        <v>291</v>
      </c>
      <c r="G1298" s="44" t="s">
        <v>1266</v>
      </c>
      <c r="H1298" s="44" t="s">
        <v>1265</v>
      </c>
      <c r="I1298" s="44">
        <f>0.1*35</f>
        <v>3.5</v>
      </c>
      <c r="J1298" s="23">
        <v>0.34</v>
      </c>
      <c r="K1298" s="26">
        <v>2.4</v>
      </c>
      <c r="L1298" s="26">
        <v>2.5</v>
      </c>
      <c r="M1298" s="44">
        <v>4.0000000000000001E-3</v>
      </c>
      <c r="N1298" s="44" t="s">
        <v>1265</v>
      </c>
      <c r="O1298" s="23">
        <v>3.2</v>
      </c>
      <c r="P1298" s="23">
        <v>0.36000000000000004</v>
      </c>
      <c r="Q1298" s="44">
        <v>8.7999999999999995E-2</v>
      </c>
      <c r="R1298" s="27">
        <v>2.1</v>
      </c>
      <c r="S1298" s="44">
        <v>7.7</v>
      </c>
      <c r="T1298" s="44">
        <v>130</v>
      </c>
      <c r="U1298" s="44">
        <v>34</v>
      </c>
      <c r="V1298" s="44">
        <v>11</v>
      </c>
      <c r="W1298" s="44">
        <v>11</v>
      </c>
      <c r="X1298" s="44">
        <v>39</v>
      </c>
      <c r="Y1298" s="3">
        <v>39</v>
      </c>
      <c r="Z1298" s="3" t="s">
        <v>2006</v>
      </c>
      <c r="AA1298" s="3" t="s">
        <v>2006</v>
      </c>
      <c r="AB1298" s="3" t="s">
        <v>2006</v>
      </c>
      <c r="AC1298" s="3" t="s">
        <v>2006</v>
      </c>
      <c r="AD1298" s="15" t="s">
        <v>2006</v>
      </c>
    </row>
    <row r="1299" spans="1:30" x14ac:dyDescent="0.3">
      <c r="A1299" s="150" t="s">
        <v>40</v>
      </c>
      <c r="B1299" s="144" t="s">
        <v>40</v>
      </c>
      <c r="C1299" s="144">
        <v>142857</v>
      </c>
      <c r="D1299" s="144">
        <v>6581940</v>
      </c>
      <c r="E1299" s="147" t="s">
        <v>295</v>
      </c>
      <c r="F1299" s="43" t="s">
        <v>291</v>
      </c>
      <c r="G1299" s="44">
        <v>1.7999999999999999E-2</v>
      </c>
      <c r="H1299" s="44">
        <v>0.22</v>
      </c>
      <c r="I1299" s="44">
        <f>0.1*31</f>
        <v>3.1</v>
      </c>
      <c r="J1299" s="23">
        <v>1.2</v>
      </c>
      <c r="K1299" s="26">
        <v>0.17</v>
      </c>
      <c r="L1299" s="26">
        <v>12</v>
      </c>
      <c r="M1299" s="44">
        <v>5.0000000000000001E-3</v>
      </c>
      <c r="N1299" s="44">
        <v>0.15</v>
      </c>
      <c r="O1299" s="23">
        <v>2.7</v>
      </c>
      <c r="P1299" s="23">
        <v>1.2</v>
      </c>
      <c r="Q1299" s="44" t="s">
        <v>1266</v>
      </c>
      <c r="R1299" s="27">
        <v>7.8</v>
      </c>
      <c r="S1299" s="44">
        <v>7.7</v>
      </c>
      <c r="T1299" s="44">
        <v>170</v>
      </c>
      <c r="U1299" s="44">
        <v>47</v>
      </c>
      <c r="V1299" s="44">
        <v>7.1</v>
      </c>
      <c r="W1299" s="44">
        <v>7.7</v>
      </c>
      <c r="X1299" s="44">
        <v>46</v>
      </c>
      <c r="Y1299" s="3">
        <v>50</v>
      </c>
      <c r="Z1299" s="3" t="s">
        <v>2006</v>
      </c>
      <c r="AA1299" s="3" t="s">
        <v>2006</v>
      </c>
      <c r="AB1299" s="3" t="s">
        <v>2006</v>
      </c>
      <c r="AC1299" s="3" t="s">
        <v>2006</v>
      </c>
      <c r="AD1299" s="15" t="s">
        <v>2006</v>
      </c>
    </row>
    <row r="1300" spans="1:30" x14ac:dyDescent="0.3">
      <c r="A1300" s="143" t="s">
        <v>46</v>
      </c>
      <c r="B1300" s="144" t="s">
        <v>46</v>
      </c>
      <c r="C1300" s="147" t="s">
        <v>1283</v>
      </c>
      <c r="D1300" s="147" t="s">
        <v>1282</v>
      </c>
      <c r="E1300" s="148" t="s">
        <v>295</v>
      </c>
      <c r="F1300" s="43" t="s">
        <v>291</v>
      </c>
      <c r="G1300" s="44" t="s">
        <v>1266</v>
      </c>
      <c r="H1300" s="44" t="s">
        <v>1265</v>
      </c>
      <c r="I1300" s="44">
        <f>0.1*15</f>
        <v>1.5</v>
      </c>
      <c r="J1300" s="23">
        <v>0.80999999999999994</v>
      </c>
      <c r="K1300" s="26">
        <v>0.19</v>
      </c>
      <c r="L1300" s="26">
        <v>6</v>
      </c>
      <c r="M1300" s="44">
        <v>5.0000000000000001E-3</v>
      </c>
      <c r="N1300" s="44" t="s">
        <v>1265</v>
      </c>
      <c r="O1300" s="23">
        <v>1.4</v>
      </c>
      <c r="P1300" s="23">
        <v>0.88</v>
      </c>
      <c r="Q1300" s="44">
        <v>2.3E-2</v>
      </c>
      <c r="R1300" s="27">
        <v>4.5</v>
      </c>
      <c r="S1300" s="44">
        <v>7.9</v>
      </c>
      <c r="T1300" s="44">
        <v>96</v>
      </c>
      <c r="U1300" s="44">
        <v>38</v>
      </c>
      <c r="V1300" s="44">
        <v>5.3</v>
      </c>
      <c r="W1300" s="44">
        <v>5.5</v>
      </c>
      <c r="X1300" s="44">
        <v>32</v>
      </c>
      <c r="Y1300" s="3">
        <v>33</v>
      </c>
      <c r="Z1300" s="3" t="s">
        <v>2006</v>
      </c>
      <c r="AA1300" s="3" t="s">
        <v>2006</v>
      </c>
      <c r="AB1300" s="3" t="s">
        <v>2006</v>
      </c>
      <c r="AC1300" s="3" t="s">
        <v>2006</v>
      </c>
      <c r="AD1300" s="15" t="s">
        <v>2006</v>
      </c>
    </row>
    <row r="1301" spans="1:30" x14ac:dyDescent="0.3">
      <c r="A1301" s="143" t="s">
        <v>267</v>
      </c>
      <c r="B1301" s="144" t="s">
        <v>552</v>
      </c>
      <c r="C1301" s="144">
        <v>152713</v>
      </c>
      <c r="D1301" s="144">
        <v>6582780</v>
      </c>
      <c r="E1301" s="147" t="s">
        <v>295</v>
      </c>
      <c r="F1301" s="43" t="s">
        <v>291</v>
      </c>
      <c r="G1301" s="44">
        <v>0.26</v>
      </c>
      <c r="H1301" s="44">
        <v>0.14000000000000001</v>
      </c>
      <c r="I1301" s="44">
        <f>0.1*55</f>
        <v>5.5</v>
      </c>
      <c r="J1301" s="23">
        <v>1.6</v>
      </c>
      <c r="K1301" s="26">
        <v>3</v>
      </c>
      <c r="L1301" s="26">
        <v>57</v>
      </c>
      <c r="M1301" s="44">
        <v>0.12999999999999998</v>
      </c>
      <c r="N1301" s="44">
        <v>9.9000000000000005E-2</v>
      </c>
      <c r="O1301" s="23">
        <v>4.3</v>
      </c>
      <c r="P1301" s="23">
        <v>1.6</v>
      </c>
      <c r="Q1301" s="44">
        <v>0.13</v>
      </c>
      <c r="R1301" s="27">
        <v>56</v>
      </c>
      <c r="S1301" s="44">
        <v>7.7</v>
      </c>
      <c r="T1301" s="44">
        <v>93</v>
      </c>
      <c r="U1301" s="44">
        <v>630</v>
      </c>
      <c r="V1301" s="44">
        <v>6.1</v>
      </c>
      <c r="W1301" s="44">
        <v>6.1</v>
      </c>
      <c r="X1301" s="44">
        <v>73</v>
      </c>
      <c r="Y1301" s="3">
        <v>68</v>
      </c>
      <c r="Z1301" s="3" t="s">
        <v>2006</v>
      </c>
      <c r="AA1301" s="3" t="s">
        <v>2006</v>
      </c>
      <c r="AB1301" s="3" t="s">
        <v>2006</v>
      </c>
      <c r="AC1301" s="3" t="s">
        <v>2006</v>
      </c>
      <c r="AD1301" s="15" t="s">
        <v>2006</v>
      </c>
    </row>
    <row r="1302" spans="1:30" x14ac:dyDescent="0.3">
      <c r="A1302" s="150" t="s">
        <v>36</v>
      </c>
      <c r="B1302" s="144" t="s">
        <v>1279</v>
      </c>
      <c r="C1302" s="144">
        <v>158727</v>
      </c>
      <c r="D1302" s="144">
        <v>6578210</v>
      </c>
      <c r="E1302" s="148" t="s">
        <v>295</v>
      </c>
      <c r="F1302" s="43" t="s">
        <v>292</v>
      </c>
      <c r="G1302" s="44">
        <v>0.03</v>
      </c>
      <c r="H1302" s="44">
        <v>0.2</v>
      </c>
      <c r="I1302" s="44">
        <f>0.1*23</f>
        <v>2.3000000000000003</v>
      </c>
      <c r="J1302" s="23">
        <v>1.7</v>
      </c>
      <c r="K1302" s="26">
        <v>2</v>
      </c>
      <c r="L1302" s="26">
        <v>10</v>
      </c>
      <c r="M1302" s="44">
        <v>2.5000000000000001E-2</v>
      </c>
      <c r="N1302" s="44">
        <v>7.0000000000000007E-2</v>
      </c>
      <c r="O1302" s="23">
        <v>2</v>
      </c>
      <c r="P1302" s="23">
        <v>1.5</v>
      </c>
      <c r="Q1302" s="44">
        <v>5.2999999999999999E-2</v>
      </c>
      <c r="R1302" s="27">
        <v>5.6</v>
      </c>
      <c r="S1302" s="44">
        <v>7.6</v>
      </c>
      <c r="T1302" s="44">
        <v>68</v>
      </c>
      <c r="U1302" s="44">
        <v>250</v>
      </c>
      <c r="V1302" s="44">
        <v>7</v>
      </c>
      <c r="W1302" s="44">
        <v>6.7</v>
      </c>
      <c r="X1302" s="44">
        <v>38</v>
      </c>
      <c r="Y1302" s="3">
        <v>34</v>
      </c>
      <c r="Z1302" s="3" t="s">
        <v>2006</v>
      </c>
      <c r="AA1302" s="3" t="s">
        <v>2006</v>
      </c>
      <c r="AB1302" s="3" t="s">
        <v>2006</v>
      </c>
      <c r="AC1302" s="3" t="s">
        <v>2006</v>
      </c>
      <c r="AD1302" s="15" t="s">
        <v>2006</v>
      </c>
    </row>
    <row r="1303" spans="1:30" x14ac:dyDescent="0.3">
      <c r="A1303" s="150" t="s">
        <v>261</v>
      </c>
      <c r="B1303" s="144" t="s">
        <v>1327</v>
      </c>
      <c r="C1303" s="144">
        <v>156341</v>
      </c>
      <c r="D1303" s="144">
        <v>6582550</v>
      </c>
      <c r="E1303" s="147" t="s">
        <v>295</v>
      </c>
      <c r="F1303" s="43" t="s">
        <v>292</v>
      </c>
      <c r="G1303" s="44">
        <v>1.0999999999999999E-2</v>
      </c>
      <c r="H1303" s="44">
        <v>7.5999999999999998E-2</v>
      </c>
      <c r="I1303" s="44">
        <f>0.1*13</f>
        <v>1.3</v>
      </c>
      <c r="J1303" s="23">
        <v>1.2</v>
      </c>
      <c r="K1303" s="26">
        <v>0.34</v>
      </c>
      <c r="L1303" s="26">
        <v>3.4</v>
      </c>
      <c r="M1303" s="44">
        <v>1.2999999999999999E-2</v>
      </c>
      <c r="N1303" s="44" t="s">
        <v>1265</v>
      </c>
      <c r="O1303" s="23">
        <v>1.8</v>
      </c>
      <c r="P1303" s="23">
        <v>1.2</v>
      </c>
      <c r="Q1303" s="44">
        <v>2.4E-2</v>
      </c>
      <c r="R1303" s="27">
        <v>3.5</v>
      </c>
      <c r="S1303" s="44">
        <v>7.6</v>
      </c>
      <c r="T1303" s="44">
        <v>75</v>
      </c>
      <c r="U1303" s="44">
        <v>620</v>
      </c>
      <c r="V1303" s="44">
        <v>5.7</v>
      </c>
      <c r="W1303" s="44">
        <v>5.3</v>
      </c>
      <c r="X1303" s="44">
        <v>65</v>
      </c>
      <c r="Y1303" s="3">
        <v>67</v>
      </c>
      <c r="Z1303" s="3" t="s">
        <v>2006</v>
      </c>
      <c r="AA1303" s="3" t="s">
        <v>2006</v>
      </c>
      <c r="AB1303" s="3" t="s">
        <v>2006</v>
      </c>
      <c r="AC1303" s="3" t="s">
        <v>2006</v>
      </c>
      <c r="AD1303" s="15" t="s">
        <v>2006</v>
      </c>
    </row>
    <row r="1304" spans="1:30" x14ac:dyDescent="0.3">
      <c r="A1304" s="150" t="s">
        <v>43</v>
      </c>
      <c r="B1304" s="144" t="s">
        <v>43</v>
      </c>
      <c r="C1304" s="144">
        <v>153662</v>
      </c>
      <c r="D1304" s="144">
        <v>6578630</v>
      </c>
      <c r="E1304" s="148" t="s">
        <v>295</v>
      </c>
      <c r="F1304" s="43" t="s">
        <v>292</v>
      </c>
      <c r="G1304" s="44" t="s">
        <v>1266</v>
      </c>
      <c r="H1304" s="44">
        <v>7.0999999999999994E-2</v>
      </c>
      <c r="I1304" s="44">
        <f>0.1*19</f>
        <v>1.9000000000000001</v>
      </c>
      <c r="J1304" s="23">
        <v>1.7</v>
      </c>
      <c r="K1304" s="26">
        <v>0.13999999999999999</v>
      </c>
      <c r="L1304" s="26">
        <v>1.5</v>
      </c>
      <c r="M1304" s="44">
        <v>5.0000000000000001E-3</v>
      </c>
      <c r="N1304" s="44">
        <v>5.3999999999999999E-2</v>
      </c>
      <c r="O1304" s="23">
        <v>1.8</v>
      </c>
      <c r="P1304" s="23">
        <v>1.8</v>
      </c>
      <c r="Q1304" s="44">
        <v>1.2999999999999999E-2</v>
      </c>
      <c r="R1304" s="27">
        <v>1.1000000000000001</v>
      </c>
      <c r="S1304" s="44">
        <v>7.8</v>
      </c>
      <c r="T1304" s="44">
        <v>62</v>
      </c>
      <c r="U1304" s="44">
        <v>21</v>
      </c>
      <c r="V1304" s="44">
        <v>7.4</v>
      </c>
      <c r="W1304" s="44">
        <v>7</v>
      </c>
      <c r="X1304" s="44">
        <v>20</v>
      </c>
      <c r="Y1304" s="3">
        <v>19</v>
      </c>
      <c r="Z1304" s="3" t="s">
        <v>2006</v>
      </c>
      <c r="AA1304" s="3" t="s">
        <v>2006</v>
      </c>
      <c r="AB1304" s="3" t="s">
        <v>2006</v>
      </c>
      <c r="AC1304" s="3" t="s">
        <v>2006</v>
      </c>
      <c r="AD1304" s="15" t="s">
        <v>2006</v>
      </c>
    </row>
    <row r="1305" spans="1:30" x14ac:dyDescent="0.3">
      <c r="A1305" s="143" t="s">
        <v>265</v>
      </c>
      <c r="B1305" s="144" t="s">
        <v>546</v>
      </c>
      <c r="C1305" s="144">
        <v>152125</v>
      </c>
      <c r="D1305" s="144">
        <v>6576900</v>
      </c>
      <c r="E1305" s="147" t="s">
        <v>295</v>
      </c>
      <c r="F1305" s="43" t="s">
        <v>292</v>
      </c>
      <c r="G1305" s="44">
        <v>5.1999999999999998E-2</v>
      </c>
      <c r="H1305" s="44">
        <v>0.11</v>
      </c>
      <c r="I1305" s="44">
        <f>0.1*28</f>
        <v>2.8000000000000003</v>
      </c>
      <c r="J1305" s="23">
        <v>2.1</v>
      </c>
      <c r="K1305" s="26">
        <v>0.5</v>
      </c>
      <c r="L1305" s="26">
        <v>8.3000000000000007</v>
      </c>
      <c r="M1305" s="44">
        <v>2.8000000000000001E-2</v>
      </c>
      <c r="N1305" s="44">
        <v>6.0999999999999999E-2</v>
      </c>
      <c r="O1305" s="23">
        <v>2.1</v>
      </c>
      <c r="P1305" s="23">
        <v>1.9</v>
      </c>
      <c r="Q1305" s="44">
        <v>2.4E-2</v>
      </c>
      <c r="R1305" s="27">
        <v>3.5</v>
      </c>
      <c r="S1305" s="44">
        <v>7.8</v>
      </c>
      <c r="T1305" s="44">
        <v>59</v>
      </c>
      <c r="U1305" s="44">
        <v>26</v>
      </c>
      <c r="V1305" s="44">
        <v>7.3</v>
      </c>
      <c r="W1305" s="44">
        <v>6.9</v>
      </c>
      <c r="X1305" s="44">
        <v>20</v>
      </c>
      <c r="Y1305" s="3">
        <v>19</v>
      </c>
      <c r="Z1305" s="3" t="s">
        <v>2006</v>
      </c>
      <c r="AA1305" s="3" t="s">
        <v>2006</v>
      </c>
      <c r="AB1305" s="3" t="s">
        <v>2006</v>
      </c>
      <c r="AC1305" s="3" t="s">
        <v>2006</v>
      </c>
      <c r="AD1305" s="15" t="s">
        <v>2006</v>
      </c>
    </row>
    <row r="1306" spans="1:30" x14ac:dyDescent="0.3">
      <c r="A1306" s="150" t="s">
        <v>42</v>
      </c>
      <c r="B1306" s="144" t="s">
        <v>42</v>
      </c>
      <c r="C1306" s="144">
        <v>148156</v>
      </c>
      <c r="D1306" s="144">
        <v>6572520</v>
      </c>
      <c r="E1306" s="148" t="s">
        <v>295</v>
      </c>
      <c r="F1306" s="43" t="s">
        <v>292</v>
      </c>
      <c r="G1306" s="44" t="s">
        <v>1266</v>
      </c>
      <c r="H1306" s="44" t="s">
        <v>1265</v>
      </c>
      <c r="I1306" s="44">
        <f>0.1*15</f>
        <v>1.5</v>
      </c>
      <c r="J1306" s="23">
        <v>1.4</v>
      </c>
      <c r="K1306" s="26">
        <v>0.1</v>
      </c>
      <c r="L1306" s="26">
        <v>3.7</v>
      </c>
      <c r="M1306" s="44">
        <v>5.0000000000000001E-3</v>
      </c>
      <c r="N1306" s="44" t="s">
        <v>1265</v>
      </c>
      <c r="O1306" s="23">
        <v>1.2</v>
      </c>
      <c r="P1306" s="23">
        <v>1.4</v>
      </c>
      <c r="Q1306" s="44">
        <v>1.0999999999999999E-2</v>
      </c>
      <c r="R1306" s="27">
        <v>2.8</v>
      </c>
      <c r="S1306" s="44">
        <v>7.7</v>
      </c>
      <c r="T1306" s="44">
        <v>60</v>
      </c>
      <c r="U1306" s="44">
        <v>26</v>
      </c>
      <c r="V1306" s="44">
        <v>5.6</v>
      </c>
      <c r="W1306" s="44">
        <v>5.7</v>
      </c>
      <c r="X1306" s="44">
        <v>25</v>
      </c>
      <c r="Y1306" s="3">
        <v>23</v>
      </c>
      <c r="Z1306" s="3" t="s">
        <v>2006</v>
      </c>
      <c r="AA1306" s="3" t="s">
        <v>2006</v>
      </c>
      <c r="AB1306" s="3" t="s">
        <v>2006</v>
      </c>
      <c r="AC1306" s="3" t="s">
        <v>2006</v>
      </c>
      <c r="AD1306" s="15" t="s">
        <v>2006</v>
      </c>
    </row>
    <row r="1307" spans="1:30" x14ac:dyDescent="0.3">
      <c r="A1307" s="150" t="s">
        <v>41</v>
      </c>
      <c r="B1307" s="144" t="s">
        <v>41</v>
      </c>
      <c r="C1307" s="144">
        <v>155057</v>
      </c>
      <c r="D1307" s="144">
        <v>6568460</v>
      </c>
      <c r="E1307" s="147" t="s">
        <v>295</v>
      </c>
      <c r="F1307" s="43" t="s">
        <v>293</v>
      </c>
      <c r="G1307" s="44" t="s">
        <v>1266</v>
      </c>
      <c r="H1307" s="44">
        <v>0.13</v>
      </c>
      <c r="I1307" s="44">
        <f>0.1*11</f>
        <v>1.1000000000000001</v>
      </c>
      <c r="J1307" s="23">
        <v>1.9</v>
      </c>
      <c r="K1307" s="26">
        <v>0.1</v>
      </c>
      <c r="L1307" s="26">
        <v>2.5</v>
      </c>
      <c r="M1307" s="44" t="s">
        <v>1268</v>
      </c>
      <c r="N1307" s="44">
        <v>9.4E-2</v>
      </c>
      <c r="O1307" s="23">
        <v>0.96000000000000008</v>
      </c>
      <c r="P1307" s="23">
        <v>1.9</v>
      </c>
      <c r="Q1307" s="44">
        <v>1.4E-2</v>
      </c>
      <c r="R1307" s="27">
        <v>1.4</v>
      </c>
      <c r="S1307" s="44">
        <v>7.6</v>
      </c>
      <c r="T1307" s="44">
        <v>73</v>
      </c>
      <c r="U1307" s="44">
        <v>30</v>
      </c>
      <c r="V1307" s="44">
        <v>9.8000000000000007</v>
      </c>
      <c r="W1307" s="44">
        <v>8.8000000000000007</v>
      </c>
      <c r="X1307" s="44">
        <v>27</v>
      </c>
      <c r="Y1307" s="3">
        <v>25</v>
      </c>
      <c r="Z1307" s="3" t="s">
        <v>2006</v>
      </c>
      <c r="AA1307" s="3" t="s">
        <v>2006</v>
      </c>
      <c r="AB1307" s="3" t="s">
        <v>2006</v>
      </c>
      <c r="AC1307" s="3" t="s">
        <v>2006</v>
      </c>
      <c r="AD1307" s="15" t="s">
        <v>2006</v>
      </c>
    </row>
    <row r="1308" spans="1:30" x14ac:dyDescent="0.3">
      <c r="A1308" s="150" t="s">
        <v>269</v>
      </c>
      <c r="B1308" s="144" t="s">
        <v>44</v>
      </c>
      <c r="C1308" s="144">
        <v>149668</v>
      </c>
      <c r="D1308" s="144">
        <v>6580770</v>
      </c>
      <c r="E1308" s="148" t="s">
        <v>295</v>
      </c>
      <c r="F1308" s="43" t="s">
        <v>293</v>
      </c>
      <c r="G1308" s="44" t="s">
        <v>1266</v>
      </c>
      <c r="H1308" s="44">
        <v>9.1999999999999998E-2</v>
      </c>
      <c r="I1308" s="44">
        <f>0.1*19</f>
        <v>1.9000000000000001</v>
      </c>
      <c r="J1308" s="23">
        <v>1.6</v>
      </c>
      <c r="K1308" s="26">
        <v>0.12000000000000001</v>
      </c>
      <c r="L1308" s="26">
        <v>1.9</v>
      </c>
      <c r="M1308" s="44">
        <v>4.0000000000000001E-3</v>
      </c>
      <c r="N1308" s="44">
        <v>5.3999999999999999E-2</v>
      </c>
      <c r="O1308" s="23">
        <v>1.8</v>
      </c>
      <c r="P1308" s="23">
        <v>1.7</v>
      </c>
      <c r="Q1308" s="44" t="s">
        <v>1266</v>
      </c>
      <c r="R1308" s="27">
        <v>1.2</v>
      </c>
      <c r="S1308" s="44">
        <v>7.8</v>
      </c>
      <c r="T1308" s="44">
        <v>64</v>
      </c>
      <c r="U1308" s="44">
        <v>23</v>
      </c>
      <c r="V1308" s="44">
        <v>6.6</v>
      </c>
      <c r="W1308" s="44">
        <v>6.3</v>
      </c>
      <c r="X1308" s="44">
        <v>24</v>
      </c>
      <c r="Y1308" s="3">
        <v>21</v>
      </c>
      <c r="Z1308" s="3" t="s">
        <v>2006</v>
      </c>
      <c r="AA1308" s="3" t="s">
        <v>2006</v>
      </c>
      <c r="AB1308" s="3" t="s">
        <v>2006</v>
      </c>
      <c r="AC1308" s="3" t="s">
        <v>2006</v>
      </c>
      <c r="AD1308" s="15" t="s">
        <v>2006</v>
      </c>
    </row>
    <row r="1309" spans="1:30" x14ac:dyDescent="0.3">
      <c r="A1309" s="143" t="s">
        <v>37</v>
      </c>
      <c r="B1309" s="154" t="s">
        <v>37</v>
      </c>
      <c r="C1309" s="154"/>
      <c r="D1309" s="161"/>
      <c r="E1309" s="147" t="s">
        <v>295</v>
      </c>
      <c r="F1309" s="43" t="s">
        <v>293</v>
      </c>
      <c r="G1309" s="44" t="s">
        <v>1267</v>
      </c>
      <c r="H1309" s="44" t="s">
        <v>275</v>
      </c>
      <c r="I1309" s="44" t="s">
        <v>275</v>
      </c>
      <c r="J1309" s="23" t="s">
        <v>587</v>
      </c>
      <c r="K1309" s="26" t="s">
        <v>566</v>
      </c>
      <c r="L1309" s="26" t="s">
        <v>582</v>
      </c>
      <c r="M1309" s="44" t="s">
        <v>1268</v>
      </c>
      <c r="N1309" s="44" t="s">
        <v>1265</v>
      </c>
      <c r="O1309" s="23" t="s">
        <v>566</v>
      </c>
      <c r="P1309" s="23" t="s">
        <v>566</v>
      </c>
      <c r="Q1309" s="44">
        <v>2.1999999999999999E-2</v>
      </c>
      <c r="R1309" s="27">
        <v>0.2</v>
      </c>
      <c r="S1309" s="44" t="s">
        <v>2006</v>
      </c>
      <c r="T1309" s="44" t="s">
        <v>2006</v>
      </c>
      <c r="U1309" s="44" t="s">
        <v>2006</v>
      </c>
      <c r="V1309" s="44" t="s">
        <v>2006</v>
      </c>
      <c r="W1309" s="44" t="s">
        <v>2006</v>
      </c>
      <c r="X1309" s="44" t="s">
        <v>1265</v>
      </c>
      <c r="Y1309" s="3" t="s">
        <v>1265</v>
      </c>
      <c r="Z1309" s="3" t="s">
        <v>2006</v>
      </c>
      <c r="AA1309" s="3" t="s">
        <v>2006</v>
      </c>
      <c r="AB1309" s="3" t="s">
        <v>2006</v>
      </c>
      <c r="AC1309" s="3" t="s">
        <v>2006</v>
      </c>
      <c r="AD1309" s="15" t="s">
        <v>2006</v>
      </c>
    </row>
    <row r="1310" spans="1:30" x14ac:dyDescent="0.3">
      <c r="A1310" s="143" t="s">
        <v>263</v>
      </c>
      <c r="B1310" s="144" t="s">
        <v>550</v>
      </c>
      <c r="C1310" s="144">
        <v>156953</v>
      </c>
      <c r="D1310" s="144">
        <v>6570050</v>
      </c>
      <c r="E1310" s="148" t="s">
        <v>295</v>
      </c>
      <c r="F1310" s="43" t="s">
        <v>293</v>
      </c>
      <c r="G1310" s="44">
        <v>6.3E-2</v>
      </c>
      <c r="H1310" s="44">
        <v>8.1000000000000003E-2</v>
      </c>
      <c r="I1310" s="44">
        <f>0.1*12</f>
        <v>1.2000000000000002</v>
      </c>
      <c r="J1310" s="23">
        <v>2</v>
      </c>
      <c r="K1310" s="26">
        <v>9.0000000000000011E-2</v>
      </c>
      <c r="L1310" s="26">
        <v>3.4</v>
      </c>
      <c r="M1310" s="44">
        <v>4.0000000000000001E-3</v>
      </c>
      <c r="N1310" s="44">
        <v>7.0000000000000007E-2</v>
      </c>
      <c r="O1310" s="23">
        <v>1.1000000000000001</v>
      </c>
      <c r="P1310" s="23">
        <v>2</v>
      </c>
      <c r="Q1310" s="44">
        <v>1.7999999999999999E-2</v>
      </c>
      <c r="R1310" s="27">
        <v>1.3</v>
      </c>
      <c r="S1310" s="44">
        <v>7.7</v>
      </c>
      <c r="T1310" s="44">
        <v>76</v>
      </c>
      <c r="U1310" s="44">
        <v>34</v>
      </c>
      <c r="V1310" s="44">
        <v>8.1</v>
      </c>
      <c r="W1310" s="44">
        <v>8</v>
      </c>
      <c r="X1310" s="44">
        <v>29</v>
      </c>
      <c r="Y1310" s="3">
        <v>28</v>
      </c>
      <c r="Z1310" s="3" t="s">
        <v>2006</v>
      </c>
      <c r="AA1310" s="3" t="s">
        <v>2006</v>
      </c>
      <c r="AB1310" s="3" t="s">
        <v>2006</v>
      </c>
      <c r="AC1310" s="3" t="s">
        <v>2006</v>
      </c>
      <c r="AD1310" s="15" t="s">
        <v>2006</v>
      </c>
    </row>
    <row r="1311" spans="1:30" x14ac:dyDescent="0.3">
      <c r="A1311" s="143" t="s">
        <v>263</v>
      </c>
      <c r="B1311" s="144" t="s">
        <v>550</v>
      </c>
      <c r="C1311" s="144">
        <v>156953</v>
      </c>
      <c r="D1311" s="144">
        <v>6570050</v>
      </c>
      <c r="E1311" s="147" t="s">
        <v>295</v>
      </c>
      <c r="F1311" s="43" t="s">
        <v>294</v>
      </c>
      <c r="G1311" s="44" t="s">
        <v>1268</v>
      </c>
      <c r="H1311" s="44">
        <v>0.14000000000000001</v>
      </c>
      <c r="I1311" s="44">
        <f>0.1*38</f>
        <v>3.8000000000000003</v>
      </c>
      <c r="J1311" s="23">
        <v>2.2999999999999998</v>
      </c>
      <c r="K1311" s="26">
        <v>9.0999999999999998E-2</v>
      </c>
      <c r="L1311" s="26">
        <v>3.8</v>
      </c>
      <c r="M1311" s="44" t="s">
        <v>1268</v>
      </c>
      <c r="N1311" s="44">
        <v>0.11</v>
      </c>
      <c r="O1311" s="23">
        <v>3.8</v>
      </c>
      <c r="P1311" s="23">
        <v>2.6</v>
      </c>
      <c r="Q1311" s="44">
        <v>2.7E-2</v>
      </c>
      <c r="R1311" s="27">
        <v>2.8</v>
      </c>
      <c r="S1311" s="44">
        <v>7.8</v>
      </c>
      <c r="T1311" s="44">
        <v>73</v>
      </c>
      <c r="U1311" s="44">
        <v>32</v>
      </c>
      <c r="V1311" s="44">
        <v>7.7</v>
      </c>
      <c r="W1311" s="44">
        <v>7.8</v>
      </c>
      <c r="X1311" s="44">
        <v>29</v>
      </c>
      <c r="Y1311" s="3">
        <v>35</v>
      </c>
      <c r="Z1311" s="3" t="s">
        <v>2006</v>
      </c>
      <c r="AA1311" s="3" t="s">
        <v>2006</v>
      </c>
      <c r="AB1311" s="3" t="s">
        <v>2006</v>
      </c>
      <c r="AC1311" s="3" t="s">
        <v>2006</v>
      </c>
      <c r="AD1311" s="15" t="s">
        <v>2006</v>
      </c>
    </row>
    <row r="1312" spans="1:30" x14ac:dyDescent="0.3">
      <c r="A1312" s="150" t="s">
        <v>36</v>
      </c>
      <c r="B1312" s="144" t="s">
        <v>1279</v>
      </c>
      <c r="C1312" s="144">
        <v>158727</v>
      </c>
      <c r="D1312" s="144">
        <v>6578210</v>
      </c>
      <c r="E1312" s="148" t="s">
        <v>295</v>
      </c>
      <c r="F1312" s="43" t="s">
        <v>294</v>
      </c>
      <c r="G1312" s="44">
        <v>5.0000000000000001E-3</v>
      </c>
      <c r="H1312" s="44">
        <v>0.09</v>
      </c>
      <c r="I1312" s="44">
        <f>0.1*18</f>
        <v>1.8</v>
      </c>
      <c r="J1312" s="23">
        <v>1.8</v>
      </c>
      <c r="K1312" s="26">
        <v>0.15</v>
      </c>
      <c r="L1312" s="26">
        <v>1.6</v>
      </c>
      <c r="M1312" s="44" t="s">
        <v>1268</v>
      </c>
      <c r="N1312" s="44">
        <v>7.1999999999999995E-2</v>
      </c>
      <c r="O1312" s="23">
        <v>1.6</v>
      </c>
      <c r="P1312" s="23">
        <v>1.9</v>
      </c>
      <c r="Q1312" s="44">
        <v>1.4999999999999999E-2</v>
      </c>
      <c r="R1312" s="27">
        <v>1.3</v>
      </c>
      <c r="S1312" s="44">
        <v>7.8</v>
      </c>
      <c r="T1312" s="44">
        <v>71</v>
      </c>
      <c r="U1312" s="44">
        <v>170</v>
      </c>
      <c r="V1312" s="44">
        <v>6.8</v>
      </c>
      <c r="W1312" s="44">
        <v>6.3</v>
      </c>
      <c r="X1312" s="44">
        <v>36</v>
      </c>
      <c r="Y1312" s="3">
        <v>35</v>
      </c>
      <c r="Z1312" s="3" t="s">
        <v>2006</v>
      </c>
      <c r="AA1312" s="3" t="s">
        <v>2006</v>
      </c>
      <c r="AB1312" s="3" t="s">
        <v>2006</v>
      </c>
      <c r="AC1312" s="3" t="s">
        <v>2006</v>
      </c>
      <c r="AD1312" s="15" t="s">
        <v>2006</v>
      </c>
    </row>
    <row r="1313" spans="1:30" x14ac:dyDescent="0.3">
      <c r="A1313" s="143" t="s">
        <v>265</v>
      </c>
      <c r="B1313" s="144" t="s">
        <v>546</v>
      </c>
      <c r="C1313" s="144">
        <v>152125</v>
      </c>
      <c r="D1313" s="144">
        <v>6576900</v>
      </c>
      <c r="E1313" s="147" t="s">
        <v>295</v>
      </c>
      <c r="F1313" s="43" t="s">
        <v>294</v>
      </c>
      <c r="G1313" s="44" t="s">
        <v>1268</v>
      </c>
      <c r="H1313" s="44">
        <v>8.7999999999999995E-2</v>
      </c>
      <c r="I1313" s="44">
        <f>0.1*21</f>
        <v>2.1</v>
      </c>
      <c r="J1313" s="23">
        <v>2</v>
      </c>
      <c r="K1313" s="26">
        <v>4.5999999999999999E-2</v>
      </c>
      <c r="L1313" s="26">
        <v>1.7</v>
      </c>
      <c r="M1313" s="44">
        <v>4.0000000000000001E-3</v>
      </c>
      <c r="N1313" s="44">
        <v>8.8999999999999996E-2</v>
      </c>
      <c r="O1313" s="23">
        <v>2</v>
      </c>
      <c r="P1313" s="23">
        <v>2.2999999999999998</v>
      </c>
      <c r="Q1313" s="44">
        <v>2.1999999999999999E-2</v>
      </c>
      <c r="R1313" s="27">
        <v>1.5</v>
      </c>
      <c r="S1313" s="44">
        <v>7.9</v>
      </c>
      <c r="T1313" s="44">
        <v>65</v>
      </c>
      <c r="U1313" s="44">
        <v>22</v>
      </c>
      <c r="V1313" s="44">
        <v>7.2</v>
      </c>
      <c r="W1313" s="44">
        <v>7.2</v>
      </c>
      <c r="X1313" s="44">
        <v>22</v>
      </c>
      <c r="Y1313" s="3">
        <v>25</v>
      </c>
      <c r="Z1313" s="3" t="s">
        <v>2006</v>
      </c>
      <c r="AA1313" s="3" t="s">
        <v>2006</v>
      </c>
      <c r="AB1313" s="3" t="s">
        <v>2006</v>
      </c>
      <c r="AC1313" s="3" t="s">
        <v>2006</v>
      </c>
      <c r="AD1313" s="15" t="s">
        <v>2006</v>
      </c>
    </row>
    <row r="1314" spans="1:30" x14ac:dyDescent="0.3">
      <c r="A1314" s="143" t="s">
        <v>267</v>
      </c>
      <c r="B1314" s="144" t="s">
        <v>552</v>
      </c>
      <c r="C1314" s="144">
        <v>152713</v>
      </c>
      <c r="D1314" s="144">
        <v>6582780</v>
      </c>
      <c r="E1314" s="148" t="s">
        <v>295</v>
      </c>
      <c r="F1314" s="43" t="s">
        <v>294</v>
      </c>
      <c r="G1314" s="44">
        <v>2.3E-2</v>
      </c>
      <c r="H1314" s="44">
        <v>0.11</v>
      </c>
      <c r="I1314" s="44">
        <f>0.1*18</f>
        <v>1.8</v>
      </c>
      <c r="J1314" s="23">
        <v>1.6</v>
      </c>
      <c r="K1314" s="26">
        <v>0.11</v>
      </c>
      <c r="L1314" s="26">
        <v>9.4</v>
      </c>
      <c r="M1314" s="44">
        <v>0.02</v>
      </c>
      <c r="N1314" s="44">
        <v>7.2999999999999995E-2</v>
      </c>
      <c r="O1314" s="23">
        <v>1.5</v>
      </c>
      <c r="P1314" s="23">
        <v>1.5</v>
      </c>
      <c r="Q1314" s="44">
        <v>2.8000000000000001E-2</v>
      </c>
      <c r="R1314" s="27">
        <v>7.9</v>
      </c>
      <c r="S1314" s="44">
        <v>7.7</v>
      </c>
      <c r="T1314" s="44">
        <v>87</v>
      </c>
      <c r="U1314" s="44">
        <v>600</v>
      </c>
      <c r="V1314" s="44">
        <v>5.3</v>
      </c>
      <c r="W1314" s="44">
        <v>5</v>
      </c>
      <c r="X1314" s="44">
        <v>73</v>
      </c>
      <c r="Y1314" s="3">
        <v>72</v>
      </c>
      <c r="Z1314" s="3" t="s">
        <v>2006</v>
      </c>
      <c r="AA1314" s="3" t="s">
        <v>2006</v>
      </c>
      <c r="AB1314" s="3" t="s">
        <v>2006</v>
      </c>
      <c r="AC1314" s="3" t="s">
        <v>2006</v>
      </c>
      <c r="AD1314" s="15" t="s">
        <v>2006</v>
      </c>
    </row>
    <row r="1315" spans="1:30" x14ac:dyDescent="0.3">
      <c r="A1315" s="150" t="s">
        <v>268</v>
      </c>
      <c r="B1315" s="144" t="s">
        <v>1993</v>
      </c>
      <c r="C1315" s="144">
        <v>146245</v>
      </c>
      <c r="D1315" s="144">
        <v>6583660</v>
      </c>
      <c r="E1315" s="147" t="s">
        <v>295</v>
      </c>
      <c r="F1315" s="43" t="s">
        <v>294</v>
      </c>
      <c r="G1315" s="44">
        <v>4.2000000000000003E-2</v>
      </c>
      <c r="H1315" s="44">
        <v>1.3</v>
      </c>
      <c r="I1315" s="44">
        <f>0.1*87</f>
        <v>8.7000000000000011</v>
      </c>
      <c r="J1315" s="23">
        <v>2.1</v>
      </c>
      <c r="K1315" s="26">
        <v>1.9</v>
      </c>
      <c r="L1315" s="26">
        <v>62</v>
      </c>
      <c r="M1315" s="44">
        <v>2.5000000000000001E-2</v>
      </c>
      <c r="N1315" s="44">
        <v>0.28000000000000003</v>
      </c>
      <c r="O1315" s="23">
        <v>4.5999999999999996</v>
      </c>
      <c r="P1315" s="23">
        <v>1.5</v>
      </c>
      <c r="Q1315" s="44">
        <v>5.3999999999999999E-2</v>
      </c>
      <c r="R1315" s="27">
        <v>31</v>
      </c>
      <c r="S1315" s="44">
        <v>7.7</v>
      </c>
      <c r="T1315" s="44">
        <v>120</v>
      </c>
      <c r="U1315" s="44">
        <v>80</v>
      </c>
      <c r="V1315" s="44">
        <v>9.8000000000000007</v>
      </c>
      <c r="W1315" s="44">
        <v>4.5999999999999996</v>
      </c>
      <c r="X1315" s="44">
        <v>52</v>
      </c>
      <c r="Y1315" s="3">
        <v>49</v>
      </c>
      <c r="Z1315" s="3" t="s">
        <v>2006</v>
      </c>
      <c r="AA1315" s="3" t="s">
        <v>2006</v>
      </c>
      <c r="AB1315" s="3" t="s">
        <v>2006</v>
      </c>
      <c r="AC1315" s="3" t="s">
        <v>2006</v>
      </c>
      <c r="AD1315" s="15" t="s">
        <v>2006</v>
      </c>
    </row>
    <row r="1316" spans="1:30" x14ac:dyDescent="0.3">
      <c r="A1316" s="143" t="s">
        <v>46</v>
      </c>
      <c r="B1316" s="144" t="s">
        <v>46</v>
      </c>
      <c r="C1316" s="147" t="s">
        <v>1283</v>
      </c>
      <c r="D1316" s="147" t="s">
        <v>1282</v>
      </c>
      <c r="E1316" s="148" t="s">
        <v>295</v>
      </c>
      <c r="F1316" s="43" t="s">
        <v>294</v>
      </c>
      <c r="G1316" s="44">
        <v>4.0000000000000001E-3</v>
      </c>
      <c r="H1316" s="44">
        <v>0.11</v>
      </c>
      <c r="I1316" s="44">
        <f>0.1*23</f>
        <v>2.3000000000000003</v>
      </c>
      <c r="J1316" s="23">
        <v>1.1000000000000001</v>
      </c>
      <c r="K1316" s="26">
        <v>0.12000000000000001</v>
      </c>
      <c r="L1316" s="26">
        <v>7.6</v>
      </c>
      <c r="M1316" s="44" t="s">
        <v>1268</v>
      </c>
      <c r="N1316" s="44">
        <v>7.5999999999999998E-2</v>
      </c>
      <c r="O1316" s="23">
        <v>1.9</v>
      </c>
      <c r="P1316" s="23">
        <v>1.3</v>
      </c>
      <c r="Q1316" s="44">
        <v>3.4000000000000002E-2</v>
      </c>
      <c r="R1316" s="27">
        <v>6.5</v>
      </c>
      <c r="S1316" s="46">
        <v>7.9</v>
      </c>
      <c r="T1316" s="46">
        <v>97</v>
      </c>
      <c r="U1316" s="46">
        <v>38</v>
      </c>
      <c r="V1316" s="46">
        <v>5.0999999999999996</v>
      </c>
      <c r="W1316" s="44">
        <v>4.5999999999999996</v>
      </c>
      <c r="X1316" s="44">
        <v>38</v>
      </c>
      <c r="Y1316" s="3">
        <v>38</v>
      </c>
      <c r="Z1316" s="3" t="s">
        <v>2006</v>
      </c>
      <c r="AA1316" s="3" t="s">
        <v>2006</v>
      </c>
      <c r="AB1316" s="3" t="s">
        <v>2006</v>
      </c>
      <c r="AC1316" s="3" t="s">
        <v>2006</v>
      </c>
      <c r="AD1316" s="15" t="s">
        <v>2006</v>
      </c>
    </row>
    <row r="1317" spans="1:30" x14ac:dyDescent="0.3">
      <c r="A1317" s="150" t="s">
        <v>269</v>
      </c>
      <c r="B1317" s="144" t="s">
        <v>44</v>
      </c>
      <c r="C1317" s="144">
        <v>149668</v>
      </c>
      <c r="D1317" s="144">
        <v>6580770</v>
      </c>
      <c r="E1317" s="147" t="s">
        <v>295</v>
      </c>
      <c r="F1317" s="43" t="s">
        <v>294</v>
      </c>
      <c r="G1317" s="44">
        <v>5.0000000000000001E-3</v>
      </c>
      <c r="H1317" s="44">
        <v>0.26</v>
      </c>
      <c r="I1317" s="44">
        <f>0.1*24</f>
        <v>2.4000000000000004</v>
      </c>
      <c r="J1317" s="23">
        <v>1.9</v>
      </c>
      <c r="K1317" s="26">
        <v>6.8000000000000005E-2</v>
      </c>
      <c r="L1317" s="26">
        <v>2.9</v>
      </c>
      <c r="M1317" s="44">
        <v>4.0000000000000001E-3</v>
      </c>
      <c r="N1317" s="44">
        <v>0.23</v>
      </c>
      <c r="O1317" s="23">
        <v>2.2000000000000002</v>
      </c>
      <c r="P1317" s="23">
        <v>2.2000000000000002</v>
      </c>
      <c r="Q1317" s="44">
        <v>1.6E-2</v>
      </c>
      <c r="R1317" s="27">
        <v>2.5</v>
      </c>
      <c r="S1317" s="44">
        <v>7.9</v>
      </c>
      <c r="T1317" s="44">
        <v>70</v>
      </c>
      <c r="U1317" s="44">
        <v>24</v>
      </c>
      <c r="V1317" s="44">
        <v>7</v>
      </c>
      <c r="W1317" s="44">
        <v>6.5</v>
      </c>
      <c r="X1317" s="44">
        <v>24</v>
      </c>
      <c r="Y1317" s="3">
        <v>26</v>
      </c>
      <c r="Z1317" s="3" t="s">
        <v>2006</v>
      </c>
      <c r="AA1317" s="3" t="s">
        <v>2006</v>
      </c>
      <c r="AB1317" s="3" t="s">
        <v>2006</v>
      </c>
      <c r="AC1317" s="3" t="s">
        <v>2006</v>
      </c>
      <c r="AD1317" s="15" t="s">
        <v>2006</v>
      </c>
    </row>
    <row r="1318" spans="1:30" x14ac:dyDescent="0.3">
      <c r="A1318" s="150" t="s">
        <v>39</v>
      </c>
      <c r="B1318" s="144" t="s">
        <v>39</v>
      </c>
      <c r="C1318" s="144">
        <v>145234</v>
      </c>
      <c r="D1318" s="144">
        <v>6581590</v>
      </c>
      <c r="E1318" s="148" t="s">
        <v>295</v>
      </c>
      <c r="F1318" s="43" t="s">
        <v>294</v>
      </c>
      <c r="G1318" s="44">
        <v>5.0000000000000001E-3</v>
      </c>
      <c r="H1318" s="44">
        <v>0.19</v>
      </c>
      <c r="I1318" s="44">
        <f>0.1*21</f>
        <v>2.1</v>
      </c>
      <c r="J1318" s="23">
        <v>0.45</v>
      </c>
      <c r="K1318" s="26">
        <v>4.1999999999999996E-2</v>
      </c>
      <c r="L1318" s="26">
        <v>5.6</v>
      </c>
      <c r="M1318" s="44" t="s">
        <v>1268</v>
      </c>
      <c r="N1318" s="44">
        <v>0.17</v>
      </c>
      <c r="O1318" s="23">
        <v>1.9</v>
      </c>
      <c r="P1318" s="23">
        <v>0.59000000000000008</v>
      </c>
      <c r="Q1318" s="44" t="s">
        <v>1266</v>
      </c>
      <c r="R1318" s="27">
        <v>3.8</v>
      </c>
      <c r="S1318" s="44">
        <v>7.9</v>
      </c>
      <c r="T1318" s="44">
        <v>160</v>
      </c>
      <c r="U1318" s="44">
        <v>71</v>
      </c>
      <c r="V1318" s="44">
        <v>19</v>
      </c>
      <c r="W1318" s="44">
        <v>19</v>
      </c>
      <c r="X1318" s="44">
        <v>81</v>
      </c>
      <c r="Y1318" s="3">
        <v>86</v>
      </c>
      <c r="Z1318" s="3" t="s">
        <v>2006</v>
      </c>
      <c r="AA1318" s="3" t="s">
        <v>2006</v>
      </c>
      <c r="AB1318" s="3" t="s">
        <v>2006</v>
      </c>
      <c r="AC1318" s="3" t="s">
        <v>2006</v>
      </c>
      <c r="AD1318" s="15" t="s">
        <v>2006</v>
      </c>
    </row>
    <row r="1319" spans="1:30" x14ac:dyDescent="0.3">
      <c r="A1319" s="150" t="s">
        <v>42</v>
      </c>
      <c r="B1319" s="144" t="s">
        <v>42</v>
      </c>
      <c r="C1319" s="144">
        <v>148156</v>
      </c>
      <c r="D1319" s="144">
        <v>6572520</v>
      </c>
      <c r="E1319" s="147" t="s">
        <v>295</v>
      </c>
      <c r="F1319" s="43" t="s">
        <v>294</v>
      </c>
      <c r="G1319" s="44">
        <v>5.0000000000000001E-3</v>
      </c>
      <c r="H1319" s="44">
        <v>0.55000000000000004</v>
      </c>
      <c r="I1319" s="44">
        <f>0.1*26</f>
        <v>2.6</v>
      </c>
      <c r="J1319" s="23">
        <v>1.7</v>
      </c>
      <c r="K1319" s="26">
        <v>7.8E-2</v>
      </c>
      <c r="L1319" s="26">
        <v>6</v>
      </c>
      <c r="M1319" s="44">
        <v>4.0000000000000001E-3</v>
      </c>
      <c r="N1319" s="44">
        <v>0.49</v>
      </c>
      <c r="O1319" s="23">
        <v>2.2999999999999998</v>
      </c>
      <c r="P1319" s="23">
        <v>2.2999999999999998</v>
      </c>
      <c r="Q1319" s="44">
        <v>1.2999999999999999E-2</v>
      </c>
      <c r="R1319" s="27">
        <v>5.4</v>
      </c>
      <c r="S1319" s="44">
        <v>7.7</v>
      </c>
      <c r="T1319" s="44">
        <v>59</v>
      </c>
      <c r="U1319" s="44">
        <v>26</v>
      </c>
      <c r="V1319" s="44">
        <v>5.8</v>
      </c>
      <c r="W1319" s="44">
        <v>5.0999999999999996</v>
      </c>
      <c r="X1319" s="44">
        <v>26</v>
      </c>
      <c r="Y1319" s="3">
        <v>27</v>
      </c>
      <c r="Z1319" s="3" t="s">
        <v>2006</v>
      </c>
      <c r="AA1319" s="3" t="s">
        <v>2006</v>
      </c>
      <c r="AB1319" s="3" t="s">
        <v>2006</v>
      </c>
      <c r="AC1319" s="3" t="s">
        <v>2006</v>
      </c>
      <c r="AD1319" s="15" t="s">
        <v>2006</v>
      </c>
    </row>
    <row r="1320" spans="1:30" x14ac:dyDescent="0.3">
      <c r="A1320" s="150" t="s">
        <v>261</v>
      </c>
      <c r="B1320" s="144" t="s">
        <v>1327</v>
      </c>
      <c r="C1320" s="144">
        <v>156341</v>
      </c>
      <c r="D1320" s="144">
        <v>6582550</v>
      </c>
      <c r="E1320" s="148" t="s">
        <v>295</v>
      </c>
      <c r="F1320" s="43" t="s">
        <v>294</v>
      </c>
      <c r="G1320" s="44">
        <v>5.0000000000000001E-3</v>
      </c>
      <c r="H1320" s="44">
        <v>7.3999999999999996E-2</v>
      </c>
      <c r="I1320" s="44">
        <f>0.1*16</f>
        <v>1.6</v>
      </c>
      <c r="J1320" s="23">
        <v>1.6</v>
      </c>
      <c r="K1320" s="26">
        <v>6.6000000000000003E-2</v>
      </c>
      <c r="L1320" s="26">
        <v>2.2000000000000002</v>
      </c>
      <c r="M1320" s="44">
        <v>6.0000000000000001E-3</v>
      </c>
      <c r="N1320" s="44">
        <v>0.12</v>
      </c>
      <c r="O1320" s="23">
        <v>1.5</v>
      </c>
      <c r="P1320" s="23">
        <v>2.5</v>
      </c>
      <c r="Q1320" s="44" t="s">
        <v>1266</v>
      </c>
      <c r="R1320" s="27">
        <v>2</v>
      </c>
      <c r="S1320" s="44">
        <v>7.7</v>
      </c>
      <c r="T1320" s="44">
        <v>73</v>
      </c>
      <c r="U1320" s="44">
        <v>400</v>
      </c>
      <c r="V1320" s="44">
        <v>5.8</v>
      </c>
      <c r="W1320" s="44">
        <v>5.7</v>
      </c>
      <c r="X1320" s="44">
        <v>49</v>
      </c>
      <c r="Y1320" s="3">
        <v>50</v>
      </c>
      <c r="Z1320" s="3" t="s">
        <v>2006</v>
      </c>
      <c r="AA1320" s="3" t="s">
        <v>2006</v>
      </c>
      <c r="AB1320" s="3" t="s">
        <v>2006</v>
      </c>
      <c r="AC1320" s="3" t="s">
        <v>2006</v>
      </c>
      <c r="AD1320" s="15" t="s">
        <v>2006</v>
      </c>
    </row>
    <row r="1321" spans="1:30" x14ac:dyDescent="0.3">
      <c r="A1321" s="150" t="s">
        <v>41</v>
      </c>
      <c r="B1321" s="144" t="s">
        <v>41</v>
      </c>
      <c r="C1321" s="144">
        <v>155057</v>
      </c>
      <c r="D1321" s="144">
        <v>6568460</v>
      </c>
      <c r="E1321" s="147" t="s">
        <v>295</v>
      </c>
      <c r="F1321" s="43" t="s">
        <v>294</v>
      </c>
      <c r="G1321" s="44">
        <v>5.0000000000000001E-3</v>
      </c>
      <c r="H1321" s="44">
        <v>0.27</v>
      </c>
      <c r="I1321" s="44">
        <f>0.1*16</f>
        <v>1.6</v>
      </c>
      <c r="J1321" s="23">
        <v>2.5</v>
      </c>
      <c r="K1321" s="26">
        <v>0.15</v>
      </c>
      <c r="L1321" s="26">
        <v>4.1000000000000005</v>
      </c>
      <c r="M1321" s="44" t="s">
        <v>1268</v>
      </c>
      <c r="N1321" s="44">
        <v>0.17</v>
      </c>
      <c r="O1321" s="23">
        <v>1.4</v>
      </c>
      <c r="P1321" s="23">
        <v>2.7</v>
      </c>
      <c r="Q1321" s="44">
        <v>0.03</v>
      </c>
      <c r="R1321" s="27">
        <v>2.8</v>
      </c>
      <c r="S1321" s="44">
        <v>7.5</v>
      </c>
      <c r="T1321" s="44">
        <v>68</v>
      </c>
      <c r="U1321" s="44">
        <v>29</v>
      </c>
      <c r="V1321" s="44">
        <v>9</v>
      </c>
      <c r="W1321" s="44">
        <v>7.9</v>
      </c>
      <c r="X1321" s="44">
        <v>27</v>
      </c>
      <c r="Y1321" s="3">
        <v>29</v>
      </c>
      <c r="Z1321" s="3" t="s">
        <v>2006</v>
      </c>
      <c r="AA1321" s="3" t="s">
        <v>2006</v>
      </c>
      <c r="AB1321" s="3" t="s">
        <v>2006</v>
      </c>
      <c r="AC1321" s="3" t="s">
        <v>2006</v>
      </c>
      <c r="AD1321" s="15" t="s">
        <v>2006</v>
      </c>
    </row>
    <row r="1322" spans="1:30" x14ac:dyDescent="0.3">
      <c r="A1322" s="150" t="s">
        <v>40</v>
      </c>
      <c r="B1322" s="144" t="s">
        <v>40</v>
      </c>
      <c r="C1322" s="144">
        <v>142857</v>
      </c>
      <c r="D1322" s="144">
        <v>6581940</v>
      </c>
      <c r="E1322" s="148" t="s">
        <v>295</v>
      </c>
      <c r="F1322" s="43" t="s">
        <v>294</v>
      </c>
      <c r="G1322" s="44">
        <v>0.04</v>
      </c>
      <c r="H1322" s="44">
        <v>1.2</v>
      </c>
      <c r="I1322" s="44">
        <f>0.1*79</f>
        <v>7.9</v>
      </c>
      <c r="J1322" s="23">
        <v>2.1</v>
      </c>
      <c r="K1322" s="26">
        <v>1.1000000000000001</v>
      </c>
      <c r="L1322" s="26">
        <v>27</v>
      </c>
      <c r="M1322" s="44">
        <v>3.1E-2</v>
      </c>
      <c r="N1322" s="44">
        <v>0.52</v>
      </c>
      <c r="O1322" s="23">
        <v>6.3</v>
      </c>
      <c r="P1322" s="23">
        <v>1.9</v>
      </c>
      <c r="Q1322" s="44">
        <v>0.12</v>
      </c>
      <c r="R1322" s="27">
        <v>16</v>
      </c>
      <c r="S1322" s="44">
        <v>7.4</v>
      </c>
      <c r="T1322" s="44">
        <v>150</v>
      </c>
      <c r="U1322" s="44">
        <v>50</v>
      </c>
      <c r="V1322" s="44">
        <v>14</v>
      </c>
      <c r="W1322" s="44">
        <v>9.6</v>
      </c>
      <c r="X1322" s="44">
        <v>50</v>
      </c>
      <c r="Y1322" s="3">
        <v>52</v>
      </c>
      <c r="Z1322" s="3" t="s">
        <v>2006</v>
      </c>
      <c r="AA1322" s="3" t="s">
        <v>2006</v>
      </c>
      <c r="AB1322" s="3" t="s">
        <v>2006</v>
      </c>
      <c r="AC1322" s="3" t="s">
        <v>2006</v>
      </c>
      <c r="AD1322" s="15" t="s">
        <v>2006</v>
      </c>
    </row>
    <row r="1323" spans="1:30" x14ac:dyDescent="0.3">
      <c r="A1323" s="150" t="s">
        <v>43</v>
      </c>
      <c r="B1323" s="144" t="s">
        <v>43</v>
      </c>
      <c r="C1323" s="144">
        <v>153662</v>
      </c>
      <c r="D1323" s="144">
        <v>6578630</v>
      </c>
      <c r="E1323" s="147" t="s">
        <v>295</v>
      </c>
      <c r="F1323" s="43" t="s">
        <v>294</v>
      </c>
      <c r="G1323" s="44">
        <v>5.0000000000000001E-3</v>
      </c>
      <c r="H1323" s="44">
        <v>8.1000000000000003E-2</v>
      </c>
      <c r="I1323" s="44">
        <f>0.1*18</f>
        <v>1.8</v>
      </c>
      <c r="J1323" s="23">
        <v>2</v>
      </c>
      <c r="K1323" s="26">
        <v>4.8000000000000001E-2</v>
      </c>
      <c r="L1323" s="26">
        <v>0.76999999999999991</v>
      </c>
      <c r="M1323" s="44">
        <v>5.0000000000000001E-3</v>
      </c>
      <c r="N1323" s="44">
        <v>8.2000000000000003E-2</v>
      </c>
      <c r="O1323" s="23">
        <v>1.9</v>
      </c>
      <c r="P1323" s="23">
        <v>2.2000000000000002</v>
      </c>
      <c r="Q1323" s="44">
        <v>0.01</v>
      </c>
      <c r="R1323" s="27">
        <v>0.79</v>
      </c>
      <c r="S1323" s="44">
        <v>7.9</v>
      </c>
      <c r="T1323" s="44">
        <v>68</v>
      </c>
      <c r="U1323" s="44">
        <v>22</v>
      </c>
      <c r="V1323" s="44">
        <v>7.1</v>
      </c>
      <c r="W1323" s="44">
        <v>6.8</v>
      </c>
      <c r="X1323" s="44">
        <v>24</v>
      </c>
      <c r="Y1323" s="3">
        <v>24</v>
      </c>
      <c r="Z1323" s="3" t="s">
        <v>2006</v>
      </c>
      <c r="AA1323" s="3" t="s">
        <v>2006</v>
      </c>
      <c r="AB1323" s="3" t="s">
        <v>2006</v>
      </c>
      <c r="AC1323" s="3" t="s">
        <v>2006</v>
      </c>
      <c r="AD1323" s="15" t="s">
        <v>2006</v>
      </c>
    </row>
    <row r="1324" spans="1:30" x14ac:dyDescent="0.3">
      <c r="A1324" s="143" t="s">
        <v>37</v>
      </c>
      <c r="B1324" s="154" t="s">
        <v>37</v>
      </c>
      <c r="C1324" s="154"/>
      <c r="D1324" s="161"/>
      <c r="E1324" s="161">
        <v>2016</v>
      </c>
      <c r="F1324" s="46" t="s">
        <v>512</v>
      </c>
      <c r="G1324" s="44" t="s">
        <v>1267</v>
      </c>
      <c r="H1324" s="44" t="s">
        <v>275</v>
      </c>
      <c r="I1324" s="44" t="s">
        <v>275</v>
      </c>
      <c r="J1324" s="23" t="s">
        <v>587</v>
      </c>
      <c r="K1324" s="26" t="s">
        <v>566</v>
      </c>
      <c r="L1324" s="26" t="s">
        <v>582</v>
      </c>
      <c r="M1324" s="44" t="s">
        <v>1267</v>
      </c>
      <c r="N1324" s="44" t="s">
        <v>275</v>
      </c>
      <c r="O1324" s="23" t="s">
        <v>587</v>
      </c>
      <c r="P1324" s="23" t="s">
        <v>587</v>
      </c>
      <c r="Q1324" s="44" t="s">
        <v>1265</v>
      </c>
      <c r="R1324" s="27" t="s">
        <v>974</v>
      </c>
      <c r="S1324" s="44" t="s">
        <v>2006</v>
      </c>
      <c r="T1324" s="44" t="s">
        <v>2006</v>
      </c>
      <c r="U1324" s="3" t="s">
        <v>2006</v>
      </c>
      <c r="V1324" s="3" t="s">
        <v>2006</v>
      </c>
      <c r="W1324" s="44" t="s">
        <v>2006</v>
      </c>
      <c r="X1324" s="44" t="s">
        <v>2006</v>
      </c>
      <c r="Y1324" s="44" t="s">
        <v>275</v>
      </c>
      <c r="Z1324" s="44" t="s">
        <v>2006</v>
      </c>
      <c r="AA1324" s="3" t="s">
        <v>2006</v>
      </c>
      <c r="AB1324" s="3" t="s">
        <v>2006</v>
      </c>
      <c r="AC1324" s="3" t="s">
        <v>2006</v>
      </c>
      <c r="AD1324" s="15" t="s">
        <v>2006</v>
      </c>
    </row>
    <row r="1325" spans="1:30" x14ac:dyDescent="0.3">
      <c r="A1325" s="143" t="s">
        <v>267</v>
      </c>
      <c r="B1325" s="144" t="s">
        <v>552</v>
      </c>
      <c r="C1325" s="144">
        <v>152713</v>
      </c>
      <c r="D1325" s="144">
        <v>6582780</v>
      </c>
      <c r="E1325" s="161">
        <v>2016</v>
      </c>
      <c r="F1325" s="46" t="s">
        <v>512</v>
      </c>
      <c r="G1325" s="44" t="s">
        <v>1270</v>
      </c>
      <c r="H1325" s="44" t="s">
        <v>513</v>
      </c>
      <c r="I1325" s="44">
        <f>0.1*22</f>
        <v>2.2000000000000002</v>
      </c>
      <c r="J1325" s="23">
        <v>2</v>
      </c>
      <c r="K1325" s="26">
        <v>0.1</v>
      </c>
      <c r="L1325" s="26">
        <v>4.8</v>
      </c>
      <c r="M1325" s="44" t="s">
        <v>1271</v>
      </c>
      <c r="N1325" s="44" t="s">
        <v>974</v>
      </c>
      <c r="O1325" s="23">
        <v>1.9</v>
      </c>
      <c r="P1325" s="23">
        <v>1.8</v>
      </c>
      <c r="Q1325" s="44" t="s">
        <v>1273</v>
      </c>
      <c r="R1325" s="27">
        <v>4.5999999999999996</v>
      </c>
      <c r="S1325" s="44">
        <v>7.8</v>
      </c>
      <c r="T1325" s="44" t="s">
        <v>2006</v>
      </c>
      <c r="U1325" s="3" t="s">
        <v>2006</v>
      </c>
      <c r="V1325" s="3" t="s">
        <v>2006</v>
      </c>
      <c r="W1325" s="44">
        <v>6.4</v>
      </c>
      <c r="X1325" s="44" t="s">
        <v>2006</v>
      </c>
      <c r="Y1325" s="44">
        <v>50</v>
      </c>
      <c r="Z1325" s="44" t="s">
        <v>2006</v>
      </c>
      <c r="AA1325" s="3" t="s">
        <v>2006</v>
      </c>
      <c r="AB1325" s="3" t="s">
        <v>2006</v>
      </c>
      <c r="AC1325" s="3" t="s">
        <v>2006</v>
      </c>
      <c r="AD1325" s="15" t="s">
        <v>2006</v>
      </c>
    </row>
    <row r="1326" spans="1:30" x14ac:dyDescent="0.3">
      <c r="A1326" s="150" t="s">
        <v>39</v>
      </c>
      <c r="B1326" s="144" t="s">
        <v>39</v>
      </c>
      <c r="C1326" s="144">
        <v>145234</v>
      </c>
      <c r="D1326" s="144">
        <v>6581590</v>
      </c>
      <c r="E1326" s="161">
        <v>2016</v>
      </c>
      <c r="F1326" s="46" t="s">
        <v>512</v>
      </c>
      <c r="G1326" s="44" t="s">
        <v>1267</v>
      </c>
      <c r="H1326" s="44" t="s">
        <v>275</v>
      </c>
      <c r="I1326" s="44">
        <v>0.3</v>
      </c>
      <c r="J1326" s="23">
        <v>0.76</v>
      </c>
      <c r="K1326" s="26" t="s">
        <v>566</v>
      </c>
      <c r="L1326" s="26" t="s">
        <v>582</v>
      </c>
      <c r="M1326" s="44" t="s">
        <v>1267</v>
      </c>
      <c r="N1326" s="44" t="s">
        <v>275</v>
      </c>
      <c r="O1326" s="23" t="s">
        <v>587</v>
      </c>
      <c r="P1326" s="23">
        <v>0.71</v>
      </c>
      <c r="Q1326" s="44" t="s">
        <v>1265</v>
      </c>
      <c r="R1326" s="27" t="s">
        <v>974</v>
      </c>
      <c r="S1326" s="44">
        <v>7.9</v>
      </c>
      <c r="T1326" s="44" t="s">
        <v>2006</v>
      </c>
      <c r="U1326" s="3" t="s">
        <v>2006</v>
      </c>
      <c r="V1326" s="3" t="s">
        <v>2006</v>
      </c>
      <c r="W1326" s="44">
        <v>20</v>
      </c>
      <c r="X1326" s="44" t="s">
        <v>2006</v>
      </c>
      <c r="Y1326" s="44">
        <v>80</v>
      </c>
      <c r="Z1326" s="44" t="s">
        <v>2006</v>
      </c>
      <c r="AA1326" s="3" t="s">
        <v>2006</v>
      </c>
      <c r="AB1326" s="3" t="s">
        <v>2006</v>
      </c>
      <c r="AC1326" s="3" t="s">
        <v>2006</v>
      </c>
      <c r="AD1326" s="15" t="s">
        <v>2006</v>
      </c>
    </row>
    <row r="1327" spans="1:30" x14ac:dyDescent="0.3">
      <c r="A1327" s="143" t="s">
        <v>265</v>
      </c>
      <c r="B1327" s="144" t="s">
        <v>546</v>
      </c>
      <c r="C1327" s="144">
        <v>152125</v>
      </c>
      <c r="D1327" s="144">
        <v>6576900</v>
      </c>
      <c r="E1327" s="161">
        <v>2016</v>
      </c>
      <c r="F1327" s="46" t="s">
        <v>512</v>
      </c>
      <c r="G1327" s="44" t="s">
        <v>1267</v>
      </c>
      <c r="H1327" s="44" t="s">
        <v>275</v>
      </c>
      <c r="I1327" s="44">
        <f>0.1*23</f>
        <v>2.3000000000000003</v>
      </c>
      <c r="J1327" s="23">
        <v>2.2999999999999998</v>
      </c>
      <c r="K1327" s="26">
        <v>0.1</v>
      </c>
      <c r="L1327" s="26">
        <v>2.4</v>
      </c>
      <c r="M1327" s="44" t="s">
        <v>1267</v>
      </c>
      <c r="N1327" s="44" t="s">
        <v>275</v>
      </c>
      <c r="O1327" s="23">
        <v>2.4</v>
      </c>
      <c r="P1327" s="23">
        <v>2.1</v>
      </c>
      <c r="Q1327" s="44" t="s">
        <v>1265</v>
      </c>
      <c r="R1327" s="27">
        <v>1.9</v>
      </c>
      <c r="S1327" s="44">
        <v>7.8</v>
      </c>
      <c r="T1327" s="44" t="s">
        <v>2006</v>
      </c>
      <c r="U1327" s="3" t="s">
        <v>2006</v>
      </c>
      <c r="V1327" s="3" t="s">
        <v>2006</v>
      </c>
      <c r="W1327" s="44">
        <v>7</v>
      </c>
      <c r="X1327" s="44" t="s">
        <v>2006</v>
      </c>
      <c r="Y1327" s="44">
        <v>22</v>
      </c>
      <c r="Z1327" s="44" t="s">
        <v>2006</v>
      </c>
      <c r="AA1327" s="3" t="s">
        <v>2006</v>
      </c>
      <c r="AB1327" s="3" t="s">
        <v>2006</v>
      </c>
      <c r="AC1327" s="3" t="s">
        <v>2006</v>
      </c>
      <c r="AD1327" s="15" t="s">
        <v>2006</v>
      </c>
    </row>
    <row r="1328" spans="1:30" x14ac:dyDescent="0.3">
      <c r="A1328" s="150" t="s">
        <v>40</v>
      </c>
      <c r="B1328" s="144" t="s">
        <v>40</v>
      </c>
      <c r="C1328" s="144">
        <v>142857</v>
      </c>
      <c r="D1328" s="144">
        <v>6581940</v>
      </c>
      <c r="E1328" s="161">
        <v>2016</v>
      </c>
      <c r="F1328" s="4" t="s">
        <v>512</v>
      </c>
      <c r="G1328" s="2" t="s">
        <v>1267</v>
      </c>
      <c r="H1328" s="2">
        <v>0.25</v>
      </c>
      <c r="I1328" s="41">
        <f>0.1*34</f>
        <v>3.4000000000000004</v>
      </c>
      <c r="J1328" s="23">
        <v>1.8</v>
      </c>
      <c r="K1328" s="26">
        <v>0.19</v>
      </c>
      <c r="L1328" s="26">
        <v>11</v>
      </c>
      <c r="M1328" s="2" t="s">
        <v>1267</v>
      </c>
      <c r="N1328" s="2" t="s">
        <v>275</v>
      </c>
      <c r="O1328" s="23">
        <v>2.9</v>
      </c>
      <c r="P1328" s="23">
        <v>1.8</v>
      </c>
      <c r="Q1328" s="2" t="s">
        <v>1265</v>
      </c>
      <c r="R1328" s="27">
        <v>9.2999999999999989</v>
      </c>
      <c r="S1328" s="2">
        <v>7.8</v>
      </c>
      <c r="T1328" s="2" t="s">
        <v>2006</v>
      </c>
      <c r="U1328" s="3" t="s">
        <v>2006</v>
      </c>
      <c r="V1328" s="3" t="s">
        <v>2006</v>
      </c>
      <c r="W1328" s="2">
        <v>7.1</v>
      </c>
      <c r="X1328" s="2" t="s">
        <v>2006</v>
      </c>
      <c r="Y1328" s="2">
        <v>72</v>
      </c>
      <c r="Z1328" s="2" t="s">
        <v>2006</v>
      </c>
      <c r="AA1328" s="3" t="s">
        <v>2006</v>
      </c>
      <c r="AB1328" s="3" t="s">
        <v>2006</v>
      </c>
      <c r="AC1328" s="3" t="s">
        <v>2006</v>
      </c>
      <c r="AD1328" s="15" t="s">
        <v>2006</v>
      </c>
    </row>
    <row r="1329" spans="1:30" x14ac:dyDescent="0.3">
      <c r="A1329" s="150" t="s">
        <v>42</v>
      </c>
      <c r="B1329" s="144" t="s">
        <v>42</v>
      </c>
      <c r="C1329" s="144">
        <v>148156</v>
      </c>
      <c r="D1329" s="144">
        <v>6572520</v>
      </c>
      <c r="E1329" s="161">
        <v>2016</v>
      </c>
      <c r="F1329" s="3" t="s">
        <v>512</v>
      </c>
      <c r="G1329" s="2" t="s">
        <v>1267</v>
      </c>
      <c r="H1329" s="2" t="s">
        <v>275</v>
      </c>
      <c r="I1329" s="41">
        <f>0.1*22</f>
        <v>2.2000000000000002</v>
      </c>
      <c r="J1329" s="23">
        <v>1.5</v>
      </c>
      <c r="K1329" s="26">
        <v>6.7000000000000004E-2</v>
      </c>
      <c r="L1329" s="26">
        <v>7.1000000000000005</v>
      </c>
      <c r="M1329" s="2" t="s">
        <v>1267</v>
      </c>
      <c r="N1329" s="2" t="s">
        <v>275</v>
      </c>
      <c r="O1329" s="23">
        <v>1.9</v>
      </c>
      <c r="P1329" s="23">
        <v>1.4</v>
      </c>
      <c r="Q1329" s="2" t="s">
        <v>1265</v>
      </c>
      <c r="R1329" s="27">
        <v>6.2</v>
      </c>
      <c r="S1329" s="2">
        <v>7.7</v>
      </c>
      <c r="T1329" s="2" t="s">
        <v>2006</v>
      </c>
      <c r="U1329" s="3" t="s">
        <v>2006</v>
      </c>
      <c r="V1329" s="3" t="s">
        <v>2006</v>
      </c>
      <c r="W1329" s="2">
        <v>5.2</v>
      </c>
      <c r="X1329" s="2" t="s">
        <v>2006</v>
      </c>
      <c r="Y1329" s="2">
        <v>29</v>
      </c>
      <c r="Z1329" s="2" t="s">
        <v>2006</v>
      </c>
      <c r="AA1329" s="3" t="s">
        <v>2006</v>
      </c>
      <c r="AB1329" s="3" t="s">
        <v>2006</v>
      </c>
      <c r="AC1329" s="3" t="s">
        <v>2006</v>
      </c>
      <c r="AD1329" s="15" t="s">
        <v>2006</v>
      </c>
    </row>
    <row r="1330" spans="1:30" x14ac:dyDescent="0.3">
      <c r="A1330" s="143" t="s">
        <v>263</v>
      </c>
      <c r="B1330" s="144" t="s">
        <v>550</v>
      </c>
      <c r="C1330" s="144">
        <v>156953</v>
      </c>
      <c r="D1330" s="144">
        <v>6570050</v>
      </c>
      <c r="E1330" s="161">
        <v>2016</v>
      </c>
      <c r="F1330" s="3" t="s">
        <v>512</v>
      </c>
      <c r="G1330" s="3" t="s">
        <v>1267</v>
      </c>
      <c r="H1330" s="3" t="s">
        <v>275</v>
      </c>
      <c r="I1330" s="14">
        <f>0.1*18</f>
        <v>1.8</v>
      </c>
      <c r="J1330" s="23">
        <v>2.6</v>
      </c>
      <c r="K1330" s="26">
        <v>0.18000000000000002</v>
      </c>
      <c r="L1330" s="26">
        <v>5.1000000000000005</v>
      </c>
      <c r="M1330" s="3" t="s">
        <v>1267</v>
      </c>
      <c r="N1330" s="3" t="s">
        <v>275</v>
      </c>
      <c r="O1330" s="23">
        <v>1.6</v>
      </c>
      <c r="P1330" s="23">
        <v>2.5</v>
      </c>
      <c r="Q1330" s="3" t="s">
        <v>1265</v>
      </c>
      <c r="R1330" s="27">
        <v>4.8999999999999995</v>
      </c>
      <c r="S1330" s="3">
        <v>7.8</v>
      </c>
      <c r="T1330" s="3" t="s">
        <v>2006</v>
      </c>
      <c r="U1330" s="3" t="s">
        <v>2006</v>
      </c>
      <c r="V1330" s="3" t="s">
        <v>2006</v>
      </c>
      <c r="W1330" s="3">
        <v>8.1</v>
      </c>
      <c r="X1330" s="3" t="s">
        <v>2006</v>
      </c>
      <c r="Y1330" s="3">
        <v>31</v>
      </c>
      <c r="Z1330" s="3" t="s">
        <v>2006</v>
      </c>
      <c r="AA1330" s="3" t="s">
        <v>2006</v>
      </c>
      <c r="AB1330" s="3" t="s">
        <v>2006</v>
      </c>
      <c r="AC1330" s="3" t="s">
        <v>2006</v>
      </c>
      <c r="AD1330" s="15" t="s">
        <v>2006</v>
      </c>
    </row>
    <row r="1331" spans="1:30" x14ac:dyDescent="0.3">
      <c r="A1331" s="146" t="s">
        <v>41</v>
      </c>
      <c r="B1331" s="144" t="s">
        <v>41</v>
      </c>
      <c r="C1331" s="144">
        <v>155057</v>
      </c>
      <c r="D1331" s="144">
        <v>6568460</v>
      </c>
      <c r="E1331" s="161">
        <v>2016</v>
      </c>
      <c r="F1331" s="3" t="s">
        <v>512</v>
      </c>
      <c r="G1331" s="3" t="s">
        <v>1267</v>
      </c>
      <c r="H1331" s="3" t="s">
        <v>275</v>
      </c>
      <c r="I1331" s="14">
        <f>0.1*15</f>
        <v>1.5</v>
      </c>
      <c r="J1331" s="23">
        <v>2.9</v>
      </c>
      <c r="K1331" s="26">
        <v>0.22</v>
      </c>
      <c r="L1331" s="26">
        <v>4</v>
      </c>
      <c r="M1331" s="3" t="s">
        <v>1267</v>
      </c>
      <c r="N1331" s="3" t="s">
        <v>275</v>
      </c>
      <c r="O1331" s="23">
        <v>1.4</v>
      </c>
      <c r="P1331" s="23">
        <v>2.8</v>
      </c>
      <c r="Q1331" s="3" t="s">
        <v>1265</v>
      </c>
      <c r="R1331" s="27">
        <v>3.7</v>
      </c>
      <c r="S1331" s="3">
        <v>7.4</v>
      </c>
      <c r="T1331" s="3" t="s">
        <v>2006</v>
      </c>
      <c r="U1331" s="3" t="s">
        <v>2006</v>
      </c>
      <c r="V1331" s="3" t="s">
        <v>2006</v>
      </c>
      <c r="W1331" s="3">
        <v>8.5</v>
      </c>
      <c r="X1331" s="3" t="s">
        <v>2006</v>
      </c>
      <c r="Y1331" s="3">
        <v>30</v>
      </c>
      <c r="Z1331" s="3" t="s">
        <v>2006</v>
      </c>
      <c r="AA1331" s="3" t="s">
        <v>2006</v>
      </c>
      <c r="AB1331" s="3" t="s">
        <v>2006</v>
      </c>
      <c r="AC1331" s="3" t="s">
        <v>2006</v>
      </c>
      <c r="AD1331" s="15" t="s">
        <v>2006</v>
      </c>
    </row>
    <row r="1332" spans="1:30" x14ac:dyDescent="0.3">
      <c r="A1332" s="146" t="s">
        <v>38</v>
      </c>
      <c r="B1332" s="145" t="s">
        <v>38</v>
      </c>
      <c r="C1332" s="144">
        <v>145070</v>
      </c>
      <c r="D1332" s="144">
        <v>6580210</v>
      </c>
      <c r="E1332" s="161">
        <v>2016</v>
      </c>
      <c r="F1332" s="3" t="s">
        <v>512</v>
      </c>
      <c r="G1332" s="3" t="s">
        <v>1267</v>
      </c>
      <c r="H1332" s="3" t="s">
        <v>275</v>
      </c>
      <c r="I1332" s="14">
        <v>0.49</v>
      </c>
      <c r="J1332" s="23">
        <v>0.45</v>
      </c>
      <c r="K1332" s="26">
        <v>6.4000000000000001E-2</v>
      </c>
      <c r="L1332" s="26">
        <v>2</v>
      </c>
      <c r="M1332" s="3" t="s">
        <v>1267</v>
      </c>
      <c r="N1332" s="3" t="s">
        <v>275</v>
      </c>
      <c r="O1332" s="23">
        <v>0.42000000000000004</v>
      </c>
      <c r="P1332" s="23">
        <v>0.42000000000000004</v>
      </c>
      <c r="Q1332" s="3" t="s">
        <v>1265</v>
      </c>
      <c r="R1332" s="27">
        <v>1.3</v>
      </c>
      <c r="S1332" s="3">
        <v>8.1</v>
      </c>
      <c r="T1332" s="3" t="s">
        <v>2006</v>
      </c>
      <c r="U1332" s="3" t="s">
        <v>2006</v>
      </c>
      <c r="V1332" s="3" t="s">
        <v>2006</v>
      </c>
      <c r="W1332" s="3">
        <v>7.7</v>
      </c>
      <c r="X1332" s="3">
        <v>47</v>
      </c>
      <c r="Y1332" s="3">
        <v>48</v>
      </c>
      <c r="Z1332" s="3" t="s">
        <v>2006</v>
      </c>
      <c r="AA1332" s="3" t="s">
        <v>2006</v>
      </c>
      <c r="AB1332" s="3" t="s">
        <v>2006</v>
      </c>
      <c r="AC1332" s="3" t="s">
        <v>2006</v>
      </c>
      <c r="AD1332" s="15" t="s">
        <v>2006</v>
      </c>
    </row>
    <row r="1333" spans="1:30" x14ac:dyDescent="0.3">
      <c r="A1333" s="146" t="s">
        <v>268</v>
      </c>
      <c r="B1333" s="144" t="s">
        <v>1993</v>
      </c>
      <c r="C1333" s="144">
        <v>146245</v>
      </c>
      <c r="D1333" s="144">
        <v>6583660</v>
      </c>
      <c r="E1333" s="161">
        <v>2016</v>
      </c>
      <c r="F1333" s="3" t="s">
        <v>512</v>
      </c>
      <c r="G1333" s="3" t="s">
        <v>1267</v>
      </c>
      <c r="H1333" s="3">
        <v>0.7</v>
      </c>
      <c r="I1333" s="14">
        <f>0.1*32</f>
        <v>3.2</v>
      </c>
      <c r="J1333" s="23">
        <v>2.4</v>
      </c>
      <c r="K1333" s="26">
        <v>0.97000000000000008</v>
      </c>
      <c r="L1333" s="26">
        <v>14</v>
      </c>
      <c r="M1333" s="3" t="s">
        <v>1267</v>
      </c>
      <c r="N1333" s="3" t="s">
        <v>275</v>
      </c>
      <c r="O1333" s="23">
        <v>2.2000000000000002</v>
      </c>
      <c r="P1333" s="23">
        <v>1.8</v>
      </c>
      <c r="Q1333" s="3" t="s">
        <v>1265</v>
      </c>
      <c r="R1333" s="27">
        <v>4.8</v>
      </c>
      <c r="S1333" s="3">
        <v>7.6</v>
      </c>
      <c r="T1333" s="3">
        <v>150</v>
      </c>
      <c r="U1333" s="3" t="s">
        <v>2006</v>
      </c>
      <c r="V1333" s="3" t="s">
        <v>2006</v>
      </c>
      <c r="W1333" s="3">
        <v>5.0999999999999996</v>
      </c>
      <c r="X1333" s="3" t="s">
        <v>2006</v>
      </c>
      <c r="Y1333" s="3">
        <v>53</v>
      </c>
      <c r="Z1333" s="3" t="s">
        <v>2006</v>
      </c>
      <c r="AA1333" s="3" t="s">
        <v>2006</v>
      </c>
      <c r="AB1333" s="3" t="s">
        <v>2006</v>
      </c>
      <c r="AC1333" s="3" t="s">
        <v>2006</v>
      </c>
      <c r="AD1333" s="15" t="s">
        <v>2006</v>
      </c>
    </row>
    <row r="1334" spans="1:30" x14ac:dyDescent="0.3">
      <c r="A1334" s="146" t="s">
        <v>269</v>
      </c>
      <c r="B1334" s="144" t="s">
        <v>44</v>
      </c>
      <c r="C1334" s="144">
        <v>149668</v>
      </c>
      <c r="D1334" s="144">
        <v>6580770</v>
      </c>
      <c r="E1334" s="161">
        <v>2016</v>
      </c>
      <c r="F1334" s="3" t="s">
        <v>512</v>
      </c>
      <c r="G1334" s="3" t="s">
        <v>1267</v>
      </c>
      <c r="H1334" s="3" t="s">
        <v>275</v>
      </c>
      <c r="I1334" s="14">
        <f>0.1*23</f>
        <v>2.3000000000000003</v>
      </c>
      <c r="J1334" s="23">
        <v>2.2000000000000002</v>
      </c>
      <c r="K1334" s="26">
        <v>7.3999999999999996E-2</v>
      </c>
      <c r="L1334" s="26">
        <v>1.9</v>
      </c>
      <c r="M1334" s="3" t="s">
        <v>1267</v>
      </c>
      <c r="N1334" s="3" t="s">
        <v>275</v>
      </c>
      <c r="O1334" s="23">
        <v>2.2999999999999998</v>
      </c>
      <c r="P1334" s="23">
        <v>2.2999999999999998</v>
      </c>
      <c r="Q1334" s="3" t="s">
        <v>1265</v>
      </c>
      <c r="R1334" s="27">
        <v>1.8</v>
      </c>
      <c r="S1334" s="3">
        <v>7.9</v>
      </c>
      <c r="T1334" s="3" t="s">
        <v>2006</v>
      </c>
      <c r="U1334" s="3" t="s">
        <v>2006</v>
      </c>
      <c r="V1334" s="3" t="s">
        <v>2006</v>
      </c>
      <c r="W1334" s="3">
        <v>7.5</v>
      </c>
      <c r="X1334" s="3">
        <v>21</v>
      </c>
      <c r="Y1334" s="3">
        <v>22</v>
      </c>
      <c r="Z1334" s="3" t="s">
        <v>2006</v>
      </c>
      <c r="AA1334" s="3" t="s">
        <v>2006</v>
      </c>
      <c r="AB1334" s="3" t="s">
        <v>2006</v>
      </c>
      <c r="AC1334" s="3" t="s">
        <v>2006</v>
      </c>
      <c r="AD1334" s="15" t="s">
        <v>2006</v>
      </c>
    </row>
    <row r="1335" spans="1:30" x14ac:dyDescent="0.3">
      <c r="A1335" s="146" t="s">
        <v>36</v>
      </c>
      <c r="B1335" s="144" t="s">
        <v>1279</v>
      </c>
      <c r="C1335" s="144">
        <v>158727</v>
      </c>
      <c r="D1335" s="144">
        <v>6578210</v>
      </c>
      <c r="E1335" s="161">
        <v>2016</v>
      </c>
      <c r="F1335" s="3" t="s">
        <v>512</v>
      </c>
      <c r="G1335" s="3" t="s">
        <v>1267</v>
      </c>
      <c r="H1335" s="3">
        <v>0.28000000000000003</v>
      </c>
      <c r="I1335" s="14">
        <f>0.1*24</f>
        <v>2.4000000000000004</v>
      </c>
      <c r="J1335" s="23">
        <v>2.2000000000000002</v>
      </c>
      <c r="K1335" s="26">
        <v>0.13999999999999999</v>
      </c>
      <c r="L1335" s="26">
        <v>2.7</v>
      </c>
      <c r="M1335" s="3" t="s">
        <v>1272</v>
      </c>
      <c r="N1335" s="3" t="s">
        <v>1270</v>
      </c>
      <c r="O1335" s="23">
        <v>2.4</v>
      </c>
      <c r="P1335" s="23">
        <v>2.4</v>
      </c>
      <c r="Q1335" s="3" t="s">
        <v>1271</v>
      </c>
      <c r="R1335" s="27">
        <v>2.7</v>
      </c>
      <c r="S1335" s="3">
        <v>7.8</v>
      </c>
      <c r="T1335" s="3" t="s">
        <v>2006</v>
      </c>
      <c r="U1335" s="3" t="s">
        <v>2006</v>
      </c>
      <c r="V1335" s="3" t="s">
        <v>2006</v>
      </c>
      <c r="W1335" s="3">
        <v>7.3</v>
      </c>
      <c r="X1335" s="3" t="s">
        <v>2006</v>
      </c>
      <c r="Y1335" s="3">
        <v>33</v>
      </c>
      <c r="Z1335" s="3" t="s">
        <v>2006</v>
      </c>
      <c r="AA1335" s="3" t="s">
        <v>2006</v>
      </c>
      <c r="AB1335" s="3" t="s">
        <v>2006</v>
      </c>
      <c r="AC1335" s="3" t="s">
        <v>2006</v>
      </c>
      <c r="AD1335" s="15" t="s">
        <v>2006</v>
      </c>
    </row>
    <row r="1336" spans="1:30" x14ac:dyDescent="0.3">
      <c r="A1336" s="143" t="s">
        <v>37</v>
      </c>
      <c r="B1336" s="144" t="s">
        <v>37</v>
      </c>
      <c r="E1336" s="161">
        <v>2016</v>
      </c>
      <c r="F1336" s="3" t="s">
        <v>514</v>
      </c>
      <c r="G1336" s="3" t="s">
        <v>1267</v>
      </c>
      <c r="H1336" s="3" t="s">
        <v>275</v>
      </c>
      <c r="I1336" s="14" t="s">
        <v>275</v>
      </c>
      <c r="J1336" s="23" t="s">
        <v>587</v>
      </c>
      <c r="K1336" s="26" t="s">
        <v>566</v>
      </c>
      <c r="L1336" s="26" t="s">
        <v>582</v>
      </c>
      <c r="M1336" s="3" t="s">
        <v>1267</v>
      </c>
      <c r="N1336" s="3" t="s">
        <v>275</v>
      </c>
      <c r="O1336" s="23" t="s">
        <v>587</v>
      </c>
      <c r="P1336" s="23" t="s">
        <v>587</v>
      </c>
      <c r="Q1336" s="3" t="s">
        <v>1265</v>
      </c>
      <c r="R1336" s="27" t="s">
        <v>974</v>
      </c>
      <c r="S1336" s="3" t="s">
        <v>2006</v>
      </c>
      <c r="T1336" s="3" t="s">
        <v>2006</v>
      </c>
      <c r="U1336" s="3" t="s">
        <v>2006</v>
      </c>
      <c r="V1336" s="3" t="s">
        <v>2006</v>
      </c>
      <c r="W1336" s="3" t="s">
        <v>2006</v>
      </c>
      <c r="X1336" s="3" t="s">
        <v>2006</v>
      </c>
      <c r="Y1336" s="3" t="s">
        <v>275</v>
      </c>
      <c r="Z1336" s="3" t="s">
        <v>2006</v>
      </c>
      <c r="AA1336" s="3" t="s">
        <v>2006</v>
      </c>
      <c r="AB1336" s="3" t="s">
        <v>2006</v>
      </c>
      <c r="AC1336" s="3" t="s">
        <v>2006</v>
      </c>
      <c r="AD1336" s="15" t="s">
        <v>2006</v>
      </c>
    </row>
    <row r="1337" spans="1:30" x14ac:dyDescent="0.3">
      <c r="A1337" s="146" t="s">
        <v>515</v>
      </c>
      <c r="B1337" s="144" t="s">
        <v>1262</v>
      </c>
      <c r="C1337" s="163">
        <v>147437</v>
      </c>
      <c r="D1337" s="163">
        <v>6577200</v>
      </c>
      <c r="E1337" s="161">
        <v>2016</v>
      </c>
      <c r="F1337" s="3" t="s">
        <v>514</v>
      </c>
      <c r="G1337" s="3" t="s">
        <v>1267</v>
      </c>
      <c r="H1337" s="3" t="s">
        <v>275</v>
      </c>
      <c r="I1337" s="14">
        <f>0.1*27</f>
        <v>2.7</v>
      </c>
      <c r="J1337" s="23">
        <v>2.2000000000000002</v>
      </c>
      <c r="K1337" s="26">
        <v>0.15</v>
      </c>
      <c r="L1337" s="26">
        <v>3</v>
      </c>
      <c r="M1337" s="3" t="s">
        <v>1267</v>
      </c>
      <c r="N1337" s="3" t="s">
        <v>275</v>
      </c>
      <c r="O1337" s="23">
        <v>2.2999999999999998</v>
      </c>
      <c r="P1337" s="23">
        <v>2.1</v>
      </c>
      <c r="Q1337" s="3" t="s">
        <v>1265</v>
      </c>
      <c r="R1337" s="27">
        <v>2</v>
      </c>
      <c r="S1337" s="3">
        <v>7.7</v>
      </c>
      <c r="T1337" s="3" t="s">
        <v>2006</v>
      </c>
      <c r="U1337" s="3" t="s">
        <v>2006</v>
      </c>
      <c r="V1337" s="3" t="s">
        <v>2006</v>
      </c>
      <c r="W1337" s="3">
        <v>7.3</v>
      </c>
      <c r="X1337" s="3" t="s">
        <v>2006</v>
      </c>
      <c r="Y1337" s="3">
        <v>15</v>
      </c>
      <c r="Z1337" s="3" t="s">
        <v>2006</v>
      </c>
      <c r="AA1337" s="3" t="s">
        <v>2006</v>
      </c>
      <c r="AB1337" s="3" t="s">
        <v>2006</v>
      </c>
      <c r="AC1337" s="3" t="s">
        <v>2006</v>
      </c>
      <c r="AD1337" s="15" t="s">
        <v>2006</v>
      </c>
    </row>
    <row r="1338" spans="1:30" x14ac:dyDescent="0.3">
      <c r="A1338" s="146" t="s">
        <v>516</v>
      </c>
      <c r="B1338" s="144" t="s">
        <v>1263</v>
      </c>
      <c r="C1338" s="163">
        <v>138359</v>
      </c>
      <c r="D1338" s="163">
        <v>6582640</v>
      </c>
      <c r="E1338" s="161">
        <v>2016</v>
      </c>
      <c r="F1338" s="3" t="s">
        <v>514</v>
      </c>
      <c r="G1338" s="3" t="s">
        <v>1267</v>
      </c>
      <c r="H1338" s="3">
        <v>0.24</v>
      </c>
      <c r="I1338" s="14">
        <f>0.1*33</f>
        <v>3.3000000000000003</v>
      </c>
      <c r="J1338" s="23">
        <v>2</v>
      </c>
      <c r="K1338" s="26">
        <v>0.16</v>
      </c>
      <c r="L1338" s="26">
        <v>11</v>
      </c>
      <c r="M1338" s="3" t="s">
        <v>1267</v>
      </c>
      <c r="N1338" s="3" t="s">
        <v>275</v>
      </c>
      <c r="O1338" s="23">
        <v>2.2999999999999998</v>
      </c>
      <c r="P1338" s="23">
        <v>2</v>
      </c>
      <c r="Q1338" s="3" t="s">
        <v>1265</v>
      </c>
      <c r="R1338" s="27">
        <v>3.3</v>
      </c>
      <c r="S1338" s="3">
        <v>7.8</v>
      </c>
      <c r="T1338" s="3" t="s">
        <v>2006</v>
      </c>
      <c r="U1338" s="3" t="s">
        <v>2006</v>
      </c>
      <c r="V1338" s="3" t="s">
        <v>2006</v>
      </c>
      <c r="W1338" s="3">
        <v>6.5</v>
      </c>
      <c r="X1338" s="3" t="s">
        <v>2006</v>
      </c>
      <c r="Y1338" s="3">
        <v>17</v>
      </c>
      <c r="Z1338" s="3" t="s">
        <v>2006</v>
      </c>
      <c r="AA1338" s="3" t="s">
        <v>2006</v>
      </c>
      <c r="AB1338" s="3" t="s">
        <v>2006</v>
      </c>
      <c r="AC1338" s="3" t="s">
        <v>2006</v>
      </c>
      <c r="AD1338" s="15" t="s">
        <v>2006</v>
      </c>
    </row>
    <row r="1339" spans="1:30" x14ac:dyDescent="0.3">
      <c r="A1339" s="146" t="s">
        <v>43</v>
      </c>
      <c r="B1339" s="144" t="s">
        <v>43</v>
      </c>
      <c r="C1339" s="144">
        <v>153662</v>
      </c>
      <c r="D1339" s="144">
        <v>6578630</v>
      </c>
      <c r="E1339" s="161">
        <v>2016</v>
      </c>
      <c r="F1339" s="3" t="s">
        <v>514</v>
      </c>
      <c r="G1339" s="3" t="s">
        <v>1267</v>
      </c>
      <c r="H1339" s="3" t="s">
        <v>275</v>
      </c>
      <c r="I1339" s="14">
        <f>0.1*23</f>
        <v>2.3000000000000003</v>
      </c>
      <c r="J1339" s="23">
        <v>2.2999999999999998</v>
      </c>
      <c r="K1339" s="26">
        <v>6.4999999999999988E-2</v>
      </c>
      <c r="L1339" s="26">
        <v>1.8</v>
      </c>
      <c r="M1339" s="3" t="s">
        <v>1267</v>
      </c>
      <c r="N1339" s="3" t="s">
        <v>275</v>
      </c>
      <c r="O1339" s="23">
        <v>2.2000000000000002</v>
      </c>
      <c r="P1339" s="23">
        <v>2.2999999999999998</v>
      </c>
      <c r="Q1339" s="3" t="s">
        <v>1265</v>
      </c>
      <c r="R1339" s="27">
        <v>1.3</v>
      </c>
      <c r="S1339" s="3">
        <v>7.8</v>
      </c>
      <c r="T1339" s="3" t="s">
        <v>2006</v>
      </c>
      <c r="U1339" s="3" t="s">
        <v>2006</v>
      </c>
      <c r="V1339" s="3" t="s">
        <v>2006</v>
      </c>
      <c r="W1339" s="3">
        <v>7.7</v>
      </c>
      <c r="X1339" s="3" t="s">
        <v>2006</v>
      </c>
      <c r="Y1339" s="3">
        <v>18</v>
      </c>
      <c r="Z1339" s="3" t="s">
        <v>2006</v>
      </c>
      <c r="AA1339" s="3" t="s">
        <v>2006</v>
      </c>
      <c r="AB1339" s="3" t="s">
        <v>2006</v>
      </c>
      <c r="AC1339" s="3" t="s">
        <v>2006</v>
      </c>
      <c r="AD1339" s="15" t="s">
        <v>2006</v>
      </c>
    </row>
    <row r="1340" spans="1:30" x14ac:dyDescent="0.3">
      <c r="A1340" s="146" t="s">
        <v>261</v>
      </c>
      <c r="B1340" s="144" t="s">
        <v>1327</v>
      </c>
      <c r="C1340" s="144">
        <v>156341</v>
      </c>
      <c r="D1340" s="144">
        <v>6582550</v>
      </c>
      <c r="E1340" s="161">
        <v>2016</v>
      </c>
      <c r="F1340" s="3" t="s">
        <v>517</v>
      </c>
      <c r="G1340" s="3" t="s">
        <v>1271</v>
      </c>
      <c r="H1340" s="3" t="s">
        <v>513</v>
      </c>
      <c r="I1340" s="14">
        <f>0.1*13</f>
        <v>1.3</v>
      </c>
      <c r="J1340" s="23">
        <v>1.5</v>
      </c>
      <c r="K1340" s="26" t="s">
        <v>1273</v>
      </c>
      <c r="L1340" s="26" t="s">
        <v>557</v>
      </c>
      <c r="M1340" s="3" t="s">
        <v>1271</v>
      </c>
      <c r="N1340" s="3" t="s">
        <v>974</v>
      </c>
      <c r="O1340" s="23">
        <v>1.3</v>
      </c>
      <c r="P1340" s="23">
        <v>1.5</v>
      </c>
      <c r="Q1340" s="3" t="s">
        <v>1273</v>
      </c>
      <c r="R1340" s="27" t="s">
        <v>1278</v>
      </c>
      <c r="S1340" s="3">
        <v>7.6</v>
      </c>
      <c r="T1340" s="3" t="s">
        <v>2006</v>
      </c>
      <c r="U1340" s="3" t="s">
        <v>2006</v>
      </c>
      <c r="V1340" s="3" t="s">
        <v>2006</v>
      </c>
      <c r="W1340" s="3">
        <v>5.9</v>
      </c>
      <c r="X1340" s="3" t="s">
        <v>2006</v>
      </c>
      <c r="Y1340" s="3">
        <v>52</v>
      </c>
      <c r="Z1340" s="3" t="s">
        <v>2006</v>
      </c>
      <c r="AA1340" s="3" t="s">
        <v>2006</v>
      </c>
      <c r="AB1340" s="3" t="s">
        <v>2006</v>
      </c>
      <c r="AC1340" s="3" t="s">
        <v>2006</v>
      </c>
      <c r="AD1340" s="15" t="s">
        <v>2006</v>
      </c>
    </row>
    <row r="1341" spans="1:30" x14ac:dyDescent="0.3">
      <c r="A1341" s="143" t="s">
        <v>267</v>
      </c>
      <c r="B1341" s="144" t="s">
        <v>552</v>
      </c>
      <c r="C1341" s="144">
        <v>152713</v>
      </c>
      <c r="D1341" s="144">
        <v>6582780</v>
      </c>
      <c r="E1341" s="161">
        <v>2016</v>
      </c>
      <c r="F1341" s="3" t="s">
        <v>518</v>
      </c>
      <c r="G1341" s="3" t="s">
        <v>1272</v>
      </c>
      <c r="H1341" s="3" t="s">
        <v>1270</v>
      </c>
      <c r="I1341" s="14">
        <f>0.1*42</f>
        <v>4.2</v>
      </c>
      <c r="J1341" s="23">
        <v>1.7</v>
      </c>
      <c r="K1341" s="26">
        <v>0.51</v>
      </c>
      <c r="L1341" s="26">
        <v>45</v>
      </c>
      <c r="M1341" s="3" t="s">
        <v>1272</v>
      </c>
      <c r="N1341" s="3" t="s">
        <v>1270</v>
      </c>
      <c r="O1341" s="23">
        <v>3.8</v>
      </c>
      <c r="P1341" s="23">
        <v>1.7</v>
      </c>
      <c r="Q1341" s="3">
        <v>0.12</v>
      </c>
      <c r="R1341" s="27">
        <v>45</v>
      </c>
      <c r="S1341" s="3">
        <v>7.6</v>
      </c>
      <c r="T1341" s="3" t="s">
        <v>2006</v>
      </c>
      <c r="U1341" s="3" t="s">
        <v>2006</v>
      </c>
      <c r="V1341" s="3" t="s">
        <v>2006</v>
      </c>
      <c r="W1341" s="3">
        <v>5.0999999999999996</v>
      </c>
      <c r="X1341" s="3" t="s">
        <v>2006</v>
      </c>
      <c r="Y1341" s="3">
        <v>40</v>
      </c>
      <c r="Z1341" s="3" t="s">
        <v>2006</v>
      </c>
      <c r="AA1341" s="3" t="s">
        <v>2006</v>
      </c>
      <c r="AB1341" s="3" t="s">
        <v>2006</v>
      </c>
      <c r="AC1341" s="3" t="s">
        <v>2006</v>
      </c>
      <c r="AD1341" s="15" t="s">
        <v>2006</v>
      </c>
    </row>
    <row r="1342" spans="1:30" x14ac:dyDescent="0.3">
      <c r="A1342" s="146" t="s">
        <v>36</v>
      </c>
      <c r="B1342" s="144" t="s">
        <v>1279</v>
      </c>
      <c r="C1342" s="144">
        <v>158727</v>
      </c>
      <c r="D1342" s="144">
        <v>6578210</v>
      </c>
      <c r="E1342" s="161">
        <v>2016</v>
      </c>
      <c r="F1342" s="3" t="s">
        <v>518</v>
      </c>
      <c r="G1342" s="3" t="s">
        <v>1267</v>
      </c>
      <c r="H1342" s="3" t="s">
        <v>275</v>
      </c>
      <c r="I1342" s="14">
        <f>0.1*19</f>
        <v>1.9000000000000001</v>
      </c>
      <c r="J1342" s="23">
        <v>1.8</v>
      </c>
      <c r="K1342" s="26">
        <v>6.9999999999999993E-2</v>
      </c>
      <c r="L1342" s="26">
        <v>1.4</v>
      </c>
      <c r="M1342" s="3" t="s">
        <v>1272</v>
      </c>
      <c r="N1342" s="3" t="s">
        <v>1270</v>
      </c>
      <c r="O1342" s="23">
        <v>1.5</v>
      </c>
      <c r="P1342" s="23">
        <v>1.9</v>
      </c>
      <c r="Q1342" s="3" t="s">
        <v>1271</v>
      </c>
      <c r="R1342" s="27" t="s">
        <v>1275</v>
      </c>
      <c r="S1342" s="3">
        <v>7.6</v>
      </c>
      <c r="T1342" s="3" t="s">
        <v>2006</v>
      </c>
      <c r="U1342" s="3" t="s">
        <v>2006</v>
      </c>
      <c r="V1342" s="3" t="s">
        <v>2006</v>
      </c>
      <c r="W1342" s="3">
        <v>7.2</v>
      </c>
      <c r="X1342" s="3" t="s">
        <v>2006</v>
      </c>
      <c r="Y1342" s="3">
        <v>32</v>
      </c>
      <c r="Z1342" s="3" t="s">
        <v>2006</v>
      </c>
      <c r="AA1342" s="3" t="s">
        <v>2006</v>
      </c>
      <c r="AB1342" s="3" t="s">
        <v>2006</v>
      </c>
      <c r="AC1342" s="3" t="s">
        <v>2006</v>
      </c>
      <c r="AD1342" s="15" t="s">
        <v>2006</v>
      </c>
    </row>
    <row r="1343" spans="1:30" x14ac:dyDescent="0.3">
      <c r="A1343" s="143" t="s">
        <v>265</v>
      </c>
      <c r="B1343" s="144" t="s">
        <v>546</v>
      </c>
      <c r="C1343" s="144">
        <v>152125</v>
      </c>
      <c r="D1343" s="144">
        <v>6576900</v>
      </c>
      <c r="E1343" s="161">
        <v>2016</v>
      </c>
      <c r="F1343" s="3" t="s">
        <v>518</v>
      </c>
      <c r="G1343" s="3" t="s">
        <v>1267</v>
      </c>
      <c r="H1343" s="3" t="s">
        <v>275</v>
      </c>
      <c r="I1343" s="14">
        <f>0.1*27</f>
        <v>2.7</v>
      </c>
      <c r="J1343" s="23">
        <v>2.2999999999999998</v>
      </c>
      <c r="K1343" s="26">
        <v>0.18000000000000002</v>
      </c>
      <c r="L1343" s="26">
        <v>5.6</v>
      </c>
      <c r="M1343" s="3" t="s">
        <v>1267</v>
      </c>
      <c r="N1343" s="3" t="s">
        <v>275</v>
      </c>
      <c r="O1343" s="23">
        <v>2.5</v>
      </c>
      <c r="P1343" s="23">
        <v>2.2999999999999998</v>
      </c>
      <c r="Q1343" s="3" t="s">
        <v>1265</v>
      </c>
      <c r="R1343" s="27">
        <v>4.2</v>
      </c>
      <c r="S1343" s="3">
        <v>7.7</v>
      </c>
      <c r="T1343" s="3" t="s">
        <v>2006</v>
      </c>
      <c r="U1343" s="3" t="s">
        <v>2006</v>
      </c>
      <c r="V1343" s="3" t="s">
        <v>2006</v>
      </c>
      <c r="W1343" s="3">
        <v>7.3</v>
      </c>
      <c r="X1343" s="3" t="s">
        <v>2006</v>
      </c>
      <c r="Y1343" s="3">
        <v>20</v>
      </c>
      <c r="Z1343" s="3" t="s">
        <v>2006</v>
      </c>
      <c r="AA1343" s="3" t="s">
        <v>2006</v>
      </c>
      <c r="AB1343" s="3" t="s">
        <v>2006</v>
      </c>
      <c r="AC1343" s="3" t="s">
        <v>2006</v>
      </c>
      <c r="AD1343" s="15" t="s">
        <v>2006</v>
      </c>
    </row>
    <row r="1344" spans="1:30" x14ac:dyDescent="0.3">
      <c r="A1344" s="146" t="s">
        <v>42</v>
      </c>
      <c r="B1344" s="144" t="s">
        <v>42</v>
      </c>
      <c r="C1344" s="144">
        <v>148156</v>
      </c>
      <c r="D1344" s="144">
        <v>6572520</v>
      </c>
      <c r="E1344" s="161">
        <v>2016</v>
      </c>
      <c r="F1344" s="3" t="s">
        <v>518</v>
      </c>
      <c r="G1344" s="3" t="s">
        <v>1267</v>
      </c>
      <c r="H1344" s="3" t="s">
        <v>275</v>
      </c>
      <c r="I1344" s="14">
        <f>0.1*13</f>
        <v>1.3</v>
      </c>
      <c r="J1344" s="23">
        <v>1.3</v>
      </c>
      <c r="K1344" s="26">
        <v>8.6999999999999994E-2</v>
      </c>
      <c r="L1344" s="26">
        <v>5.4</v>
      </c>
      <c r="M1344" s="3" t="s">
        <v>1267</v>
      </c>
      <c r="N1344" s="3" t="s">
        <v>275</v>
      </c>
      <c r="O1344" s="23">
        <v>1.2</v>
      </c>
      <c r="P1344" s="23">
        <v>1.3</v>
      </c>
      <c r="Q1344" s="3" t="s">
        <v>1265</v>
      </c>
      <c r="R1344" s="27">
        <v>5.2</v>
      </c>
      <c r="S1344" s="3">
        <v>7.4</v>
      </c>
      <c r="T1344" s="3" t="s">
        <v>2006</v>
      </c>
      <c r="U1344" s="3" t="s">
        <v>2006</v>
      </c>
      <c r="V1344" s="3" t="s">
        <v>2006</v>
      </c>
      <c r="W1344" s="3">
        <v>4.5</v>
      </c>
      <c r="X1344" s="3" t="s">
        <v>2006</v>
      </c>
      <c r="Y1344" s="3">
        <v>23</v>
      </c>
      <c r="Z1344" s="3" t="s">
        <v>2006</v>
      </c>
      <c r="AA1344" s="3" t="s">
        <v>2006</v>
      </c>
      <c r="AB1344" s="3" t="s">
        <v>2006</v>
      </c>
      <c r="AC1344" s="3" t="s">
        <v>2006</v>
      </c>
      <c r="AD1344" s="15" t="s">
        <v>2006</v>
      </c>
    </row>
    <row r="1345" spans="1:30" x14ac:dyDescent="0.3">
      <c r="A1345" s="146" t="s">
        <v>268</v>
      </c>
      <c r="B1345" s="144" t="s">
        <v>1993</v>
      </c>
      <c r="C1345" s="144">
        <v>146245</v>
      </c>
      <c r="D1345" s="144">
        <v>6583660</v>
      </c>
      <c r="E1345" s="161">
        <v>2016</v>
      </c>
      <c r="F1345" s="3" t="s">
        <v>518</v>
      </c>
      <c r="G1345" s="3" t="s">
        <v>1267</v>
      </c>
      <c r="H1345" s="3">
        <v>0.52</v>
      </c>
      <c r="I1345" s="14">
        <f>0.1*31</f>
        <v>3.1</v>
      </c>
      <c r="J1345" s="23">
        <v>2.2000000000000002</v>
      </c>
      <c r="K1345" s="26">
        <v>0.63</v>
      </c>
      <c r="L1345" s="26">
        <v>12</v>
      </c>
      <c r="M1345" s="3" t="s">
        <v>1267</v>
      </c>
      <c r="N1345" s="3" t="s">
        <v>275</v>
      </c>
      <c r="O1345" s="23">
        <v>2.5</v>
      </c>
      <c r="P1345" s="23">
        <v>1.9</v>
      </c>
      <c r="Q1345" s="3" t="s">
        <v>1265</v>
      </c>
      <c r="R1345" s="27">
        <v>5.3</v>
      </c>
      <c r="S1345" s="3">
        <v>7.9</v>
      </c>
      <c r="T1345" s="3">
        <v>200</v>
      </c>
      <c r="U1345" s="3" t="s">
        <v>2006</v>
      </c>
      <c r="V1345" s="3" t="s">
        <v>2006</v>
      </c>
      <c r="W1345" s="3">
        <v>6.3</v>
      </c>
      <c r="X1345" s="3" t="s">
        <v>2006</v>
      </c>
      <c r="Y1345" s="3">
        <v>68</v>
      </c>
      <c r="Z1345" s="3" t="s">
        <v>2006</v>
      </c>
      <c r="AA1345" s="3" t="s">
        <v>2006</v>
      </c>
      <c r="AB1345" s="3" t="s">
        <v>2006</v>
      </c>
      <c r="AC1345" s="3" t="s">
        <v>2006</v>
      </c>
      <c r="AD1345" s="15" t="s">
        <v>2006</v>
      </c>
    </row>
    <row r="1346" spans="1:30" x14ac:dyDescent="0.3">
      <c r="A1346" s="146" t="s">
        <v>39</v>
      </c>
      <c r="B1346" s="144" t="s">
        <v>39</v>
      </c>
      <c r="C1346" s="144">
        <v>145234</v>
      </c>
      <c r="D1346" s="144">
        <v>6581590</v>
      </c>
      <c r="E1346" s="161">
        <v>2016</v>
      </c>
      <c r="F1346" s="3" t="s">
        <v>518</v>
      </c>
      <c r="G1346" s="3" t="s">
        <v>1267</v>
      </c>
      <c r="H1346" s="3" t="s">
        <v>275</v>
      </c>
      <c r="I1346" s="14">
        <v>0.87</v>
      </c>
      <c r="J1346" s="23">
        <v>0.75</v>
      </c>
      <c r="K1346" s="26">
        <v>5.5E-2</v>
      </c>
      <c r="L1346" s="26">
        <v>1.7</v>
      </c>
      <c r="M1346" s="3" t="s">
        <v>1267</v>
      </c>
      <c r="N1346" s="3" t="s">
        <v>275</v>
      </c>
      <c r="O1346" s="23">
        <v>0.83</v>
      </c>
      <c r="P1346" s="23">
        <v>0.74</v>
      </c>
      <c r="Q1346" s="3" t="s">
        <v>1265</v>
      </c>
      <c r="R1346" s="27">
        <v>1.4</v>
      </c>
      <c r="S1346" s="3">
        <v>7.8</v>
      </c>
      <c r="T1346" s="3" t="s">
        <v>2006</v>
      </c>
      <c r="U1346" s="3" t="s">
        <v>2006</v>
      </c>
      <c r="V1346" s="3" t="s">
        <v>2006</v>
      </c>
      <c r="W1346" s="3">
        <v>21</v>
      </c>
      <c r="X1346" s="3" t="s">
        <v>2006</v>
      </c>
      <c r="Y1346" s="3">
        <v>75</v>
      </c>
      <c r="Z1346" s="3" t="s">
        <v>2006</v>
      </c>
      <c r="AA1346" s="3" t="s">
        <v>2006</v>
      </c>
      <c r="AB1346" s="3" t="s">
        <v>2006</v>
      </c>
      <c r="AC1346" s="3" t="s">
        <v>2006</v>
      </c>
      <c r="AD1346" s="15" t="s">
        <v>2006</v>
      </c>
    </row>
    <row r="1347" spans="1:30" x14ac:dyDescent="0.3">
      <c r="A1347" s="146" t="s">
        <v>269</v>
      </c>
      <c r="B1347" s="144" t="s">
        <v>44</v>
      </c>
      <c r="C1347" s="144">
        <v>149668</v>
      </c>
      <c r="D1347" s="144">
        <v>6580770</v>
      </c>
      <c r="E1347" s="161">
        <v>2016</v>
      </c>
      <c r="F1347" s="3" t="s">
        <v>518</v>
      </c>
      <c r="G1347" s="3" t="s">
        <v>1267</v>
      </c>
      <c r="H1347" s="3" t="s">
        <v>275</v>
      </c>
      <c r="I1347" s="14">
        <f>0.1*24</f>
        <v>2.4000000000000004</v>
      </c>
      <c r="J1347" s="23">
        <v>2</v>
      </c>
      <c r="K1347" s="26" t="s">
        <v>566</v>
      </c>
      <c r="L1347" s="26">
        <v>1.9</v>
      </c>
      <c r="M1347" s="3" t="s">
        <v>1267</v>
      </c>
      <c r="N1347" s="3" t="s">
        <v>275</v>
      </c>
      <c r="O1347" s="23">
        <v>2.1</v>
      </c>
      <c r="P1347" s="23">
        <v>2.1</v>
      </c>
      <c r="Q1347" s="3" t="s">
        <v>1265</v>
      </c>
      <c r="R1347" s="27">
        <v>1.7</v>
      </c>
      <c r="S1347" s="3">
        <v>7.6</v>
      </c>
      <c r="T1347" s="3" t="s">
        <v>2006</v>
      </c>
      <c r="U1347" s="3" t="s">
        <v>2006</v>
      </c>
      <c r="V1347" s="3" t="s">
        <v>2006</v>
      </c>
      <c r="W1347" s="3">
        <v>7.3</v>
      </c>
      <c r="X1347" s="3">
        <v>19</v>
      </c>
      <c r="Y1347" s="3">
        <v>20</v>
      </c>
      <c r="Z1347" s="3" t="s">
        <v>2006</v>
      </c>
      <c r="AA1347" s="3" t="s">
        <v>2006</v>
      </c>
      <c r="AB1347" s="3" t="s">
        <v>2006</v>
      </c>
      <c r="AC1347" s="3" t="s">
        <v>2006</v>
      </c>
      <c r="AD1347" s="15" t="s">
        <v>2006</v>
      </c>
    </row>
    <row r="1348" spans="1:30" x14ac:dyDescent="0.3">
      <c r="A1348" s="146" t="s">
        <v>41</v>
      </c>
      <c r="B1348" s="144" t="s">
        <v>41</v>
      </c>
      <c r="C1348" s="144">
        <v>155057</v>
      </c>
      <c r="D1348" s="144">
        <v>6568460</v>
      </c>
      <c r="E1348" s="161">
        <v>2016</v>
      </c>
      <c r="F1348" s="3" t="s">
        <v>518</v>
      </c>
      <c r="G1348" s="3" t="s">
        <v>1267</v>
      </c>
      <c r="H1348" s="3">
        <v>0.25</v>
      </c>
      <c r="I1348" s="14">
        <f>0.1*17</f>
        <v>1.7000000000000002</v>
      </c>
      <c r="J1348" s="23">
        <v>2.6</v>
      </c>
      <c r="K1348" s="26">
        <v>0.35</v>
      </c>
      <c r="L1348" s="26">
        <v>6.2</v>
      </c>
      <c r="M1348" s="3" t="s">
        <v>1267</v>
      </c>
      <c r="N1348" s="3" t="s">
        <v>275</v>
      </c>
      <c r="O1348" s="23">
        <v>1.1000000000000001</v>
      </c>
      <c r="P1348" s="23">
        <v>2.5</v>
      </c>
      <c r="Q1348" s="3" t="s">
        <v>1265</v>
      </c>
      <c r="R1348" s="27">
        <v>3.1</v>
      </c>
      <c r="S1348" s="3">
        <v>7.3</v>
      </c>
      <c r="T1348" s="3" t="s">
        <v>2006</v>
      </c>
      <c r="U1348" s="3" t="s">
        <v>2006</v>
      </c>
      <c r="V1348" s="3" t="s">
        <v>2006</v>
      </c>
      <c r="W1348" s="3">
        <v>8.1999999999999993</v>
      </c>
      <c r="X1348" s="3" t="s">
        <v>2006</v>
      </c>
      <c r="Y1348" s="3">
        <v>27</v>
      </c>
      <c r="Z1348" s="3" t="s">
        <v>2006</v>
      </c>
      <c r="AA1348" s="3" t="s">
        <v>2006</v>
      </c>
      <c r="AB1348" s="3" t="s">
        <v>2006</v>
      </c>
      <c r="AC1348" s="3" t="s">
        <v>2006</v>
      </c>
      <c r="AD1348" s="15" t="s">
        <v>2006</v>
      </c>
    </row>
    <row r="1349" spans="1:30" x14ac:dyDescent="0.3">
      <c r="A1349" s="146" t="s">
        <v>40</v>
      </c>
      <c r="B1349" s="144" t="s">
        <v>40</v>
      </c>
      <c r="C1349" s="144">
        <v>142857</v>
      </c>
      <c r="D1349" s="144">
        <v>6581940</v>
      </c>
      <c r="E1349" s="161">
        <v>2016</v>
      </c>
      <c r="F1349" s="3" t="s">
        <v>518</v>
      </c>
      <c r="G1349" s="3" t="s">
        <v>1267</v>
      </c>
      <c r="H1349" s="3">
        <v>0.78</v>
      </c>
      <c r="I1349" s="14">
        <v>6</v>
      </c>
      <c r="J1349" s="23">
        <v>1.9</v>
      </c>
      <c r="K1349" s="26">
        <v>0.80999999999999994</v>
      </c>
      <c r="L1349" s="26">
        <v>19</v>
      </c>
      <c r="M1349" s="3" t="s">
        <v>1267</v>
      </c>
      <c r="N1349" s="3">
        <v>0.23</v>
      </c>
      <c r="O1349" s="23">
        <v>5.1000000000000005</v>
      </c>
      <c r="P1349" s="23">
        <v>1.8</v>
      </c>
      <c r="Q1349" s="3" t="s">
        <v>1265</v>
      </c>
      <c r="R1349" s="27">
        <v>13</v>
      </c>
      <c r="S1349" s="3">
        <v>7.4</v>
      </c>
      <c r="T1349" s="3" t="s">
        <v>2006</v>
      </c>
      <c r="U1349" s="3" t="s">
        <v>2006</v>
      </c>
      <c r="V1349" s="3" t="s">
        <v>2006</v>
      </c>
      <c r="W1349" s="3">
        <v>7.8</v>
      </c>
      <c r="X1349" s="3" t="s">
        <v>2006</v>
      </c>
      <c r="Y1349" s="3">
        <v>67</v>
      </c>
      <c r="Z1349" s="3" t="s">
        <v>2006</v>
      </c>
      <c r="AA1349" s="3" t="s">
        <v>2006</v>
      </c>
      <c r="AB1349" s="3" t="s">
        <v>2006</v>
      </c>
      <c r="AC1349" s="3" t="s">
        <v>2006</v>
      </c>
      <c r="AD1349" s="15" t="s">
        <v>2006</v>
      </c>
    </row>
    <row r="1350" spans="1:30" x14ac:dyDescent="0.3">
      <c r="A1350" s="146" t="s">
        <v>38</v>
      </c>
      <c r="B1350" s="145" t="s">
        <v>38</v>
      </c>
      <c r="C1350" s="144">
        <v>145070</v>
      </c>
      <c r="D1350" s="144">
        <v>6580210</v>
      </c>
      <c r="E1350" s="161">
        <v>2016</v>
      </c>
      <c r="F1350" s="3" t="s">
        <v>518</v>
      </c>
      <c r="G1350" s="3" t="s">
        <v>1267</v>
      </c>
      <c r="H1350" s="3" t="s">
        <v>275</v>
      </c>
      <c r="I1350" s="14">
        <v>0.87</v>
      </c>
      <c r="J1350" s="23">
        <v>0.36000000000000004</v>
      </c>
      <c r="K1350" s="26">
        <v>0.24000000000000002</v>
      </c>
      <c r="L1350" s="26">
        <v>1.9</v>
      </c>
      <c r="M1350" s="3" t="s">
        <v>1267</v>
      </c>
      <c r="N1350" s="3" t="s">
        <v>275</v>
      </c>
      <c r="O1350" s="23">
        <v>0.45</v>
      </c>
      <c r="P1350" s="23">
        <v>0.39</v>
      </c>
      <c r="Q1350" s="3" t="s">
        <v>1265</v>
      </c>
      <c r="R1350" s="27">
        <v>1.4</v>
      </c>
      <c r="S1350" s="3">
        <v>7.8</v>
      </c>
      <c r="T1350" s="3" t="s">
        <v>2006</v>
      </c>
      <c r="U1350" s="3" t="s">
        <v>2006</v>
      </c>
      <c r="V1350" s="3" t="s">
        <v>2006</v>
      </c>
      <c r="W1350" s="3">
        <v>8.5</v>
      </c>
      <c r="X1350" s="3">
        <v>40</v>
      </c>
      <c r="Y1350" s="3">
        <v>40</v>
      </c>
      <c r="Z1350" s="3" t="s">
        <v>2006</v>
      </c>
      <c r="AA1350" s="3" t="s">
        <v>2006</v>
      </c>
      <c r="AB1350" s="3" t="s">
        <v>2006</v>
      </c>
      <c r="AC1350" s="3" t="s">
        <v>2006</v>
      </c>
      <c r="AD1350" s="15" t="s">
        <v>2006</v>
      </c>
    </row>
    <row r="1351" spans="1:30" x14ac:dyDescent="0.3">
      <c r="A1351" s="143" t="s">
        <v>263</v>
      </c>
      <c r="B1351" s="144" t="s">
        <v>550</v>
      </c>
      <c r="C1351" s="144">
        <v>156953</v>
      </c>
      <c r="D1351" s="144">
        <v>6570050</v>
      </c>
      <c r="E1351" s="161">
        <v>2016</v>
      </c>
      <c r="F1351" s="3" t="s">
        <v>518</v>
      </c>
      <c r="G1351" s="3" t="s">
        <v>1267</v>
      </c>
      <c r="H1351" s="3" t="s">
        <v>275</v>
      </c>
      <c r="I1351" s="14">
        <v>2</v>
      </c>
      <c r="J1351" s="23">
        <v>1.8</v>
      </c>
      <c r="K1351" s="26">
        <v>0.46</v>
      </c>
      <c r="L1351" s="26">
        <v>4.1000000000000005</v>
      </c>
      <c r="M1351" s="3" t="s">
        <v>1267</v>
      </c>
      <c r="N1351" s="3" t="s">
        <v>275</v>
      </c>
      <c r="O1351" s="23">
        <v>1.1000000000000001</v>
      </c>
      <c r="P1351" s="23">
        <v>2</v>
      </c>
      <c r="Q1351" s="3" t="s">
        <v>1265</v>
      </c>
      <c r="R1351" s="27">
        <v>3</v>
      </c>
      <c r="S1351" s="3">
        <v>7.6</v>
      </c>
      <c r="T1351" s="3" t="s">
        <v>2006</v>
      </c>
      <c r="U1351" s="3" t="s">
        <v>2006</v>
      </c>
      <c r="V1351" s="3" t="s">
        <v>2006</v>
      </c>
      <c r="W1351" s="3">
        <v>7.8</v>
      </c>
      <c r="X1351" s="3" t="s">
        <v>2006</v>
      </c>
      <c r="Y1351" s="3">
        <v>27</v>
      </c>
      <c r="Z1351" s="3" t="s">
        <v>2006</v>
      </c>
      <c r="AA1351" s="3" t="s">
        <v>2006</v>
      </c>
      <c r="AB1351" s="3" t="s">
        <v>2006</v>
      </c>
      <c r="AC1351" s="3" t="s">
        <v>2006</v>
      </c>
      <c r="AD1351" s="15" t="s">
        <v>2006</v>
      </c>
    </row>
    <row r="1352" spans="1:30" x14ac:dyDescent="0.3">
      <c r="A1352" s="146" t="s">
        <v>261</v>
      </c>
      <c r="B1352" s="144" t="s">
        <v>1327</v>
      </c>
      <c r="C1352" s="144">
        <v>156341</v>
      </c>
      <c r="D1352" s="144">
        <v>6582550</v>
      </c>
      <c r="E1352" s="161">
        <v>2016</v>
      </c>
      <c r="F1352" s="3" t="s">
        <v>519</v>
      </c>
      <c r="G1352" s="3" t="s">
        <v>1272</v>
      </c>
      <c r="H1352" s="3" t="s">
        <v>1270</v>
      </c>
      <c r="I1352" s="14">
        <f>0.1*21</f>
        <v>2.1</v>
      </c>
      <c r="J1352" s="23">
        <v>2.2000000000000002</v>
      </c>
      <c r="K1352" s="26" t="s">
        <v>1271</v>
      </c>
      <c r="L1352" s="26" t="s">
        <v>603</v>
      </c>
      <c r="M1352" s="3" t="s">
        <v>1272</v>
      </c>
      <c r="N1352" s="3" t="s">
        <v>1270</v>
      </c>
      <c r="O1352" s="23">
        <v>1.8</v>
      </c>
      <c r="P1352" s="23">
        <v>1.9</v>
      </c>
      <c r="Q1352" s="3" t="s">
        <v>1271</v>
      </c>
      <c r="R1352" s="27">
        <v>2.2999999999999998</v>
      </c>
      <c r="S1352" s="3">
        <v>7.6</v>
      </c>
      <c r="T1352" s="3" t="s">
        <v>2006</v>
      </c>
      <c r="U1352" s="3" t="s">
        <v>2006</v>
      </c>
      <c r="V1352" s="3" t="s">
        <v>2006</v>
      </c>
      <c r="W1352" s="3">
        <v>6.5</v>
      </c>
      <c r="X1352" s="3" t="s">
        <v>2006</v>
      </c>
      <c r="Y1352" s="3">
        <v>32</v>
      </c>
      <c r="Z1352" s="3" t="s">
        <v>2006</v>
      </c>
      <c r="AA1352" s="3" t="s">
        <v>2006</v>
      </c>
      <c r="AB1352" s="3" t="s">
        <v>2006</v>
      </c>
      <c r="AC1352" s="3" t="s">
        <v>2006</v>
      </c>
      <c r="AD1352" s="15" t="s">
        <v>2006</v>
      </c>
    </row>
    <row r="1353" spans="1:30" x14ac:dyDescent="0.3">
      <c r="A1353" s="146" t="s">
        <v>515</v>
      </c>
      <c r="B1353" s="144" t="s">
        <v>1262</v>
      </c>
      <c r="C1353" s="163">
        <v>147437</v>
      </c>
      <c r="D1353" s="163">
        <v>6577200</v>
      </c>
      <c r="E1353" s="161">
        <v>2016</v>
      </c>
      <c r="F1353" s="3" t="s">
        <v>520</v>
      </c>
      <c r="G1353" s="3" t="s">
        <v>1267</v>
      </c>
      <c r="H1353" s="3" t="s">
        <v>275</v>
      </c>
      <c r="I1353" s="14">
        <f>0.1*23</f>
        <v>2.3000000000000003</v>
      </c>
      <c r="J1353" s="23">
        <v>2.2000000000000002</v>
      </c>
      <c r="K1353" s="26">
        <v>6.0000000000000005E-2</v>
      </c>
      <c r="L1353" s="26" t="s">
        <v>582</v>
      </c>
      <c r="M1353" s="3" t="s">
        <v>1267</v>
      </c>
      <c r="N1353" s="3" t="s">
        <v>275</v>
      </c>
      <c r="O1353" s="23">
        <v>2.1</v>
      </c>
      <c r="P1353" s="23">
        <v>2.1</v>
      </c>
      <c r="Q1353" s="3" t="s">
        <v>1265</v>
      </c>
      <c r="R1353" s="27" t="s">
        <v>974</v>
      </c>
      <c r="S1353" s="3">
        <v>7.6</v>
      </c>
      <c r="T1353" s="3" t="s">
        <v>2006</v>
      </c>
      <c r="U1353" s="3" t="s">
        <v>2006</v>
      </c>
      <c r="V1353" s="3" t="s">
        <v>2006</v>
      </c>
      <c r="W1353" s="3">
        <v>7.4</v>
      </c>
      <c r="X1353" s="3" t="s">
        <v>2006</v>
      </c>
      <c r="Y1353" s="3">
        <v>16</v>
      </c>
      <c r="Z1353" s="3" t="s">
        <v>2006</v>
      </c>
      <c r="AA1353" s="3" t="s">
        <v>2006</v>
      </c>
      <c r="AB1353" s="3" t="s">
        <v>2006</v>
      </c>
      <c r="AC1353" s="3" t="s">
        <v>2006</v>
      </c>
      <c r="AD1353" s="15" t="s">
        <v>2006</v>
      </c>
    </row>
    <row r="1354" spans="1:30" x14ac:dyDescent="0.3">
      <c r="A1354" s="146" t="s">
        <v>43</v>
      </c>
      <c r="B1354" s="144" t="s">
        <v>43</v>
      </c>
      <c r="C1354" s="144">
        <v>153662</v>
      </c>
      <c r="D1354" s="144">
        <v>6578630</v>
      </c>
      <c r="E1354" s="161">
        <v>2016</v>
      </c>
      <c r="F1354" s="3" t="s">
        <v>520</v>
      </c>
      <c r="G1354" s="3" t="s">
        <v>1267</v>
      </c>
      <c r="H1354" s="3" t="s">
        <v>275</v>
      </c>
      <c r="I1354" s="14">
        <f>0.1*22</f>
        <v>2.2000000000000002</v>
      </c>
      <c r="J1354" s="23">
        <v>2.2999999999999998</v>
      </c>
      <c r="K1354" s="26">
        <v>5.0999999999999997E-2</v>
      </c>
      <c r="L1354" s="26" t="s">
        <v>582</v>
      </c>
      <c r="M1354" s="3" t="s">
        <v>1267</v>
      </c>
      <c r="N1354" s="3" t="s">
        <v>275</v>
      </c>
      <c r="O1354" s="23">
        <v>2</v>
      </c>
      <c r="P1354" s="23">
        <v>2.2000000000000002</v>
      </c>
      <c r="Q1354" s="3" t="s">
        <v>1265</v>
      </c>
      <c r="R1354" s="27" t="s">
        <v>974</v>
      </c>
      <c r="S1354" s="3">
        <v>7.5</v>
      </c>
      <c r="T1354" s="3" t="s">
        <v>2006</v>
      </c>
      <c r="U1354" s="3" t="s">
        <v>2006</v>
      </c>
      <c r="V1354" s="3" t="s">
        <v>2006</v>
      </c>
      <c r="W1354" s="3">
        <v>7.4</v>
      </c>
      <c r="X1354" s="3" t="s">
        <v>2006</v>
      </c>
      <c r="Y1354" s="3">
        <v>19</v>
      </c>
      <c r="Z1354" s="3" t="s">
        <v>2006</v>
      </c>
      <c r="AA1354" s="3" t="s">
        <v>2006</v>
      </c>
      <c r="AB1354" s="3" t="s">
        <v>2006</v>
      </c>
      <c r="AC1354" s="3" t="s">
        <v>2006</v>
      </c>
      <c r="AD1354" s="15" t="s">
        <v>2006</v>
      </c>
    </row>
    <row r="1355" spans="1:30" x14ac:dyDescent="0.3">
      <c r="A1355" s="146" t="s">
        <v>516</v>
      </c>
      <c r="B1355" s="144" t="s">
        <v>1263</v>
      </c>
      <c r="C1355" s="163">
        <v>138359</v>
      </c>
      <c r="D1355" s="163">
        <v>6582640</v>
      </c>
      <c r="E1355" s="161">
        <v>2016</v>
      </c>
      <c r="F1355" s="3" t="s">
        <v>521</v>
      </c>
      <c r="G1355" s="3" t="s">
        <v>1267</v>
      </c>
      <c r="H1355" s="3" t="s">
        <v>275</v>
      </c>
      <c r="I1355" s="14">
        <v>2</v>
      </c>
      <c r="J1355" s="23">
        <v>2.2999999999999998</v>
      </c>
      <c r="K1355" s="26">
        <v>5.8000000000000003E-2</v>
      </c>
      <c r="L1355" s="26" t="s">
        <v>582</v>
      </c>
      <c r="M1355" s="3" t="s">
        <v>1267</v>
      </c>
      <c r="N1355" s="3" t="s">
        <v>275</v>
      </c>
      <c r="O1355" s="23">
        <v>2</v>
      </c>
      <c r="P1355" s="23">
        <v>2.4</v>
      </c>
      <c r="Q1355" s="3" t="s">
        <v>1265</v>
      </c>
      <c r="R1355" s="27" t="s">
        <v>974</v>
      </c>
      <c r="S1355" s="3">
        <v>7.8</v>
      </c>
      <c r="T1355" s="3" t="s">
        <v>2006</v>
      </c>
      <c r="U1355" s="3" t="s">
        <v>2006</v>
      </c>
      <c r="V1355" s="3" t="s">
        <v>2006</v>
      </c>
      <c r="W1355" s="3">
        <v>7.9</v>
      </c>
      <c r="X1355" s="3" t="s">
        <v>2006</v>
      </c>
      <c r="Y1355" s="3">
        <v>19</v>
      </c>
      <c r="Z1355" s="3" t="s">
        <v>2006</v>
      </c>
      <c r="AA1355" s="3" t="s">
        <v>2006</v>
      </c>
      <c r="AB1355" s="3" t="s">
        <v>2006</v>
      </c>
      <c r="AC1355" s="3" t="s">
        <v>2006</v>
      </c>
      <c r="AD1355" s="15" t="s">
        <v>2006</v>
      </c>
    </row>
    <row r="1356" spans="1:30" x14ac:dyDescent="0.3">
      <c r="A1356" s="143" t="s">
        <v>37</v>
      </c>
      <c r="B1356" s="144" t="s">
        <v>37</v>
      </c>
      <c r="E1356" s="161">
        <v>2016</v>
      </c>
      <c r="F1356" s="3" t="s">
        <v>521</v>
      </c>
      <c r="G1356" s="3" t="s">
        <v>1267</v>
      </c>
      <c r="H1356" s="3" t="s">
        <v>275</v>
      </c>
      <c r="I1356" s="14" t="s">
        <v>275</v>
      </c>
      <c r="J1356" s="23" t="s">
        <v>587</v>
      </c>
      <c r="K1356" s="26" t="s">
        <v>566</v>
      </c>
      <c r="L1356" s="26" t="s">
        <v>582</v>
      </c>
      <c r="M1356" s="3" t="s">
        <v>1267</v>
      </c>
      <c r="N1356" s="3" t="s">
        <v>275</v>
      </c>
      <c r="O1356" s="23" t="s">
        <v>587</v>
      </c>
      <c r="P1356" s="23" t="s">
        <v>587</v>
      </c>
      <c r="Q1356" s="3" t="s">
        <v>1265</v>
      </c>
      <c r="R1356" s="27" t="s">
        <v>974</v>
      </c>
      <c r="S1356" s="3" t="s">
        <v>2006</v>
      </c>
      <c r="T1356" s="3" t="s">
        <v>2006</v>
      </c>
      <c r="U1356" s="3" t="s">
        <v>2006</v>
      </c>
      <c r="V1356" s="3" t="s">
        <v>2006</v>
      </c>
      <c r="W1356" s="3" t="s">
        <v>2006</v>
      </c>
      <c r="X1356" s="3" t="s">
        <v>2006</v>
      </c>
      <c r="Y1356" s="3" t="s">
        <v>275</v>
      </c>
      <c r="Z1356" s="3" t="s">
        <v>2006</v>
      </c>
      <c r="AA1356" s="3" t="s">
        <v>2006</v>
      </c>
      <c r="AB1356" s="3" t="s">
        <v>2006</v>
      </c>
      <c r="AC1356" s="3" t="s">
        <v>2006</v>
      </c>
      <c r="AD1356" s="15" t="s">
        <v>2006</v>
      </c>
    </row>
    <row r="1357" spans="1:30" x14ac:dyDescent="0.3">
      <c r="A1357" s="146" t="s">
        <v>38</v>
      </c>
      <c r="B1357" s="145" t="s">
        <v>38</v>
      </c>
      <c r="C1357" s="144">
        <v>145070</v>
      </c>
      <c r="D1357" s="144">
        <v>6580210</v>
      </c>
      <c r="E1357" s="161">
        <v>2016</v>
      </c>
      <c r="F1357" s="3" t="s">
        <v>522</v>
      </c>
      <c r="G1357" s="3" t="s">
        <v>1267</v>
      </c>
      <c r="H1357" s="3" t="s">
        <v>275</v>
      </c>
      <c r="I1357" s="14">
        <v>0.45</v>
      </c>
      <c r="J1357" s="23">
        <v>0.34</v>
      </c>
      <c r="K1357" s="26">
        <v>5.5E-2</v>
      </c>
      <c r="L1357" s="26" t="s">
        <v>582</v>
      </c>
      <c r="M1357" s="3" t="s">
        <v>1267</v>
      </c>
      <c r="N1357" s="3" t="s">
        <v>275</v>
      </c>
      <c r="O1357" s="23">
        <v>0.42000000000000004</v>
      </c>
      <c r="P1357" s="23">
        <v>0.33</v>
      </c>
      <c r="Q1357" s="3" t="s">
        <v>1265</v>
      </c>
      <c r="R1357" s="27" t="s">
        <v>974</v>
      </c>
      <c r="S1357" s="3">
        <v>7.6</v>
      </c>
      <c r="T1357" s="3" t="s">
        <v>2006</v>
      </c>
      <c r="U1357" s="3" t="s">
        <v>2006</v>
      </c>
      <c r="V1357" s="3" t="s">
        <v>2006</v>
      </c>
      <c r="W1357" s="3">
        <v>6.9</v>
      </c>
      <c r="X1357" s="3">
        <v>29</v>
      </c>
      <c r="Y1357" s="3">
        <v>31</v>
      </c>
      <c r="Z1357" s="3" t="s">
        <v>2006</v>
      </c>
      <c r="AA1357" s="3" t="s">
        <v>2006</v>
      </c>
      <c r="AB1357" s="3" t="s">
        <v>2006</v>
      </c>
      <c r="AC1357" s="3" t="s">
        <v>2006</v>
      </c>
      <c r="AD1357" s="15" t="s">
        <v>2006</v>
      </c>
    </row>
    <row r="1358" spans="1:30" x14ac:dyDescent="0.3">
      <c r="A1358" s="146" t="s">
        <v>40</v>
      </c>
      <c r="B1358" s="144" t="s">
        <v>40</v>
      </c>
      <c r="C1358" s="144">
        <v>142857</v>
      </c>
      <c r="D1358" s="144">
        <v>6581940</v>
      </c>
      <c r="E1358" s="161">
        <v>2016</v>
      </c>
      <c r="F1358" s="3" t="s">
        <v>522</v>
      </c>
      <c r="G1358" s="3" t="s">
        <v>1267</v>
      </c>
      <c r="H1358" s="3">
        <v>0.55000000000000004</v>
      </c>
      <c r="I1358" s="14">
        <f>0.1*43</f>
        <v>4.3</v>
      </c>
      <c r="J1358" s="23">
        <v>1.6</v>
      </c>
      <c r="K1358" s="26">
        <v>0.53</v>
      </c>
      <c r="L1358" s="26">
        <v>13</v>
      </c>
      <c r="M1358" s="3" t="s">
        <v>1267</v>
      </c>
      <c r="N1358" s="3">
        <v>0.2</v>
      </c>
      <c r="O1358" s="23">
        <v>3.5</v>
      </c>
      <c r="P1358" s="23">
        <v>1.4</v>
      </c>
      <c r="Q1358" s="3" t="s">
        <v>1265</v>
      </c>
      <c r="R1358" s="27">
        <v>8.8000000000000007</v>
      </c>
      <c r="S1358" s="3">
        <v>7.5</v>
      </c>
      <c r="T1358" s="3" t="s">
        <v>2006</v>
      </c>
      <c r="U1358" s="3" t="s">
        <v>2006</v>
      </c>
      <c r="V1358" s="3" t="s">
        <v>2006</v>
      </c>
      <c r="W1358" s="3">
        <v>7.8</v>
      </c>
      <c r="X1358" s="3" t="s">
        <v>2006</v>
      </c>
      <c r="Y1358" s="3">
        <v>56</v>
      </c>
      <c r="Z1358" s="3" t="s">
        <v>2006</v>
      </c>
      <c r="AA1358" s="3" t="s">
        <v>2006</v>
      </c>
      <c r="AB1358" s="3" t="s">
        <v>2006</v>
      </c>
      <c r="AC1358" s="3" t="s">
        <v>2006</v>
      </c>
      <c r="AD1358" s="15" t="s">
        <v>2006</v>
      </c>
    </row>
    <row r="1359" spans="1:30" x14ac:dyDescent="0.3">
      <c r="A1359" s="146" t="s">
        <v>41</v>
      </c>
      <c r="B1359" s="144" t="s">
        <v>41</v>
      </c>
      <c r="C1359" s="144">
        <v>155057</v>
      </c>
      <c r="D1359" s="144">
        <v>6568460</v>
      </c>
      <c r="E1359" s="161">
        <v>2016</v>
      </c>
      <c r="F1359" s="3" t="s">
        <v>522</v>
      </c>
      <c r="G1359" s="3" t="s">
        <v>1267</v>
      </c>
      <c r="H1359" s="3">
        <v>0.22</v>
      </c>
      <c r="I1359" s="14">
        <f>0.1*14</f>
        <v>1.4000000000000001</v>
      </c>
      <c r="J1359" s="23">
        <v>2.2000000000000002</v>
      </c>
      <c r="K1359" s="26">
        <v>0.18000000000000002</v>
      </c>
      <c r="L1359" s="26">
        <v>3.8</v>
      </c>
      <c r="M1359" s="3" t="s">
        <v>1267</v>
      </c>
      <c r="N1359" s="3" t="s">
        <v>275</v>
      </c>
      <c r="O1359" s="23">
        <v>1.4</v>
      </c>
      <c r="P1359" s="23">
        <v>2.2999999999999998</v>
      </c>
      <c r="Q1359" s="3">
        <v>6.4000000000000001E-2</v>
      </c>
      <c r="R1359" s="27">
        <v>3.1</v>
      </c>
      <c r="S1359" s="3">
        <v>7.2</v>
      </c>
      <c r="T1359" s="3" t="s">
        <v>2006</v>
      </c>
      <c r="U1359" s="3" t="s">
        <v>2006</v>
      </c>
      <c r="V1359" s="3" t="s">
        <v>2006</v>
      </c>
      <c r="W1359" s="3">
        <v>8</v>
      </c>
      <c r="X1359" s="3" t="s">
        <v>2006</v>
      </c>
      <c r="Y1359" s="3">
        <v>20</v>
      </c>
      <c r="Z1359" s="3" t="s">
        <v>2006</v>
      </c>
      <c r="AA1359" s="3" t="s">
        <v>2006</v>
      </c>
      <c r="AB1359" s="3" t="s">
        <v>2006</v>
      </c>
      <c r="AC1359" s="3" t="s">
        <v>2006</v>
      </c>
      <c r="AD1359" s="15" t="s">
        <v>2006</v>
      </c>
    </row>
    <row r="1360" spans="1:30" x14ac:dyDescent="0.3">
      <c r="A1360" s="143" t="s">
        <v>37</v>
      </c>
      <c r="B1360" s="144" t="s">
        <v>37</v>
      </c>
      <c r="E1360" s="161">
        <v>2016</v>
      </c>
      <c r="F1360" s="3" t="s">
        <v>522</v>
      </c>
      <c r="G1360" s="3" t="s">
        <v>1267</v>
      </c>
      <c r="H1360" s="3" t="s">
        <v>275</v>
      </c>
      <c r="I1360" s="14" t="s">
        <v>275</v>
      </c>
      <c r="J1360" s="23" t="s">
        <v>587</v>
      </c>
      <c r="K1360" s="26" t="s">
        <v>566</v>
      </c>
      <c r="L1360" s="26" t="s">
        <v>582</v>
      </c>
      <c r="M1360" s="3" t="s">
        <v>1267</v>
      </c>
      <c r="N1360" s="3" t="s">
        <v>275</v>
      </c>
      <c r="O1360" s="23" t="s">
        <v>587</v>
      </c>
      <c r="P1360" s="23" t="s">
        <v>587</v>
      </c>
      <c r="Q1360" s="3" t="s">
        <v>1265</v>
      </c>
      <c r="R1360" s="27" t="s">
        <v>974</v>
      </c>
      <c r="S1360" s="3" t="s">
        <v>2006</v>
      </c>
      <c r="T1360" s="3" t="s">
        <v>2006</v>
      </c>
      <c r="U1360" s="3" t="s">
        <v>2006</v>
      </c>
      <c r="V1360" s="3" t="s">
        <v>2006</v>
      </c>
      <c r="W1360" s="3" t="s">
        <v>2006</v>
      </c>
      <c r="X1360" s="3" t="s">
        <v>2006</v>
      </c>
      <c r="Y1360" s="3" t="s">
        <v>275</v>
      </c>
      <c r="Z1360" s="3" t="s">
        <v>2006</v>
      </c>
      <c r="AA1360" s="3" t="s">
        <v>2006</v>
      </c>
      <c r="AB1360" s="3" t="s">
        <v>2006</v>
      </c>
      <c r="AC1360" s="3" t="s">
        <v>2006</v>
      </c>
      <c r="AD1360" s="15" t="s">
        <v>2006</v>
      </c>
    </row>
    <row r="1361" spans="1:30" x14ac:dyDescent="0.3">
      <c r="A1361" s="146" t="s">
        <v>42</v>
      </c>
      <c r="B1361" s="144" t="s">
        <v>42</v>
      </c>
      <c r="C1361" s="144">
        <v>148156</v>
      </c>
      <c r="D1361" s="144">
        <v>6572520</v>
      </c>
      <c r="E1361" s="161">
        <v>2016</v>
      </c>
      <c r="F1361" s="3" t="s">
        <v>522</v>
      </c>
      <c r="G1361" s="3" t="s">
        <v>1267</v>
      </c>
      <c r="H1361" s="3" t="s">
        <v>275</v>
      </c>
      <c r="I1361" s="14">
        <v>2</v>
      </c>
      <c r="J1361" s="23">
        <v>1.4</v>
      </c>
      <c r="K1361" s="26">
        <v>9.8000000000000004E-2</v>
      </c>
      <c r="L1361" s="26">
        <v>5.8999999999999995</v>
      </c>
      <c r="M1361" s="3" t="s">
        <v>1267</v>
      </c>
      <c r="N1361" s="3" t="s">
        <v>275</v>
      </c>
      <c r="O1361" s="23">
        <v>1.7</v>
      </c>
      <c r="P1361" s="23">
        <v>1.4</v>
      </c>
      <c r="Q1361" s="3" t="s">
        <v>1265</v>
      </c>
      <c r="R1361" s="27">
        <v>5.2</v>
      </c>
      <c r="S1361" s="3">
        <v>7.4</v>
      </c>
      <c r="T1361" s="3" t="s">
        <v>2006</v>
      </c>
      <c r="U1361" s="3" t="s">
        <v>2006</v>
      </c>
      <c r="V1361" s="3" t="s">
        <v>2006</v>
      </c>
      <c r="W1361" s="3">
        <v>4.7</v>
      </c>
      <c r="X1361" s="3" t="s">
        <v>2006</v>
      </c>
      <c r="Y1361" s="3">
        <v>21</v>
      </c>
      <c r="Z1361" s="3" t="s">
        <v>2006</v>
      </c>
      <c r="AA1361" s="3" t="s">
        <v>2006</v>
      </c>
      <c r="AB1361" s="3" t="s">
        <v>2006</v>
      </c>
      <c r="AC1361" s="3" t="s">
        <v>2006</v>
      </c>
      <c r="AD1361" s="15" t="s">
        <v>2006</v>
      </c>
    </row>
    <row r="1362" spans="1:30" x14ac:dyDescent="0.3">
      <c r="A1362" s="143" t="s">
        <v>263</v>
      </c>
      <c r="B1362" s="144" t="s">
        <v>550</v>
      </c>
      <c r="C1362" s="144">
        <v>156953</v>
      </c>
      <c r="D1362" s="144">
        <v>6570050</v>
      </c>
      <c r="E1362" s="161">
        <v>2016</v>
      </c>
      <c r="F1362" s="3" t="s">
        <v>522</v>
      </c>
      <c r="G1362" s="3" t="s">
        <v>1267</v>
      </c>
      <c r="H1362" s="3" t="s">
        <v>275</v>
      </c>
      <c r="I1362" s="14">
        <f>0.1*14</f>
        <v>1.4000000000000001</v>
      </c>
      <c r="J1362" s="23">
        <v>2</v>
      </c>
      <c r="K1362" s="26">
        <v>9.8999999999999991E-2</v>
      </c>
      <c r="L1362" s="26">
        <v>2.2999999999999998</v>
      </c>
      <c r="M1362" s="3" t="s">
        <v>1267</v>
      </c>
      <c r="N1362" s="3" t="s">
        <v>275</v>
      </c>
      <c r="O1362" s="23">
        <v>1.2</v>
      </c>
      <c r="P1362" s="23">
        <v>2</v>
      </c>
      <c r="Q1362" s="3" t="s">
        <v>1265</v>
      </c>
      <c r="R1362" s="27">
        <v>1.6</v>
      </c>
      <c r="S1362" s="3">
        <v>7.8</v>
      </c>
      <c r="T1362" s="3" t="s">
        <v>2006</v>
      </c>
      <c r="U1362" s="3" t="s">
        <v>2006</v>
      </c>
      <c r="V1362" s="3" t="s">
        <v>2006</v>
      </c>
      <c r="W1362" s="3">
        <v>8.1999999999999993</v>
      </c>
      <c r="X1362" s="3" t="s">
        <v>2006</v>
      </c>
      <c r="Y1362" s="3">
        <v>23</v>
      </c>
      <c r="Z1362" s="3" t="s">
        <v>2006</v>
      </c>
      <c r="AA1362" s="3" t="s">
        <v>2006</v>
      </c>
      <c r="AB1362" s="3" t="s">
        <v>2006</v>
      </c>
      <c r="AC1362" s="3" t="s">
        <v>2006</v>
      </c>
      <c r="AD1362" s="15" t="s">
        <v>2006</v>
      </c>
    </row>
    <row r="1363" spans="1:30" x14ac:dyDescent="0.3">
      <c r="A1363" s="143" t="s">
        <v>267</v>
      </c>
      <c r="B1363" s="144" t="s">
        <v>552</v>
      </c>
      <c r="C1363" s="144">
        <v>152713</v>
      </c>
      <c r="D1363" s="144">
        <v>6582780</v>
      </c>
      <c r="E1363" s="161">
        <v>2016</v>
      </c>
      <c r="F1363" s="3" t="s">
        <v>522</v>
      </c>
      <c r="G1363" s="3" t="s">
        <v>1272</v>
      </c>
      <c r="H1363" s="3" t="s">
        <v>1270</v>
      </c>
      <c r="I1363" s="14">
        <f>0.1*29</f>
        <v>2.9000000000000004</v>
      </c>
      <c r="J1363" s="23">
        <v>1.7</v>
      </c>
      <c r="K1363" s="26">
        <v>0.24000000000000002</v>
      </c>
      <c r="L1363" s="26">
        <v>16</v>
      </c>
      <c r="M1363" s="3" t="s">
        <v>1272</v>
      </c>
      <c r="N1363" s="3" t="s">
        <v>1270</v>
      </c>
      <c r="O1363" s="23">
        <v>3.1</v>
      </c>
      <c r="P1363" s="23">
        <v>1.7</v>
      </c>
      <c r="Q1363" s="3" t="s">
        <v>1271</v>
      </c>
      <c r="R1363" s="27">
        <v>14</v>
      </c>
      <c r="S1363" s="3">
        <v>8.1999999999999993</v>
      </c>
      <c r="T1363" s="3" t="s">
        <v>2006</v>
      </c>
      <c r="U1363" s="3" t="s">
        <v>2006</v>
      </c>
      <c r="V1363" s="3" t="s">
        <v>2006</v>
      </c>
      <c r="W1363" s="3">
        <v>5.9</v>
      </c>
      <c r="X1363" s="3" t="s">
        <v>2006</v>
      </c>
      <c r="Y1363" s="3">
        <v>38</v>
      </c>
      <c r="Z1363" s="3" t="s">
        <v>2006</v>
      </c>
      <c r="AA1363" s="3" t="s">
        <v>2006</v>
      </c>
      <c r="AB1363" s="3" t="s">
        <v>2006</v>
      </c>
      <c r="AC1363" s="3" t="s">
        <v>2006</v>
      </c>
      <c r="AD1363" s="15" t="s">
        <v>2006</v>
      </c>
    </row>
    <row r="1364" spans="1:30" x14ac:dyDescent="0.3">
      <c r="A1364" s="146" t="s">
        <v>39</v>
      </c>
      <c r="B1364" s="144" t="s">
        <v>39</v>
      </c>
      <c r="C1364" s="144">
        <v>145234</v>
      </c>
      <c r="D1364" s="144">
        <v>6581590</v>
      </c>
      <c r="E1364" s="161">
        <v>2016</v>
      </c>
      <c r="F1364" s="3" t="s">
        <v>522</v>
      </c>
      <c r="G1364" s="3" t="s">
        <v>1267</v>
      </c>
      <c r="H1364" s="3" t="s">
        <v>275</v>
      </c>
      <c r="I1364" s="14">
        <v>0.38</v>
      </c>
      <c r="J1364" s="23">
        <v>0.73</v>
      </c>
      <c r="K1364" s="26">
        <v>6.2E-2</v>
      </c>
      <c r="L1364" s="26" t="s">
        <v>582</v>
      </c>
      <c r="M1364" s="3" t="s">
        <v>1267</v>
      </c>
      <c r="N1364" s="3" t="s">
        <v>275</v>
      </c>
      <c r="O1364" s="23">
        <v>0.46</v>
      </c>
      <c r="P1364" s="23">
        <v>0.8</v>
      </c>
      <c r="Q1364" s="3" t="s">
        <v>1265</v>
      </c>
      <c r="R1364" s="27">
        <v>1.1000000000000001</v>
      </c>
      <c r="S1364" s="3">
        <v>7.7</v>
      </c>
      <c r="T1364" s="3" t="s">
        <v>2006</v>
      </c>
      <c r="U1364" s="3" t="s">
        <v>2006</v>
      </c>
      <c r="V1364" s="3" t="s">
        <v>2006</v>
      </c>
      <c r="W1364" s="3">
        <v>22</v>
      </c>
      <c r="X1364" s="3" t="s">
        <v>2006</v>
      </c>
      <c r="Y1364" s="3">
        <v>70</v>
      </c>
      <c r="Z1364" s="3" t="s">
        <v>2006</v>
      </c>
      <c r="AA1364" s="3" t="s">
        <v>2006</v>
      </c>
      <c r="AB1364" s="3" t="s">
        <v>2006</v>
      </c>
      <c r="AC1364" s="3" t="s">
        <v>2006</v>
      </c>
      <c r="AD1364" s="15" t="s">
        <v>2006</v>
      </c>
    </row>
    <row r="1365" spans="1:30" x14ac:dyDescent="0.3">
      <c r="A1365" s="146" t="s">
        <v>268</v>
      </c>
      <c r="B1365" s="144" t="s">
        <v>1993</v>
      </c>
      <c r="C1365" s="144">
        <v>146245</v>
      </c>
      <c r="D1365" s="144">
        <v>6583660</v>
      </c>
      <c r="E1365" s="161">
        <v>2016</v>
      </c>
      <c r="F1365" s="3" t="s">
        <v>522</v>
      </c>
      <c r="G1365" s="3" t="s">
        <v>1267</v>
      </c>
      <c r="H1365" s="3">
        <v>0.49</v>
      </c>
      <c r="I1365" s="14">
        <f>0.1*29</f>
        <v>2.9000000000000004</v>
      </c>
      <c r="J1365" s="23">
        <v>2.2000000000000002</v>
      </c>
      <c r="K1365" s="26">
        <v>0.63</v>
      </c>
      <c r="L1365" s="26">
        <v>12</v>
      </c>
      <c r="M1365" s="3" t="s">
        <v>1267</v>
      </c>
      <c r="N1365" s="3" t="s">
        <v>275</v>
      </c>
      <c r="O1365" s="23">
        <v>2.2000000000000002</v>
      </c>
      <c r="P1365" s="23">
        <v>2</v>
      </c>
      <c r="Q1365" s="3" t="s">
        <v>1265</v>
      </c>
      <c r="R1365" s="27">
        <v>6.7</v>
      </c>
      <c r="S1365" s="3">
        <v>7.8</v>
      </c>
      <c r="T1365" s="3">
        <v>190</v>
      </c>
      <c r="U1365" s="3" t="s">
        <v>2006</v>
      </c>
      <c r="V1365" s="3" t="s">
        <v>2006</v>
      </c>
      <c r="W1365" s="3">
        <v>6.6</v>
      </c>
      <c r="X1365" s="3" t="s">
        <v>2006</v>
      </c>
      <c r="Y1365" s="3">
        <v>58</v>
      </c>
      <c r="Z1365" s="3" t="s">
        <v>2006</v>
      </c>
      <c r="AA1365" s="3" t="s">
        <v>2006</v>
      </c>
      <c r="AB1365" s="3" t="s">
        <v>2006</v>
      </c>
      <c r="AC1365" s="3" t="s">
        <v>2006</v>
      </c>
      <c r="AD1365" s="15" t="s">
        <v>2006</v>
      </c>
    </row>
    <row r="1366" spans="1:30" x14ac:dyDescent="0.3">
      <c r="A1366" s="146" t="s">
        <v>36</v>
      </c>
      <c r="B1366" s="144" t="s">
        <v>1279</v>
      </c>
      <c r="C1366" s="144">
        <v>158727</v>
      </c>
      <c r="D1366" s="144">
        <v>6578210</v>
      </c>
      <c r="E1366" s="161">
        <v>2016</v>
      </c>
      <c r="F1366" s="3" t="s">
        <v>523</v>
      </c>
      <c r="G1366" s="3" t="s">
        <v>1272</v>
      </c>
      <c r="H1366" s="3" t="s">
        <v>1270</v>
      </c>
      <c r="I1366" s="14">
        <f>0.1*32</f>
        <v>3.2</v>
      </c>
      <c r="J1366" s="23">
        <v>2.4</v>
      </c>
      <c r="K1366" s="26">
        <v>0.18000000000000002</v>
      </c>
      <c r="L1366" s="26">
        <v>2.5</v>
      </c>
      <c r="M1366" s="3" t="s">
        <v>1272</v>
      </c>
      <c r="N1366" s="3" t="s">
        <v>1270</v>
      </c>
      <c r="O1366" s="23">
        <v>3.2</v>
      </c>
      <c r="P1366" s="23">
        <v>2.4</v>
      </c>
      <c r="Q1366" s="3" t="s">
        <v>1271</v>
      </c>
      <c r="R1366" s="27">
        <v>3.5</v>
      </c>
      <c r="S1366" s="3">
        <v>7.6</v>
      </c>
      <c r="T1366" s="3" t="s">
        <v>2006</v>
      </c>
      <c r="U1366" s="3" t="s">
        <v>2006</v>
      </c>
      <c r="V1366" s="3" t="s">
        <v>2006</v>
      </c>
      <c r="W1366" s="3">
        <v>7.3</v>
      </c>
      <c r="X1366" s="3" t="s">
        <v>2006</v>
      </c>
      <c r="Y1366" s="3">
        <v>33</v>
      </c>
      <c r="Z1366" s="3" t="s">
        <v>2006</v>
      </c>
      <c r="AA1366" s="3" t="s">
        <v>2006</v>
      </c>
      <c r="AB1366" s="3" t="s">
        <v>2006</v>
      </c>
      <c r="AC1366" s="3" t="s">
        <v>2006</v>
      </c>
      <c r="AD1366" s="15" t="s">
        <v>2006</v>
      </c>
    </row>
    <row r="1367" spans="1:30" x14ac:dyDescent="0.3">
      <c r="A1367" s="146" t="s">
        <v>269</v>
      </c>
      <c r="B1367" s="144" t="s">
        <v>44</v>
      </c>
      <c r="C1367" s="144">
        <v>149668</v>
      </c>
      <c r="D1367" s="144">
        <v>6580770</v>
      </c>
      <c r="E1367" s="161">
        <v>2016</v>
      </c>
      <c r="F1367" s="3" t="s">
        <v>523</v>
      </c>
      <c r="G1367" s="3" t="s">
        <v>1267</v>
      </c>
      <c r="H1367" s="3" t="s">
        <v>275</v>
      </c>
      <c r="I1367" s="14">
        <f>0.1*29</f>
        <v>2.9000000000000004</v>
      </c>
      <c r="J1367" s="23">
        <v>2.5</v>
      </c>
      <c r="K1367" s="26">
        <v>9.8000000000000004E-2</v>
      </c>
      <c r="L1367" s="26">
        <v>2.4</v>
      </c>
      <c r="M1367" s="3" t="s">
        <v>1267</v>
      </c>
      <c r="N1367" s="3" t="s">
        <v>275</v>
      </c>
      <c r="O1367" s="23">
        <v>2.9</v>
      </c>
      <c r="P1367" s="23">
        <v>2.4</v>
      </c>
      <c r="Q1367" s="3" t="s">
        <v>1265</v>
      </c>
      <c r="R1367" s="27">
        <v>2.5</v>
      </c>
      <c r="S1367" s="3">
        <v>7.7</v>
      </c>
      <c r="T1367" s="3" t="s">
        <v>2006</v>
      </c>
      <c r="U1367" s="3" t="s">
        <v>2006</v>
      </c>
      <c r="V1367" s="3" t="s">
        <v>2006</v>
      </c>
      <c r="W1367" s="3">
        <v>7.8</v>
      </c>
      <c r="X1367" s="3">
        <v>17</v>
      </c>
      <c r="Y1367" s="3">
        <v>19</v>
      </c>
      <c r="Z1367" s="3" t="s">
        <v>2006</v>
      </c>
      <c r="AA1367" s="3" t="s">
        <v>2006</v>
      </c>
      <c r="AB1367" s="3" t="s">
        <v>2006</v>
      </c>
      <c r="AC1367" s="3" t="s">
        <v>2006</v>
      </c>
      <c r="AD1367" s="15" t="s">
        <v>2006</v>
      </c>
    </row>
    <row r="1368" spans="1:30" x14ac:dyDescent="0.3">
      <c r="A1368" s="143" t="s">
        <v>265</v>
      </c>
      <c r="B1368" s="144" t="s">
        <v>546</v>
      </c>
      <c r="C1368" s="144">
        <v>152125</v>
      </c>
      <c r="D1368" s="144">
        <v>6576900</v>
      </c>
      <c r="E1368" s="161">
        <v>2016</v>
      </c>
      <c r="F1368" s="3" t="s">
        <v>523</v>
      </c>
      <c r="G1368" s="3" t="s">
        <v>1267</v>
      </c>
      <c r="H1368" s="3" t="s">
        <v>275</v>
      </c>
      <c r="I1368" s="14">
        <f>0.1*55</f>
        <v>5.5</v>
      </c>
      <c r="J1368" s="23">
        <v>2.9</v>
      </c>
      <c r="K1368" s="26">
        <v>0.22</v>
      </c>
      <c r="L1368" s="26">
        <v>8.8000000000000007</v>
      </c>
      <c r="M1368" s="3" t="s">
        <v>1267</v>
      </c>
      <c r="N1368" s="3" t="s">
        <v>275</v>
      </c>
      <c r="O1368" s="23">
        <v>3.6</v>
      </c>
      <c r="P1368" s="23">
        <v>2.4</v>
      </c>
      <c r="Q1368" s="3" t="s">
        <v>1265</v>
      </c>
      <c r="R1368" s="27">
        <v>5.8</v>
      </c>
      <c r="S1368" s="3">
        <v>7.9</v>
      </c>
      <c r="T1368" s="3" t="s">
        <v>2006</v>
      </c>
      <c r="U1368" s="3" t="s">
        <v>2006</v>
      </c>
      <c r="V1368" s="3" t="s">
        <v>2006</v>
      </c>
      <c r="W1368" s="3">
        <v>8</v>
      </c>
      <c r="X1368" s="3" t="s">
        <v>2006</v>
      </c>
      <c r="Y1368" s="3">
        <v>20</v>
      </c>
      <c r="Z1368" s="3" t="s">
        <v>2006</v>
      </c>
      <c r="AA1368" s="3" t="s">
        <v>2006</v>
      </c>
      <c r="AB1368" s="3" t="s">
        <v>2006</v>
      </c>
      <c r="AC1368" s="3" t="s">
        <v>2006</v>
      </c>
      <c r="AD1368" s="15" t="s">
        <v>2006</v>
      </c>
    </row>
    <row r="1369" spans="1:30" x14ac:dyDescent="0.3">
      <c r="A1369" s="146" t="s">
        <v>43</v>
      </c>
      <c r="B1369" s="144" t="s">
        <v>43</v>
      </c>
      <c r="C1369" s="144">
        <v>153662</v>
      </c>
      <c r="D1369" s="144">
        <v>6578630</v>
      </c>
      <c r="E1369" s="161">
        <v>2016</v>
      </c>
      <c r="F1369" s="3" t="s">
        <v>524</v>
      </c>
      <c r="G1369" s="3" t="s">
        <v>1267</v>
      </c>
      <c r="H1369" s="3" t="s">
        <v>275</v>
      </c>
      <c r="I1369" s="14">
        <f>0.1*24</f>
        <v>2.4000000000000004</v>
      </c>
      <c r="J1369" s="23">
        <v>2.1</v>
      </c>
      <c r="K1369" s="26">
        <v>0.2</v>
      </c>
      <c r="L1369" s="26">
        <v>2.2999999999999998</v>
      </c>
      <c r="M1369" s="3" t="s">
        <v>1267</v>
      </c>
      <c r="N1369" s="3" t="s">
        <v>275</v>
      </c>
      <c r="O1369" s="23" t="s">
        <v>2006</v>
      </c>
      <c r="P1369" s="23">
        <v>2.1</v>
      </c>
      <c r="Q1369" s="3">
        <v>0.15</v>
      </c>
      <c r="R1369" s="27">
        <v>2</v>
      </c>
      <c r="S1369" s="3">
        <v>7.8</v>
      </c>
      <c r="T1369" s="3" t="s">
        <v>2006</v>
      </c>
      <c r="U1369" s="3" t="s">
        <v>2006</v>
      </c>
      <c r="V1369" s="3" t="s">
        <v>2006</v>
      </c>
      <c r="W1369" s="3">
        <v>8.9</v>
      </c>
      <c r="X1369" s="3" t="s">
        <v>2006</v>
      </c>
      <c r="Y1369" s="3">
        <v>17</v>
      </c>
      <c r="Z1369" s="3" t="s">
        <v>2006</v>
      </c>
      <c r="AA1369" s="3" t="s">
        <v>2006</v>
      </c>
      <c r="AB1369" s="3" t="s">
        <v>2006</v>
      </c>
      <c r="AC1369" s="3" t="s">
        <v>2006</v>
      </c>
      <c r="AD1369" s="15" t="s">
        <v>2006</v>
      </c>
    </row>
    <row r="1370" spans="1:30" x14ac:dyDescent="0.3">
      <c r="A1370" s="146" t="s">
        <v>261</v>
      </c>
      <c r="B1370" s="144" t="s">
        <v>1327</v>
      </c>
      <c r="C1370" s="144">
        <v>156341</v>
      </c>
      <c r="D1370" s="144">
        <v>6582550</v>
      </c>
      <c r="E1370" s="161">
        <v>2016</v>
      </c>
      <c r="F1370" s="3" t="s">
        <v>524</v>
      </c>
      <c r="G1370" s="3" t="s">
        <v>1271</v>
      </c>
      <c r="H1370" s="3" t="s">
        <v>513</v>
      </c>
      <c r="I1370" s="14">
        <f>0.1*18</f>
        <v>1.8</v>
      </c>
      <c r="J1370" s="23">
        <v>1.8</v>
      </c>
      <c r="K1370" s="26" t="s">
        <v>1273</v>
      </c>
      <c r="L1370" s="26" t="s">
        <v>1274</v>
      </c>
      <c r="M1370" s="3" t="s">
        <v>1271</v>
      </c>
      <c r="N1370" s="3" t="s">
        <v>974</v>
      </c>
      <c r="O1370" s="23">
        <v>1.5</v>
      </c>
      <c r="P1370" s="23">
        <v>1.8</v>
      </c>
      <c r="Q1370" s="3" t="s">
        <v>1273</v>
      </c>
      <c r="R1370" s="27" t="s">
        <v>1278</v>
      </c>
      <c r="S1370" s="3">
        <v>7.5</v>
      </c>
      <c r="T1370" s="3" t="s">
        <v>2006</v>
      </c>
      <c r="U1370" s="3" t="s">
        <v>2006</v>
      </c>
      <c r="V1370" s="3" t="s">
        <v>2006</v>
      </c>
      <c r="W1370" s="3">
        <v>7.1</v>
      </c>
      <c r="X1370" s="3" t="s">
        <v>2006</v>
      </c>
      <c r="Y1370" s="3">
        <v>44</v>
      </c>
      <c r="Z1370" s="3" t="s">
        <v>2006</v>
      </c>
      <c r="AA1370" s="3" t="s">
        <v>2006</v>
      </c>
      <c r="AB1370" s="3" t="s">
        <v>2006</v>
      </c>
      <c r="AC1370" s="3" t="s">
        <v>2006</v>
      </c>
      <c r="AD1370" s="15" t="s">
        <v>2006</v>
      </c>
    </row>
    <row r="1371" spans="1:30" x14ac:dyDescent="0.3">
      <c r="A1371" s="146" t="s">
        <v>515</v>
      </c>
      <c r="B1371" s="144" t="s">
        <v>1262</v>
      </c>
      <c r="C1371" s="163">
        <v>147437</v>
      </c>
      <c r="D1371" s="163">
        <v>6577200</v>
      </c>
      <c r="E1371" s="161">
        <v>2016</v>
      </c>
      <c r="F1371" s="3" t="s">
        <v>524</v>
      </c>
      <c r="G1371" s="3" t="s">
        <v>1267</v>
      </c>
      <c r="H1371" s="3" t="s">
        <v>275</v>
      </c>
      <c r="I1371" s="14">
        <v>4</v>
      </c>
      <c r="J1371" s="23">
        <v>2.2999999999999998</v>
      </c>
      <c r="K1371" s="26">
        <v>0.48000000000000004</v>
      </c>
      <c r="L1371" s="26">
        <v>6</v>
      </c>
      <c r="M1371" s="3" t="s">
        <v>1267</v>
      </c>
      <c r="N1371" s="3" t="s">
        <v>275</v>
      </c>
      <c r="O1371" s="23">
        <v>2.8</v>
      </c>
      <c r="P1371" s="23">
        <v>2.2999999999999998</v>
      </c>
      <c r="Q1371" s="3" t="s">
        <v>1265</v>
      </c>
      <c r="R1371" s="27">
        <v>2.8</v>
      </c>
      <c r="S1371" s="3">
        <v>7.6</v>
      </c>
      <c r="T1371" s="3" t="s">
        <v>2006</v>
      </c>
      <c r="U1371" s="3" t="s">
        <v>2006</v>
      </c>
      <c r="V1371" s="3" t="s">
        <v>2006</v>
      </c>
      <c r="W1371" s="3">
        <v>8.5</v>
      </c>
      <c r="X1371" s="3" t="s">
        <v>2006</v>
      </c>
      <c r="Y1371" s="3">
        <v>16</v>
      </c>
      <c r="Z1371" s="3" t="s">
        <v>2006</v>
      </c>
      <c r="AA1371" s="3" t="s">
        <v>2006</v>
      </c>
      <c r="AB1371" s="3" t="s">
        <v>2006</v>
      </c>
      <c r="AC1371" s="3" t="s">
        <v>2006</v>
      </c>
      <c r="AD1371" s="15" t="s">
        <v>2006</v>
      </c>
    </row>
    <row r="1372" spans="1:30" x14ac:dyDescent="0.3">
      <c r="A1372" s="146" t="s">
        <v>516</v>
      </c>
      <c r="B1372" s="144" t="s">
        <v>1263</v>
      </c>
      <c r="C1372" s="163">
        <v>138359</v>
      </c>
      <c r="D1372" s="163">
        <v>6582640</v>
      </c>
      <c r="E1372" s="161">
        <v>2016</v>
      </c>
      <c r="F1372" s="3" t="s">
        <v>524</v>
      </c>
      <c r="G1372" s="3" t="s">
        <v>1267</v>
      </c>
      <c r="H1372" s="3" t="s">
        <v>275</v>
      </c>
      <c r="I1372" s="14">
        <v>2</v>
      </c>
      <c r="J1372" s="23">
        <v>2.2999999999999998</v>
      </c>
      <c r="K1372" s="26">
        <v>0.1</v>
      </c>
      <c r="L1372" s="26" t="s">
        <v>582</v>
      </c>
      <c r="M1372" s="3" t="s">
        <v>1267</v>
      </c>
      <c r="N1372" s="3" t="s">
        <v>275</v>
      </c>
      <c r="O1372" s="23">
        <v>2</v>
      </c>
      <c r="P1372" s="23">
        <v>2.4</v>
      </c>
      <c r="Q1372" s="3" t="s">
        <v>1265</v>
      </c>
      <c r="R1372" s="27" t="s">
        <v>974</v>
      </c>
      <c r="S1372" s="3">
        <v>7.5</v>
      </c>
      <c r="T1372" s="3" t="s">
        <v>2006</v>
      </c>
      <c r="U1372" s="3" t="s">
        <v>2006</v>
      </c>
      <c r="V1372" s="3" t="s">
        <v>2006</v>
      </c>
      <c r="W1372" s="3">
        <v>8.6</v>
      </c>
      <c r="X1372" s="3" t="s">
        <v>2006</v>
      </c>
      <c r="Y1372" s="3">
        <v>20</v>
      </c>
      <c r="Z1372" s="3" t="s">
        <v>2006</v>
      </c>
      <c r="AA1372" s="3" t="s">
        <v>2006</v>
      </c>
      <c r="AB1372" s="3" t="s">
        <v>2006</v>
      </c>
      <c r="AC1372" s="3" t="s">
        <v>2006</v>
      </c>
      <c r="AD1372" s="15" t="s">
        <v>2006</v>
      </c>
    </row>
    <row r="1373" spans="1:30" x14ac:dyDescent="0.3">
      <c r="A1373" s="143" t="s">
        <v>37</v>
      </c>
      <c r="B1373" s="144" t="s">
        <v>37</v>
      </c>
      <c r="E1373" s="161">
        <v>2016</v>
      </c>
      <c r="F1373" s="3" t="s">
        <v>525</v>
      </c>
      <c r="G1373" s="3" t="s">
        <v>1267</v>
      </c>
      <c r="H1373" s="3" t="s">
        <v>275</v>
      </c>
      <c r="I1373" s="14" t="s">
        <v>275</v>
      </c>
      <c r="J1373" s="23" t="s">
        <v>587</v>
      </c>
      <c r="K1373" s="26" t="s">
        <v>566</v>
      </c>
      <c r="L1373" s="26">
        <v>1.3</v>
      </c>
      <c r="M1373" s="3" t="s">
        <v>1267</v>
      </c>
      <c r="N1373" s="3" t="s">
        <v>275</v>
      </c>
      <c r="O1373" s="23" t="s">
        <v>587</v>
      </c>
      <c r="P1373" s="23" t="s">
        <v>587</v>
      </c>
      <c r="Q1373" s="3" t="s">
        <v>1265</v>
      </c>
      <c r="R1373" s="27" t="s">
        <v>974</v>
      </c>
      <c r="S1373" s="3" t="s">
        <v>2006</v>
      </c>
      <c r="T1373" s="3" t="s">
        <v>2006</v>
      </c>
      <c r="U1373" s="3" t="s">
        <v>2006</v>
      </c>
      <c r="V1373" s="3" t="s">
        <v>2006</v>
      </c>
      <c r="W1373" s="3" t="s">
        <v>2006</v>
      </c>
      <c r="X1373" s="3" t="s">
        <v>2006</v>
      </c>
      <c r="Y1373" s="3" t="s">
        <v>275</v>
      </c>
      <c r="Z1373" s="3" t="s">
        <v>2006</v>
      </c>
      <c r="AA1373" s="3" t="s">
        <v>2006</v>
      </c>
      <c r="AB1373" s="3" t="s">
        <v>2006</v>
      </c>
      <c r="AC1373" s="3" t="s">
        <v>2006</v>
      </c>
      <c r="AD1373" s="15" t="s">
        <v>2006</v>
      </c>
    </row>
    <row r="1374" spans="1:30" x14ac:dyDescent="0.3">
      <c r="A1374" s="146" t="s">
        <v>39</v>
      </c>
      <c r="B1374" s="144" t="s">
        <v>39</v>
      </c>
      <c r="C1374" s="144">
        <v>145234</v>
      </c>
      <c r="D1374" s="144">
        <v>6581590</v>
      </c>
      <c r="E1374" s="161">
        <v>2016</v>
      </c>
      <c r="F1374" s="3" t="s">
        <v>526</v>
      </c>
      <c r="G1374" s="3" t="s">
        <v>1267</v>
      </c>
      <c r="H1374" s="3" t="s">
        <v>275</v>
      </c>
      <c r="I1374" s="14">
        <f>0.1*14</f>
        <v>1.4000000000000001</v>
      </c>
      <c r="J1374" s="23">
        <v>0.85</v>
      </c>
      <c r="K1374" s="26">
        <v>0.16</v>
      </c>
      <c r="L1374" s="26">
        <v>2.5</v>
      </c>
      <c r="M1374" s="3" t="s">
        <v>1267</v>
      </c>
      <c r="N1374" s="3" t="s">
        <v>275</v>
      </c>
      <c r="O1374" s="23">
        <v>0.73</v>
      </c>
      <c r="P1374" s="23">
        <v>0.72000000000000008</v>
      </c>
      <c r="Q1374" s="3" t="s">
        <v>1265</v>
      </c>
      <c r="R1374" s="27">
        <v>1.6</v>
      </c>
      <c r="S1374" s="3">
        <v>8.3000000000000007</v>
      </c>
      <c r="T1374" s="3" t="s">
        <v>2006</v>
      </c>
      <c r="U1374" s="3" t="s">
        <v>2006</v>
      </c>
      <c r="V1374" s="3" t="s">
        <v>2006</v>
      </c>
      <c r="W1374" s="3">
        <v>22</v>
      </c>
      <c r="X1374" s="3" t="s">
        <v>2006</v>
      </c>
      <c r="Y1374" s="3">
        <v>77</v>
      </c>
      <c r="Z1374" s="3" t="s">
        <v>2006</v>
      </c>
      <c r="AA1374" s="3" t="s">
        <v>2006</v>
      </c>
      <c r="AB1374" s="3" t="s">
        <v>2006</v>
      </c>
      <c r="AC1374" s="3" t="s">
        <v>2006</v>
      </c>
      <c r="AD1374" s="15" t="s">
        <v>2006</v>
      </c>
    </row>
    <row r="1375" spans="1:30" x14ac:dyDescent="0.3">
      <c r="A1375" s="146" t="s">
        <v>40</v>
      </c>
      <c r="B1375" s="144" t="s">
        <v>40</v>
      </c>
      <c r="C1375" s="144">
        <v>142857</v>
      </c>
      <c r="D1375" s="144">
        <v>6581940</v>
      </c>
      <c r="E1375" s="161">
        <v>2016</v>
      </c>
      <c r="F1375" s="3" t="s">
        <v>526</v>
      </c>
      <c r="G1375" s="3" t="s">
        <v>1267</v>
      </c>
      <c r="H1375" s="3">
        <v>0.27</v>
      </c>
      <c r="I1375" s="14">
        <f>0.1*75</f>
        <v>7.5</v>
      </c>
      <c r="J1375" s="23">
        <v>2</v>
      </c>
      <c r="K1375" s="26">
        <v>0.49</v>
      </c>
      <c r="L1375" s="26">
        <v>12</v>
      </c>
      <c r="M1375" s="3" t="s">
        <v>1267</v>
      </c>
      <c r="N1375" s="3" t="s">
        <v>275</v>
      </c>
      <c r="O1375" s="23">
        <v>3.6</v>
      </c>
      <c r="P1375" s="23">
        <v>1.8</v>
      </c>
      <c r="Q1375" s="3" t="s">
        <v>1265</v>
      </c>
      <c r="R1375" s="27">
        <v>4.5</v>
      </c>
      <c r="S1375" s="3">
        <v>8.1</v>
      </c>
      <c r="T1375" s="3" t="s">
        <v>2006</v>
      </c>
      <c r="U1375" s="3" t="s">
        <v>2006</v>
      </c>
      <c r="V1375" s="3" t="s">
        <v>2006</v>
      </c>
      <c r="W1375" s="3">
        <v>8.1999999999999993</v>
      </c>
      <c r="X1375" s="3" t="s">
        <v>2006</v>
      </c>
      <c r="Y1375" s="3">
        <v>62</v>
      </c>
      <c r="Z1375" s="3" t="s">
        <v>2006</v>
      </c>
      <c r="AA1375" s="3" t="s">
        <v>2006</v>
      </c>
      <c r="AB1375" s="3" t="s">
        <v>2006</v>
      </c>
      <c r="AC1375" s="3" t="s">
        <v>2006</v>
      </c>
      <c r="AD1375" s="15" t="s">
        <v>2006</v>
      </c>
    </row>
    <row r="1376" spans="1:30" x14ac:dyDescent="0.3">
      <c r="A1376" s="146" t="s">
        <v>268</v>
      </c>
      <c r="B1376" s="144" t="s">
        <v>1993</v>
      </c>
      <c r="C1376" s="144">
        <v>146245</v>
      </c>
      <c r="D1376" s="144">
        <v>6583660</v>
      </c>
      <c r="E1376" s="161">
        <v>2016</v>
      </c>
      <c r="F1376" s="3" t="s">
        <v>526</v>
      </c>
      <c r="G1376" s="3" t="s">
        <v>1267</v>
      </c>
      <c r="H1376" s="3">
        <v>0.6</v>
      </c>
      <c r="I1376" s="14">
        <f>0.1*39</f>
        <v>3.9000000000000004</v>
      </c>
      <c r="J1376" s="23">
        <v>2.4</v>
      </c>
      <c r="K1376" s="26">
        <v>0.85</v>
      </c>
      <c r="L1376" s="26">
        <v>13</v>
      </c>
      <c r="M1376" s="3" t="s">
        <v>1267</v>
      </c>
      <c r="N1376" s="3" t="s">
        <v>275</v>
      </c>
      <c r="O1376" s="23">
        <v>2.9</v>
      </c>
      <c r="P1376" s="23">
        <v>2</v>
      </c>
      <c r="Q1376" s="3" t="s">
        <v>1265</v>
      </c>
      <c r="R1376" s="27">
        <v>3.8</v>
      </c>
      <c r="S1376" s="3">
        <v>8.1</v>
      </c>
      <c r="T1376" s="3">
        <v>180</v>
      </c>
      <c r="U1376" s="3" t="s">
        <v>2006</v>
      </c>
      <c r="V1376" s="3" t="s">
        <v>2006</v>
      </c>
      <c r="W1376" s="3">
        <v>7.1</v>
      </c>
      <c r="X1376" s="3" t="s">
        <v>2006</v>
      </c>
      <c r="Y1376" s="3">
        <v>61</v>
      </c>
      <c r="Z1376" s="3" t="s">
        <v>2006</v>
      </c>
      <c r="AA1376" s="3" t="s">
        <v>2006</v>
      </c>
      <c r="AB1376" s="3" t="s">
        <v>2006</v>
      </c>
      <c r="AC1376" s="3" t="s">
        <v>2006</v>
      </c>
      <c r="AD1376" s="15" t="s">
        <v>2006</v>
      </c>
    </row>
    <row r="1377" spans="1:30" x14ac:dyDescent="0.3">
      <c r="A1377" s="146" t="s">
        <v>38</v>
      </c>
      <c r="B1377" s="145" t="s">
        <v>38</v>
      </c>
      <c r="C1377" s="144">
        <v>145070</v>
      </c>
      <c r="D1377" s="144">
        <v>6580210</v>
      </c>
      <c r="E1377" s="161">
        <v>2016</v>
      </c>
      <c r="F1377" s="3" t="s">
        <v>526</v>
      </c>
      <c r="G1377" s="3" t="s">
        <v>1267</v>
      </c>
      <c r="H1377" s="3" t="s">
        <v>275</v>
      </c>
      <c r="I1377" s="14">
        <v>0.88</v>
      </c>
      <c r="J1377" s="23">
        <v>0.46</v>
      </c>
      <c r="K1377" s="26">
        <v>9.2999999999999999E-2</v>
      </c>
      <c r="L1377" s="26">
        <v>3</v>
      </c>
      <c r="M1377" s="3" t="s">
        <v>1267</v>
      </c>
      <c r="N1377" s="3" t="s">
        <v>275</v>
      </c>
      <c r="O1377" s="23">
        <v>0.87</v>
      </c>
      <c r="P1377" s="23">
        <v>0.5</v>
      </c>
      <c r="Q1377" s="3" t="s">
        <v>1265</v>
      </c>
      <c r="R1377" s="27">
        <v>3.2</v>
      </c>
      <c r="S1377" s="3">
        <v>7.9</v>
      </c>
      <c r="T1377" s="3" t="s">
        <v>2006</v>
      </c>
      <c r="U1377" s="3" t="s">
        <v>2006</v>
      </c>
      <c r="V1377" s="3" t="s">
        <v>2006</v>
      </c>
      <c r="W1377" s="3">
        <v>9.1999999999999993</v>
      </c>
      <c r="X1377" s="3">
        <v>43</v>
      </c>
      <c r="Y1377" s="3">
        <v>38</v>
      </c>
      <c r="Z1377" s="3" t="s">
        <v>2006</v>
      </c>
      <c r="AA1377" s="3" t="s">
        <v>2006</v>
      </c>
      <c r="AB1377" s="3" t="s">
        <v>2006</v>
      </c>
      <c r="AC1377" s="3" t="s">
        <v>2006</v>
      </c>
      <c r="AD1377" s="15" t="s">
        <v>2006</v>
      </c>
    </row>
    <row r="1378" spans="1:30" x14ac:dyDescent="0.3">
      <c r="A1378" s="143" t="s">
        <v>267</v>
      </c>
      <c r="B1378" s="144" t="s">
        <v>552</v>
      </c>
      <c r="C1378" s="144">
        <v>152713</v>
      </c>
      <c r="D1378" s="144">
        <v>6582780</v>
      </c>
      <c r="E1378" s="161">
        <v>2016</v>
      </c>
      <c r="F1378" s="3" t="s">
        <v>526</v>
      </c>
      <c r="G1378" s="3" t="s">
        <v>1271</v>
      </c>
      <c r="H1378" s="3" t="s">
        <v>513</v>
      </c>
      <c r="I1378" s="14">
        <f>0.1*21</f>
        <v>2.1</v>
      </c>
      <c r="J1378" s="23">
        <v>1.7</v>
      </c>
      <c r="K1378" s="26" t="s">
        <v>1273</v>
      </c>
      <c r="L1378" s="26" t="s">
        <v>1274</v>
      </c>
      <c r="M1378" s="3" t="s">
        <v>1271</v>
      </c>
      <c r="N1378" s="3" t="s">
        <v>974</v>
      </c>
      <c r="O1378" s="23">
        <v>2</v>
      </c>
      <c r="P1378" s="23">
        <v>1.4</v>
      </c>
      <c r="Q1378" s="3" t="s">
        <v>1273</v>
      </c>
      <c r="R1378" s="27" t="s">
        <v>1278</v>
      </c>
      <c r="S1378" s="3">
        <v>9.1999999999999993</v>
      </c>
      <c r="T1378" s="3" t="s">
        <v>2006</v>
      </c>
      <c r="U1378" s="3" t="s">
        <v>2006</v>
      </c>
      <c r="V1378" s="3" t="s">
        <v>2006</v>
      </c>
      <c r="W1378" s="3">
        <v>6.9</v>
      </c>
      <c r="X1378" s="3" t="s">
        <v>2006</v>
      </c>
      <c r="Y1378" s="3">
        <v>46</v>
      </c>
      <c r="Z1378" s="3" t="s">
        <v>2006</v>
      </c>
      <c r="AA1378" s="3" t="s">
        <v>2006</v>
      </c>
      <c r="AB1378" s="3" t="s">
        <v>2006</v>
      </c>
      <c r="AC1378" s="3" t="s">
        <v>2006</v>
      </c>
      <c r="AD1378" s="15" t="s">
        <v>2006</v>
      </c>
    </row>
    <row r="1379" spans="1:30" x14ac:dyDescent="0.3">
      <c r="A1379" s="146" t="s">
        <v>42</v>
      </c>
      <c r="B1379" s="144" t="s">
        <v>42</v>
      </c>
      <c r="C1379" s="144">
        <v>148156</v>
      </c>
      <c r="D1379" s="144">
        <v>6572520</v>
      </c>
      <c r="E1379" s="161">
        <v>2016</v>
      </c>
      <c r="F1379" s="3" t="s">
        <v>526</v>
      </c>
      <c r="G1379" s="3" t="s">
        <v>1267</v>
      </c>
      <c r="H1379" s="3" t="s">
        <v>275</v>
      </c>
      <c r="I1379" s="14">
        <f>0.1*33</f>
        <v>3.3000000000000003</v>
      </c>
      <c r="J1379" s="23">
        <v>1.3</v>
      </c>
      <c r="K1379" s="26">
        <v>0.2</v>
      </c>
      <c r="L1379" s="26">
        <v>8.2000000000000011</v>
      </c>
      <c r="M1379" s="3" t="s">
        <v>1267</v>
      </c>
      <c r="N1379" s="3" t="s">
        <v>275</v>
      </c>
      <c r="O1379" s="23">
        <v>3.1</v>
      </c>
      <c r="P1379" s="23">
        <v>1.4</v>
      </c>
      <c r="Q1379" s="3" t="s">
        <v>1265</v>
      </c>
      <c r="R1379" s="27">
        <v>7.5</v>
      </c>
      <c r="S1379" s="3">
        <v>7.7</v>
      </c>
      <c r="T1379" s="3" t="s">
        <v>2006</v>
      </c>
      <c r="U1379" s="3" t="s">
        <v>2006</v>
      </c>
      <c r="V1379" s="3" t="s">
        <v>2006</v>
      </c>
      <c r="W1379" s="3">
        <v>4.9000000000000004</v>
      </c>
      <c r="X1379" s="3" t="s">
        <v>2006</v>
      </c>
      <c r="Y1379" s="3">
        <v>22</v>
      </c>
      <c r="Z1379" s="3" t="s">
        <v>2006</v>
      </c>
      <c r="AA1379" s="3" t="s">
        <v>2006</v>
      </c>
      <c r="AB1379" s="3" t="s">
        <v>2006</v>
      </c>
      <c r="AC1379" s="3" t="s">
        <v>2006</v>
      </c>
      <c r="AD1379" s="15" t="s">
        <v>2006</v>
      </c>
    </row>
    <row r="1380" spans="1:30" x14ac:dyDescent="0.3">
      <c r="A1380" s="146" t="s">
        <v>36</v>
      </c>
      <c r="B1380" s="144" t="s">
        <v>1279</v>
      </c>
      <c r="C1380" s="144">
        <v>158727</v>
      </c>
      <c r="D1380" s="144">
        <v>6578210</v>
      </c>
      <c r="E1380" s="161">
        <v>2016</v>
      </c>
      <c r="F1380" s="3" t="s">
        <v>526</v>
      </c>
      <c r="G1380" s="3" t="s">
        <v>1267</v>
      </c>
      <c r="H1380" s="3" t="s">
        <v>275</v>
      </c>
      <c r="I1380" s="14">
        <f>0.1*25</f>
        <v>2.5</v>
      </c>
      <c r="J1380" s="23">
        <v>2.2000000000000002</v>
      </c>
      <c r="K1380" s="26">
        <v>0.13999999999999999</v>
      </c>
      <c r="L1380" s="26">
        <v>3.7</v>
      </c>
      <c r="M1380" s="3" t="s">
        <v>1267</v>
      </c>
      <c r="N1380" s="3" t="s">
        <v>275</v>
      </c>
      <c r="O1380" s="23">
        <v>2.7</v>
      </c>
      <c r="P1380" s="23">
        <v>2.2999999999999998</v>
      </c>
      <c r="Q1380" s="3" t="s">
        <v>1265</v>
      </c>
      <c r="R1380" s="27">
        <v>3.1</v>
      </c>
      <c r="S1380" s="3">
        <v>7.8</v>
      </c>
      <c r="T1380" s="3" t="s">
        <v>2006</v>
      </c>
      <c r="U1380" s="3" t="s">
        <v>2006</v>
      </c>
      <c r="V1380" s="3" t="s">
        <v>2006</v>
      </c>
      <c r="W1380" s="3">
        <v>8.3000000000000007</v>
      </c>
      <c r="X1380" s="3" t="s">
        <v>2006</v>
      </c>
      <c r="Y1380" s="3">
        <v>25</v>
      </c>
      <c r="Z1380" s="3" t="s">
        <v>2006</v>
      </c>
      <c r="AA1380" s="3" t="s">
        <v>2006</v>
      </c>
      <c r="AB1380" s="3" t="s">
        <v>2006</v>
      </c>
      <c r="AC1380" s="3" t="s">
        <v>2006</v>
      </c>
      <c r="AD1380" s="15" t="s">
        <v>2006</v>
      </c>
    </row>
    <row r="1381" spans="1:30" x14ac:dyDescent="0.3">
      <c r="A1381" s="143" t="s">
        <v>263</v>
      </c>
      <c r="B1381" s="144" t="s">
        <v>550</v>
      </c>
      <c r="C1381" s="144">
        <v>156953</v>
      </c>
      <c r="D1381" s="144">
        <v>6570050</v>
      </c>
      <c r="E1381" s="161">
        <v>2016</v>
      </c>
      <c r="F1381" s="3" t="s">
        <v>526</v>
      </c>
      <c r="G1381" s="3" t="s">
        <v>1267</v>
      </c>
      <c r="H1381" s="3" t="s">
        <v>275</v>
      </c>
      <c r="I1381" s="14">
        <f>0.1*13</f>
        <v>1.3</v>
      </c>
      <c r="J1381" s="23">
        <v>2.4</v>
      </c>
      <c r="K1381" s="26">
        <v>0.1</v>
      </c>
      <c r="L1381" s="26">
        <v>1.9</v>
      </c>
      <c r="M1381" s="3" t="s">
        <v>1267</v>
      </c>
      <c r="N1381" s="3" t="s">
        <v>275</v>
      </c>
      <c r="O1381" s="23">
        <v>1.2</v>
      </c>
      <c r="P1381" s="23">
        <v>2</v>
      </c>
      <c r="Q1381" s="3" t="s">
        <v>1265</v>
      </c>
      <c r="R1381" s="27">
        <v>1</v>
      </c>
      <c r="S1381" s="3">
        <v>8</v>
      </c>
      <c r="T1381" s="3" t="s">
        <v>2006</v>
      </c>
      <c r="U1381" s="3" t="s">
        <v>2006</v>
      </c>
      <c r="V1381" s="3" t="s">
        <v>2006</v>
      </c>
      <c r="W1381" s="3">
        <v>8.6999999999999993</v>
      </c>
      <c r="X1381" s="3" t="s">
        <v>2006</v>
      </c>
      <c r="Y1381" s="3">
        <v>25</v>
      </c>
      <c r="Z1381" s="3" t="s">
        <v>2006</v>
      </c>
      <c r="AA1381" s="3" t="s">
        <v>2006</v>
      </c>
      <c r="AB1381" s="3" t="s">
        <v>2006</v>
      </c>
      <c r="AC1381" s="3" t="s">
        <v>2006</v>
      </c>
      <c r="AD1381" s="15" t="s">
        <v>2006</v>
      </c>
    </row>
    <row r="1382" spans="1:30" x14ac:dyDescent="0.3">
      <c r="A1382" s="146" t="s">
        <v>269</v>
      </c>
      <c r="B1382" s="144" t="s">
        <v>44</v>
      </c>
      <c r="C1382" s="144">
        <v>149668</v>
      </c>
      <c r="D1382" s="144">
        <v>6580770</v>
      </c>
      <c r="E1382" s="161">
        <v>2016</v>
      </c>
      <c r="F1382" s="3" t="s">
        <v>526</v>
      </c>
      <c r="G1382" s="3" t="s">
        <v>1267</v>
      </c>
      <c r="H1382" s="3" t="s">
        <v>275</v>
      </c>
      <c r="I1382" s="14">
        <f>0.1*41</f>
        <v>4.1000000000000005</v>
      </c>
      <c r="J1382" s="23">
        <v>2.5</v>
      </c>
      <c r="K1382" s="26">
        <v>0.24000000000000002</v>
      </c>
      <c r="L1382" s="26">
        <v>4.7</v>
      </c>
      <c r="M1382" s="3" t="s">
        <v>1267</v>
      </c>
      <c r="N1382" s="3" t="s">
        <v>275</v>
      </c>
      <c r="O1382" s="23">
        <v>2.5</v>
      </c>
      <c r="P1382" s="23">
        <v>2.2000000000000002</v>
      </c>
      <c r="Q1382" s="3" t="s">
        <v>1265</v>
      </c>
      <c r="R1382" s="27">
        <v>1.7</v>
      </c>
      <c r="S1382" s="3">
        <v>8.4</v>
      </c>
      <c r="T1382" s="3" t="s">
        <v>2006</v>
      </c>
      <c r="U1382" s="3" t="s">
        <v>2006</v>
      </c>
      <c r="V1382" s="3" t="s">
        <v>2006</v>
      </c>
      <c r="W1382" s="3">
        <v>8.4</v>
      </c>
      <c r="X1382" s="3">
        <v>20</v>
      </c>
      <c r="Y1382" s="3">
        <v>18</v>
      </c>
      <c r="Z1382" s="3" t="s">
        <v>2006</v>
      </c>
      <c r="AA1382" s="3" t="s">
        <v>2006</v>
      </c>
      <c r="AB1382" s="3" t="s">
        <v>2006</v>
      </c>
      <c r="AC1382" s="3" t="s">
        <v>2006</v>
      </c>
      <c r="AD1382" s="15" t="s">
        <v>2006</v>
      </c>
    </row>
    <row r="1383" spans="1:30" x14ac:dyDescent="0.3">
      <c r="A1383" s="146" t="s">
        <v>41</v>
      </c>
      <c r="B1383" s="144" t="s">
        <v>41</v>
      </c>
      <c r="C1383" s="144">
        <v>155057</v>
      </c>
      <c r="D1383" s="144">
        <v>6568460</v>
      </c>
      <c r="E1383" s="161">
        <v>2016</v>
      </c>
      <c r="F1383" s="3" t="s">
        <v>526</v>
      </c>
      <c r="G1383" s="3" t="s">
        <v>1267</v>
      </c>
      <c r="H1383" s="3" t="s">
        <v>275</v>
      </c>
      <c r="I1383" s="14">
        <f>0.1*11</f>
        <v>1.1000000000000001</v>
      </c>
      <c r="J1383" s="23">
        <v>2</v>
      </c>
      <c r="K1383" s="26">
        <v>6.4999999999999988E-2</v>
      </c>
      <c r="L1383" s="26">
        <v>1.8</v>
      </c>
      <c r="M1383" s="3" t="s">
        <v>1267</v>
      </c>
      <c r="N1383" s="3" t="s">
        <v>275</v>
      </c>
      <c r="O1383" s="23">
        <v>1.1000000000000001</v>
      </c>
      <c r="P1383" s="23">
        <v>2</v>
      </c>
      <c r="Q1383" s="3" t="s">
        <v>1265</v>
      </c>
      <c r="R1383" s="27">
        <v>1.6</v>
      </c>
      <c r="S1383" s="3">
        <v>7.9</v>
      </c>
      <c r="T1383" s="3" t="s">
        <v>2006</v>
      </c>
      <c r="U1383" s="3" t="s">
        <v>2006</v>
      </c>
      <c r="V1383" s="3" t="s">
        <v>2006</v>
      </c>
      <c r="W1383" s="3">
        <v>8.8000000000000007</v>
      </c>
      <c r="X1383" s="3" t="s">
        <v>2006</v>
      </c>
      <c r="Y1383" s="3">
        <v>23</v>
      </c>
      <c r="Z1383" s="3" t="s">
        <v>2006</v>
      </c>
      <c r="AA1383" s="3" t="s">
        <v>2006</v>
      </c>
      <c r="AB1383" s="3" t="s">
        <v>2006</v>
      </c>
      <c r="AC1383" s="3" t="s">
        <v>2006</v>
      </c>
      <c r="AD1383" s="15" t="s">
        <v>2006</v>
      </c>
    </row>
    <row r="1384" spans="1:30" x14ac:dyDescent="0.3">
      <c r="A1384" s="143" t="s">
        <v>37</v>
      </c>
      <c r="B1384" s="144" t="s">
        <v>37</v>
      </c>
      <c r="E1384" s="161">
        <v>2016</v>
      </c>
      <c r="F1384" s="3" t="s">
        <v>526</v>
      </c>
      <c r="G1384" s="3" t="s">
        <v>1267</v>
      </c>
      <c r="H1384" s="3" t="s">
        <v>275</v>
      </c>
      <c r="I1384" s="14" t="s">
        <v>275</v>
      </c>
      <c r="J1384" s="23" t="s">
        <v>587</v>
      </c>
      <c r="K1384" s="26" t="s">
        <v>566</v>
      </c>
      <c r="L1384" s="26" t="s">
        <v>582</v>
      </c>
      <c r="M1384" s="3" t="s">
        <v>1267</v>
      </c>
      <c r="N1384" s="3" t="s">
        <v>275</v>
      </c>
      <c r="O1384" s="23" t="s">
        <v>587</v>
      </c>
      <c r="P1384" s="23" t="s">
        <v>587</v>
      </c>
      <c r="Q1384" s="3" t="s">
        <v>1265</v>
      </c>
      <c r="R1384" s="27" t="s">
        <v>974</v>
      </c>
      <c r="S1384" s="3" t="s">
        <v>2006</v>
      </c>
      <c r="T1384" s="3" t="s">
        <v>2006</v>
      </c>
      <c r="U1384" s="3" t="s">
        <v>2006</v>
      </c>
      <c r="V1384" s="3" t="s">
        <v>2006</v>
      </c>
      <c r="W1384" s="3" t="s">
        <v>2006</v>
      </c>
      <c r="X1384" s="3" t="s">
        <v>2006</v>
      </c>
      <c r="Y1384" s="3" t="s">
        <v>275</v>
      </c>
      <c r="Z1384" s="3" t="s">
        <v>2006</v>
      </c>
      <c r="AA1384" s="3" t="s">
        <v>2006</v>
      </c>
      <c r="AB1384" s="3" t="s">
        <v>2006</v>
      </c>
      <c r="AC1384" s="3" t="s">
        <v>2006</v>
      </c>
      <c r="AD1384" s="15" t="s">
        <v>2006</v>
      </c>
    </row>
    <row r="1385" spans="1:30" x14ac:dyDescent="0.3">
      <c r="A1385" s="143" t="s">
        <v>265</v>
      </c>
      <c r="B1385" s="144" t="s">
        <v>546</v>
      </c>
      <c r="C1385" s="144">
        <v>152125</v>
      </c>
      <c r="D1385" s="144">
        <v>6576900</v>
      </c>
      <c r="E1385" s="161">
        <v>2016</v>
      </c>
      <c r="F1385" s="3" t="s">
        <v>526</v>
      </c>
      <c r="G1385" s="3" t="s">
        <v>1267</v>
      </c>
      <c r="H1385" s="3" t="s">
        <v>275</v>
      </c>
      <c r="I1385" s="14">
        <f>0.1*29</f>
        <v>2.9000000000000004</v>
      </c>
      <c r="J1385" s="23">
        <v>2.2000000000000002</v>
      </c>
      <c r="K1385" s="26">
        <v>0.16</v>
      </c>
      <c r="L1385" s="26">
        <v>2.1</v>
      </c>
      <c r="M1385" s="3" t="s">
        <v>1267</v>
      </c>
      <c r="N1385" s="3" t="s">
        <v>275</v>
      </c>
      <c r="O1385" s="23">
        <v>2.6</v>
      </c>
      <c r="P1385" s="23">
        <v>2</v>
      </c>
      <c r="Q1385" s="3" t="s">
        <v>1265</v>
      </c>
      <c r="R1385" s="27">
        <v>1.2</v>
      </c>
      <c r="S1385" s="3">
        <v>8.6</v>
      </c>
      <c r="T1385" s="3" t="s">
        <v>2006</v>
      </c>
      <c r="U1385" s="3" t="s">
        <v>2006</v>
      </c>
      <c r="V1385" s="3" t="s">
        <v>2006</v>
      </c>
      <c r="W1385" s="3">
        <v>8.3000000000000007</v>
      </c>
      <c r="X1385" s="3" t="s">
        <v>2006</v>
      </c>
      <c r="Y1385" s="3">
        <v>18</v>
      </c>
      <c r="Z1385" s="3" t="s">
        <v>2006</v>
      </c>
      <c r="AA1385" s="3" t="s">
        <v>2006</v>
      </c>
      <c r="AB1385" s="3" t="s">
        <v>2006</v>
      </c>
      <c r="AC1385" s="3" t="s">
        <v>2006</v>
      </c>
      <c r="AD1385" s="15" t="s">
        <v>2006</v>
      </c>
    </row>
    <row r="1386" spans="1:30" x14ac:dyDescent="0.3">
      <c r="A1386" s="146" t="s">
        <v>43</v>
      </c>
      <c r="B1386" s="144" t="s">
        <v>43</v>
      </c>
      <c r="C1386" s="144">
        <v>153662</v>
      </c>
      <c r="D1386" s="144">
        <v>6578630</v>
      </c>
      <c r="E1386" s="161">
        <v>2016</v>
      </c>
      <c r="F1386" s="3" t="s">
        <v>527</v>
      </c>
      <c r="G1386" s="3" t="s">
        <v>1267</v>
      </c>
      <c r="H1386" s="3" t="s">
        <v>275</v>
      </c>
      <c r="I1386" s="14">
        <f>0.1*35</f>
        <v>3.5</v>
      </c>
      <c r="J1386" s="23">
        <v>2.4</v>
      </c>
      <c r="K1386" s="26">
        <v>0.44</v>
      </c>
      <c r="L1386" s="26">
        <v>2.5</v>
      </c>
      <c r="M1386" s="3" t="s">
        <v>1267</v>
      </c>
      <c r="N1386" s="3" t="s">
        <v>275</v>
      </c>
      <c r="O1386" s="23">
        <v>3.5</v>
      </c>
      <c r="P1386" s="23">
        <v>2.4</v>
      </c>
      <c r="Q1386" s="3">
        <v>0.14000000000000001</v>
      </c>
      <c r="R1386" s="27">
        <v>1.9</v>
      </c>
      <c r="S1386" s="3">
        <v>8.1</v>
      </c>
      <c r="T1386" s="3" t="s">
        <v>2006</v>
      </c>
      <c r="U1386" s="3" t="s">
        <v>2006</v>
      </c>
      <c r="V1386" s="3" t="s">
        <v>2006</v>
      </c>
      <c r="W1386" s="3">
        <v>8</v>
      </c>
      <c r="X1386" s="3" t="s">
        <v>2006</v>
      </c>
      <c r="Y1386" s="3">
        <v>20</v>
      </c>
      <c r="Z1386" s="3" t="s">
        <v>2006</v>
      </c>
      <c r="AA1386" s="3" t="s">
        <v>2006</v>
      </c>
      <c r="AB1386" s="3" t="s">
        <v>2006</v>
      </c>
      <c r="AC1386" s="3" t="s">
        <v>2006</v>
      </c>
      <c r="AD1386" s="15" t="s">
        <v>2006</v>
      </c>
    </row>
    <row r="1387" spans="1:30" x14ac:dyDescent="0.3">
      <c r="A1387" s="146" t="s">
        <v>516</v>
      </c>
      <c r="B1387" s="144" t="s">
        <v>1263</v>
      </c>
      <c r="C1387" s="163">
        <v>138359</v>
      </c>
      <c r="D1387" s="163">
        <v>6582640</v>
      </c>
      <c r="E1387" s="161">
        <v>2016</v>
      </c>
      <c r="F1387" s="3" t="s">
        <v>527</v>
      </c>
      <c r="G1387" s="3" t="s">
        <v>1267</v>
      </c>
      <c r="H1387" s="3" t="s">
        <v>275</v>
      </c>
      <c r="I1387" s="14">
        <f>0.1*21</f>
        <v>2.1</v>
      </c>
      <c r="J1387" s="23">
        <v>2.2999999999999998</v>
      </c>
      <c r="K1387" s="26">
        <v>0.05</v>
      </c>
      <c r="L1387" s="26" t="s">
        <v>582</v>
      </c>
      <c r="M1387" s="3" t="s">
        <v>1267</v>
      </c>
      <c r="N1387" s="3" t="s">
        <v>275</v>
      </c>
      <c r="O1387" s="23">
        <v>2</v>
      </c>
      <c r="P1387" s="23">
        <v>2.2999999999999998</v>
      </c>
      <c r="Q1387" s="3" t="s">
        <v>1265</v>
      </c>
      <c r="R1387" s="27" t="s">
        <v>974</v>
      </c>
      <c r="S1387" s="3">
        <v>8.1999999999999993</v>
      </c>
      <c r="T1387" s="3" t="s">
        <v>2006</v>
      </c>
      <c r="U1387" s="3" t="s">
        <v>2006</v>
      </c>
      <c r="V1387" s="3" t="s">
        <v>2006</v>
      </c>
      <c r="W1387" s="3">
        <v>8.4</v>
      </c>
      <c r="X1387" s="3" t="s">
        <v>2006</v>
      </c>
      <c r="Y1387" s="3">
        <v>22</v>
      </c>
      <c r="Z1387" s="3" t="s">
        <v>2006</v>
      </c>
      <c r="AA1387" s="3" t="s">
        <v>2006</v>
      </c>
      <c r="AB1387" s="3" t="s">
        <v>2006</v>
      </c>
      <c r="AC1387" s="3" t="s">
        <v>2006</v>
      </c>
      <c r="AD1387" s="15" t="s">
        <v>2006</v>
      </c>
    </row>
    <row r="1388" spans="1:30" x14ac:dyDescent="0.3">
      <c r="A1388" s="146" t="s">
        <v>261</v>
      </c>
      <c r="B1388" s="144" t="s">
        <v>1327</v>
      </c>
      <c r="C1388" s="144">
        <v>156341</v>
      </c>
      <c r="D1388" s="144">
        <v>6582550</v>
      </c>
      <c r="E1388" s="161">
        <v>2016</v>
      </c>
      <c r="F1388" s="3" t="s">
        <v>527</v>
      </c>
      <c r="G1388" s="3" t="s">
        <v>1272</v>
      </c>
      <c r="H1388" s="3" t="s">
        <v>1270</v>
      </c>
      <c r="I1388" s="14">
        <v>2</v>
      </c>
      <c r="J1388" s="23">
        <v>2</v>
      </c>
      <c r="K1388" s="26" t="s">
        <v>556</v>
      </c>
      <c r="L1388" s="26" t="s">
        <v>603</v>
      </c>
      <c r="M1388" s="3" t="s">
        <v>1272</v>
      </c>
      <c r="N1388" s="3" t="s">
        <v>1270</v>
      </c>
      <c r="O1388" s="23">
        <v>1.6</v>
      </c>
      <c r="P1388" s="23">
        <v>1.8</v>
      </c>
      <c r="Q1388" s="3" t="s">
        <v>1271</v>
      </c>
      <c r="R1388" s="27" t="s">
        <v>1275</v>
      </c>
      <c r="S1388" s="3">
        <v>7.9</v>
      </c>
      <c r="T1388" s="3" t="s">
        <v>2006</v>
      </c>
      <c r="U1388" s="3" t="s">
        <v>2006</v>
      </c>
      <c r="V1388" s="3" t="s">
        <v>2006</v>
      </c>
      <c r="W1388" s="3">
        <v>6.7</v>
      </c>
      <c r="X1388" s="3" t="s">
        <v>2006</v>
      </c>
      <c r="Y1388" s="3">
        <v>41</v>
      </c>
      <c r="Z1388" s="3" t="s">
        <v>2006</v>
      </c>
      <c r="AA1388" s="3" t="s">
        <v>2006</v>
      </c>
      <c r="AB1388" s="3" t="s">
        <v>2006</v>
      </c>
      <c r="AC1388" s="3" t="s">
        <v>2006</v>
      </c>
      <c r="AD1388" s="15" t="s">
        <v>2006</v>
      </c>
    </row>
    <row r="1389" spans="1:30" x14ac:dyDescent="0.3">
      <c r="A1389" s="146" t="s">
        <v>515</v>
      </c>
      <c r="B1389" s="144" t="s">
        <v>1262</v>
      </c>
      <c r="C1389" s="163">
        <v>147437</v>
      </c>
      <c r="D1389" s="163">
        <v>6577200</v>
      </c>
      <c r="E1389" s="161">
        <v>2016</v>
      </c>
      <c r="F1389" s="3" t="s">
        <v>527</v>
      </c>
      <c r="G1389" s="3" t="s">
        <v>1267</v>
      </c>
      <c r="H1389" s="3" t="s">
        <v>275</v>
      </c>
      <c r="I1389" s="14">
        <f>0.1*21</f>
        <v>2.1</v>
      </c>
      <c r="J1389" s="23">
        <v>2.2000000000000002</v>
      </c>
      <c r="K1389" s="26" t="s">
        <v>587</v>
      </c>
      <c r="L1389" s="26" t="s">
        <v>582</v>
      </c>
      <c r="M1389" s="3" t="s">
        <v>1267</v>
      </c>
      <c r="N1389" s="3" t="s">
        <v>275</v>
      </c>
      <c r="O1389" s="23">
        <v>1.9</v>
      </c>
      <c r="P1389" s="23">
        <v>2.2000000000000002</v>
      </c>
      <c r="Q1389" s="3" t="s">
        <v>1265</v>
      </c>
      <c r="R1389" s="27" t="s">
        <v>974</v>
      </c>
      <c r="S1389" s="3">
        <v>8.1</v>
      </c>
      <c r="T1389" s="3" t="s">
        <v>2006</v>
      </c>
      <c r="U1389" s="3" t="s">
        <v>2006</v>
      </c>
      <c r="V1389" s="3" t="s">
        <v>2006</v>
      </c>
      <c r="W1389" s="3">
        <v>8.1999999999999993</v>
      </c>
      <c r="X1389" s="3" t="s">
        <v>2006</v>
      </c>
      <c r="Y1389" s="3">
        <v>21</v>
      </c>
      <c r="Z1389" s="3" t="s">
        <v>2006</v>
      </c>
      <c r="AA1389" s="3" t="s">
        <v>2006</v>
      </c>
      <c r="AB1389" s="3" t="s">
        <v>2006</v>
      </c>
      <c r="AC1389" s="3" t="s">
        <v>2006</v>
      </c>
      <c r="AD1389" s="15" t="s">
        <v>2006</v>
      </c>
    </row>
    <row r="1390" spans="1:30" x14ac:dyDescent="0.3">
      <c r="A1390" s="143" t="s">
        <v>37</v>
      </c>
      <c r="B1390" s="144" t="s">
        <v>37</v>
      </c>
      <c r="E1390" s="161">
        <v>2016</v>
      </c>
      <c r="F1390" s="3" t="s">
        <v>527</v>
      </c>
      <c r="G1390" s="3" t="s">
        <v>1267</v>
      </c>
      <c r="H1390" s="3" t="s">
        <v>275</v>
      </c>
      <c r="I1390" s="14" t="s">
        <v>275</v>
      </c>
      <c r="J1390" s="23" t="s">
        <v>587</v>
      </c>
      <c r="K1390" s="26" t="s">
        <v>566</v>
      </c>
      <c r="L1390" s="26" t="s">
        <v>582</v>
      </c>
      <c r="M1390" s="3" t="s">
        <v>1267</v>
      </c>
      <c r="N1390" s="3" t="s">
        <v>275</v>
      </c>
      <c r="O1390" s="23" t="s">
        <v>587</v>
      </c>
      <c r="P1390" s="23" t="s">
        <v>587</v>
      </c>
      <c r="Q1390" s="3" t="s">
        <v>1265</v>
      </c>
      <c r="R1390" s="27" t="s">
        <v>974</v>
      </c>
      <c r="S1390" s="3" t="s">
        <v>2006</v>
      </c>
      <c r="T1390" s="3" t="s">
        <v>2006</v>
      </c>
      <c r="U1390" s="3" t="s">
        <v>2006</v>
      </c>
      <c r="V1390" s="3" t="s">
        <v>2006</v>
      </c>
      <c r="W1390" s="3" t="s">
        <v>2006</v>
      </c>
      <c r="X1390" s="3" t="s">
        <v>2006</v>
      </c>
      <c r="Y1390" s="3" t="s">
        <v>275</v>
      </c>
      <c r="Z1390" s="3" t="s">
        <v>2006</v>
      </c>
      <c r="AA1390" s="3" t="s">
        <v>2006</v>
      </c>
      <c r="AB1390" s="3" t="s">
        <v>2006</v>
      </c>
      <c r="AC1390" s="3" t="s">
        <v>2006</v>
      </c>
      <c r="AD1390" s="15" t="s">
        <v>2006</v>
      </c>
    </row>
    <row r="1391" spans="1:30" x14ac:dyDescent="0.3">
      <c r="A1391" s="143" t="s">
        <v>37</v>
      </c>
      <c r="B1391" s="144" t="s">
        <v>37</v>
      </c>
      <c r="E1391" s="161">
        <v>2016</v>
      </c>
      <c r="F1391" s="3" t="s">
        <v>528</v>
      </c>
      <c r="G1391" s="3" t="s">
        <v>1267</v>
      </c>
      <c r="H1391" s="3" t="s">
        <v>275</v>
      </c>
      <c r="I1391" s="14" t="s">
        <v>275</v>
      </c>
      <c r="J1391" s="23" t="s">
        <v>587</v>
      </c>
      <c r="K1391" s="26" t="s">
        <v>566</v>
      </c>
      <c r="L1391" s="26" t="s">
        <v>582</v>
      </c>
      <c r="M1391" s="3" t="s">
        <v>1267</v>
      </c>
      <c r="N1391" s="3" t="s">
        <v>275</v>
      </c>
      <c r="O1391" s="23" t="s">
        <v>587</v>
      </c>
      <c r="P1391" s="23" t="s">
        <v>587</v>
      </c>
      <c r="Q1391" s="3" t="s">
        <v>1265</v>
      </c>
      <c r="R1391" s="27" t="s">
        <v>974</v>
      </c>
      <c r="S1391" s="3" t="s">
        <v>2006</v>
      </c>
      <c r="T1391" s="3" t="s">
        <v>2006</v>
      </c>
      <c r="U1391" s="3" t="s">
        <v>2006</v>
      </c>
      <c r="V1391" s="3" t="s">
        <v>2006</v>
      </c>
      <c r="W1391" s="3" t="s">
        <v>2006</v>
      </c>
      <c r="X1391" s="3" t="s">
        <v>2006</v>
      </c>
      <c r="Y1391" s="3" t="s">
        <v>275</v>
      </c>
      <c r="Z1391" s="3" t="s">
        <v>2006</v>
      </c>
      <c r="AA1391" s="3" t="s">
        <v>2006</v>
      </c>
      <c r="AB1391" s="3" t="s">
        <v>2006</v>
      </c>
      <c r="AC1391" s="3" t="s">
        <v>2006</v>
      </c>
      <c r="AD1391" s="15" t="s">
        <v>2006</v>
      </c>
    </row>
    <row r="1392" spans="1:30" x14ac:dyDescent="0.3">
      <c r="A1392" s="143" t="s">
        <v>267</v>
      </c>
      <c r="B1392" s="144" t="s">
        <v>552</v>
      </c>
      <c r="C1392" s="144">
        <v>152713</v>
      </c>
      <c r="D1392" s="144">
        <v>6582780</v>
      </c>
      <c r="E1392" s="161">
        <v>2016</v>
      </c>
      <c r="F1392" s="3" t="s">
        <v>528</v>
      </c>
      <c r="G1392" s="3" t="s">
        <v>1271</v>
      </c>
      <c r="H1392" s="3" t="s">
        <v>513</v>
      </c>
      <c r="I1392" s="14">
        <f>0.1*35</f>
        <v>3.5</v>
      </c>
      <c r="J1392" s="23">
        <v>1.8</v>
      </c>
      <c r="K1392" s="26">
        <v>0.64</v>
      </c>
      <c r="L1392" s="26" t="s">
        <v>1274</v>
      </c>
      <c r="M1392" s="3" t="s">
        <v>1272</v>
      </c>
      <c r="N1392" s="3" t="s">
        <v>1270</v>
      </c>
      <c r="O1392" s="23">
        <v>2.2000000000000002</v>
      </c>
      <c r="P1392" s="23">
        <v>1.6</v>
      </c>
      <c r="Q1392" s="3" t="s">
        <v>1271</v>
      </c>
      <c r="R1392" s="27" t="s">
        <v>1275</v>
      </c>
      <c r="S1392" s="3">
        <v>8.5</v>
      </c>
      <c r="T1392" s="3">
        <v>95</v>
      </c>
      <c r="U1392" s="3" t="s">
        <v>2006</v>
      </c>
      <c r="V1392" s="3" t="s">
        <v>2006</v>
      </c>
      <c r="W1392" s="3">
        <v>7.9</v>
      </c>
      <c r="X1392" s="3" t="s">
        <v>2006</v>
      </c>
      <c r="Y1392" s="3">
        <v>46</v>
      </c>
      <c r="Z1392" s="3" t="s">
        <v>2006</v>
      </c>
      <c r="AA1392" s="3" t="s">
        <v>2006</v>
      </c>
      <c r="AB1392" s="3" t="s">
        <v>2006</v>
      </c>
      <c r="AC1392" s="3" t="s">
        <v>2006</v>
      </c>
      <c r="AD1392" s="15" t="s">
        <v>2006</v>
      </c>
    </row>
    <row r="1393" spans="1:30" x14ac:dyDescent="0.3">
      <c r="A1393" s="146" t="s">
        <v>269</v>
      </c>
      <c r="B1393" s="144" t="s">
        <v>44</v>
      </c>
      <c r="C1393" s="144">
        <v>149668</v>
      </c>
      <c r="D1393" s="144">
        <v>6580770</v>
      </c>
      <c r="E1393" s="161">
        <v>2016</v>
      </c>
      <c r="F1393" s="3" t="s">
        <v>528</v>
      </c>
      <c r="G1393" s="3" t="s">
        <v>1267</v>
      </c>
      <c r="H1393" s="3" t="s">
        <v>275</v>
      </c>
      <c r="I1393" s="14">
        <f>0.1*33</f>
        <v>3.3000000000000003</v>
      </c>
      <c r="J1393" s="23">
        <v>2.2999999999999998</v>
      </c>
      <c r="K1393" s="26">
        <v>0.25999999999999995</v>
      </c>
      <c r="L1393" s="26">
        <v>2.5</v>
      </c>
      <c r="M1393" s="3" t="s">
        <v>1267</v>
      </c>
      <c r="N1393" s="3" t="s">
        <v>275</v>
      </c>
      <c r="O1393" s="23">
        <v>2.6</v>
      </c>
      <c r="P1393" s="23">
        <v>2.2999999999999998</v>
      </c>
      <c r="Q1393" s="3" t="s">
        <v>1265</v>
      </c>
      <c r="R1393" s="27">
        <v>1.2</v>
      </c>
      <c r="S1393" s="3">
        <v>8.1999999999999993</v>
      </c>
      <c r="T1393" s="3" t="s">
        <v>2006</v>
      </c>
      <c r="U1393" s="3" t="s">
        <v>2006</v>
      </c>
      <c r="V1393" s="3" t="s">
        <v>2006</v>
      </c>
      <c r="W1393" s="3">
        <v>8.6999999999999993</v>
      </c>
      <c r="X1393" s="3">
        <v>22</v>
      </c>
      <c r="Y1393" s="3">
        <v>20</v>
      </c>
      <c r="Z1393" s="3" t="s">
        <v>2006</v>
      </c>
      <c r="AA1393" s="3" t="s">
        <v>2006</v>
      </c>
      <c r="AB1393" s="3" t="s">
        <v>2006</v>
      </c>
      <c r="AC1393" s="3" t="s">
        <v>2006</v>
      </c>
      <c r="AD1393" s="15" t="s">
        <v>2006</v>
      </c>
    </row>
    <row r="1394" spans="1:30" x14ac:dyDescent="0.3">
      <c r="A1394" s="146" t="s">
        <v>41</v>
      </c>
      <c r="B1394" s="144" t="s">
        <v>41</v>
      </c>
      <c r="C1394" s="144">
        <v>155057</v>
      </c>
      <c r="D1394" s="144">
        <v>6568460</v>
      </c>
      <c r="E1394" s="161">
        <v>2016</v>
      </c>
      <c r="F1394" s="3" t="s">
        <v>528</v>
      </c>
      <c r="G1394" s="3" t="s">
        <v>1267</v>
      </c>
      <c r="H1394" s="3" t="s">
        <v>275</v>
      </c>
      <c r="I1394" s="14">
        <f>0.1*23</f>
        <v>2.3000000000000003</v>
      </c>
      <c r="J1394" s="23">
        <v>2.1</v>
      </c>
      <c r="K1394" s="26">
        <v>9.4E-2</v>
      </c>
      <c r="L1394" s="26">
        <v>2.4</v>
      </c>
      <c r="M1394" s="3" t="s">
        <v>1267</v>
      </c>
      <c r="N1394" s="3" t="s">
        <v>275</v>
      </c>
      <c r="O1394" s="23">
        <v>2</v>
      </c>
      <c r="P1394" s="23">
        <v>2.2000000000000002</v>
      </c>
      <c r="Q1394" s="3" t="s">
        <v>1265</v>
      </c>
      <c r="R1394" s="27">
        <v>1.7</v>
      </c>
      <c r="S1394" s="3">
        <v>7.7</v>
      </c>
      <c r="T1394" s="3">
        <v>80</v>
      </c>
      <c r="U1394" s="3" t="s">
        <v>2006</v>
      </c>
      <c r="V1394" s="3" t="s">
        <v>2006</v>
      </c>
      <c r="W1394" s="3">
        <v>10</v>
      </c>
      <c r="X1394" s="3" t="s">
        <v>2006</v>
      </c>
      <c r="Y1394" s="3">
        <v>26</v>
      </c>
      <c r="Z1394" s="3" t="s">
        <v>2006</v>
      </c>
      <c r="AA1394" s="3" t="s">
        <v>2006</v>
      </c>
      <c r="AB1394" s="3" t="s">
        <v>2006</v>
      </c>
      <c r="AC1394" s="3" t="s">
        <v>2006</v>
      </c>
      <c r="AD1394" s="15" t="s">
        <v>2006</v>
      </c>
    </row>
    <row r="1395" spans="1:30" x14ac:dyDescent="0.3">
      <c r="A1395" s="146" t="s">
        <v>40</v>
      </c>
      <c r="B1395" s="144" t="s">
        <v>40</v>
      </c>
      <c r="C1395" s="144">
        <v>142857</v>
      </c>
      <c r="D1395" s="144">
        <v>6581940</v>
      </c>
      <c r="E1395" s="161">
        <v>2016</v>
      </c>
      <c r="F1395" s="3" t="s">
        <v>528</v>
      </c>
      <c r="G1395" s="3" t="s">
        <v>1267</v>
      </c>
      <c r="H1395" s="3">
        <v>0.2</v>
      </c>
      <c r="I1395" s="14">
        <f>0.1*23</f>
        <v>2.3000000000000003</v>
      </c>
      <c r="J1395" s="23">
        <v>1.6</v>
      </c>
      <c r="K1395" s="26">
        <v>0.23</v>
      </c>
      <c r="L1395" s="26">
        <v>3.6</v>
      </c>
      <c r="M1395" s="3" t="s">
        <v>1267</v>
      </c>
      <c r="N1395" s="3" t="s">
        <v>275</v>
      </c>
      <c r="O1395" s="23">
        <v>1.8</v>
      </c>
      <c r="P1395" s="23">
        <v>1.5</v>
      </c>
      <c r="Q1395" s="3" t="s">
        <v>1265</v>
      </c>
      <c r="R1395" s="27">
        <v>1.8</v>
      </c>
      <c r="S1395" s="3">
        <v>8</v>
      </c>
      <c r="T1395" s="3">
        <v>220</v>
      </c>
      <c r="U1395" s="3" t="s">
        <v>2006</v>
      </c>
      <c r="V1395" s="3" t="s">
        <v>2006</v>
      </c>
      <c r="W1395" s="3">
        <v>8.6</v>
      </c>
      <c r="X1395" s="3" t="s">
        <v>2006</v>
      </c>
      <c r="Y1395" s="3">
        <v>61</v>
      </c>
      <c r="Z1395" s="3" t="s">
        <v>2006</v>
      </c>
      <c r="AA1395" s="3" t="s">
        <v>2006</v>
      </c>
      <c r="AB1395" s="3" t="s">
        <v>2006</v>
      </c>
      <c r="AC1395" s="3" t="s">
        <v>2006</v>
      </c>
      <c r="AD1395" s="15" t="s">
        <v>2006</v>
      </c>
    </row>
    <row r="1396" spans="1:30" x14ac:dyDescent="0.3">
      <c r="A1396" s="143" t="s">
        <v>263</v>
      </c>
      <c r="B1396" s="144" t="s">
        <v>550</v>
      </c>
      <c r="C1396" s="144">
        <v>156953</v>
      </c>
      <c r="D1396" s="144">
        <v>6570050</v>
      </c>
      <c r="E1396" s="161">
        <v>2016</v>
      </c>
      <c r="F1396" s="3" t="s">
        <v>528</v>
      </c>
      <c r="G1396" s="3" t="s">
        <v>1267</v>
      </c>
      <c r="H1396" s="3" t="s">
        <v>275</v>
      </c>
      <c r="I1396" s="14">
        <f>0.1*14</f>
        <v>1.4000000000000001</v>
      </c>
      <c r="J1396" s="23">
        <v>2.6</v>
      </c>
      <c r="K1396" s="26">
        <v>0.13999999999999999</v>
      </c>
      <c r="L1396" s="26">
        <v>1.6</v>
      </c>
      <c r="M1396" s="3" t="s">
        <v>1267</v>
      </c>
      <c r="N1396" s="3" t="s">
        <v>275</v>
      </c>
      <c r="O1396" s="23">
        <v>1.1000000000000001</v>
      </c>
      <c r="P1396" s="23">
        <v>2.4</v>
      </c>
      <c r="Q1396" s="3" t="s">
        <v>1265</v>
      </c>
      <c r="R1396" s="27" t="s">
        <v>974</v>
      </c>
      <c r="S1396" s="3">
        <v>8</v>
      </c>
      <c r="T1396" s="3">
        <v>80</v>
      </c>
      <c r="U1396" s="3" t="s">
        <v>2006</v>
      </c>
      <c r="V1396" s="3" t="s">
        <v>2006</v>
      </c>
      <c r="W1396" s="3">
        <v>8.5</v>
      </c>
      <c r="X1396" s="3" t="s">
        <v>2006</v>
      </c>
      <c r="Y1396" s="3">
        <v>27</v>
      </c>
      <c r="Z1396" s="3" t="s">
        <v>2006</v>
      </c>
      <c r="AA1396" s="3" t="s">
        <v>2006</v>
      </c>
      <c r="AB1396" s="3" t="s">
        <v>2006</v>
      </c>
      <c r="AC1396" s="3" t="s">
        <v>2006</v>
      </c>
      <c r="AD1396" s="15" t="s">
        <v>2006</v>
      </c>
    </row>
    <row r="1397" spans="1:30" x14ac:dyDescent="0.3">
      <c r="A1397" s="143" t="s">
        <v>265</v>
      </c>
      <c r="B1397" s="144" t="s">
        <v>546</v>
      </c>
      <c r="C1397" s="144">
        <v>152125</v>
      </c>
      <c r="D1397" s="144">
        <v>6576900</v>
      </c>
      <c r="E1397" s="161">
        <v>2016</v>
      </c>
      <c r="F1397" s="3" t="s">
        <v>528</v>
      </c>
      <c r="G1397" s="3" t="s">
        <v>1267</v>
      </c>
      <c r="H1397" s="3" t="s">
        <v>275</v>
      </c>
      <c r="I1397" s="14">
        <v>62</v>
      </c>
      <c r="J1397" s="23">
        <v>2.4</v>
      </c>
      <c r="K1397" s="26">
        <v>0.24000000000000002</v>
      </c>
      <c r="L1397" s="26">
        <v>2.6</v>
      </c>
      <c r="M1397" s="3" t="s">
        <v>1267</v>
      </c>
      <c r="N1397" s="3" t="s">
        <v>275</v>
      </c>
      <c r="O1397" s="23">
        <v>3</v>
      </c>
      <c r="P1397" s="23">
        <v>2.4</v>
      </c>
      <c r="Q1397" s="3" t="s">
        <v>1265</v>
      </c>
      <c r="R1397" s="27">
        <v>2.4</v>
      </c>
      <c r="S1397" s="3">
        <v>8</v>
      </c>
      <c r="T1397" s="3">
        <v>66</v>
      </c>
      <c r="U1397" s="3" t="s">
        <v>2006</v>
      </c>
      <c r="V1397" s="3" t="s">
        <v>2006</v>
      </c>
      <c r="W1397" s="3">
        <v>8.6999999999999993</v>
      </c>
      <c r="X1397" s="3" t="s">
        <v>2006</v>
      </c>
      <c r="Y1397" s="3">
        <v>19</v>
      </c>
      <c r="Z1397" s="3" t="s">
        <v>2006</v>
      </c>
      <c r="AA1397" s="3" t="s">
        <v>2006</v>
      </c>
      <c r="AB1397" s="3" t="s">
        <v>2006</v>
      </c>
      <c r="AC1397" s="3" t="s">
        <v>2006</v>
      </c>
      <c r="AD1397" s="15" t="s">
        <v>2006</v>
      </c>
    </row>
    <row r="1398" spans="1:30" x14ac:dyDescent="0.3">
      <c r="A1398" s="146" t="s">
        <v>42</v>
      </c>
      <c r="B1398" s="144" t="s">
        <v>42</v>
      </c>
      <c r="C1398" s="144">
        <v>148156</v>
      </c>
      <c r="D1398" s="144">
        <v>6572520</v>
      </c>
      <c r="E1398" s="161">
        <v>2016</v>
      </c>
      <c r="F1398" s="3" t="s">
        <v>528</v>
      </c>
      <c r="G1398" s="3" t="s">
        <v>1267</v>
      </c>
      <c r="H1398" s="3" t="s">
        <v>275</v>
      </c>
      <c r="I1398" s="14">
        <f>0.1*26</f>
        <v>2.6</v>
      </c>
      <c r="J1398" s="23">
        <v>1.3</v>
      </c>
      <c r="K1398" s="26">
        <v>0.19</v>
      </c>
      <c r="L1398" s="26">
        <v>4.7</v>
      </c>
      <c r="M1398" s="3" t="s">
        <v>1267</v>
      </c>
      <c r="N1398" s="3" t="s">
        <v>275</v>
      </c>
      <c r="O1398" s="23">
        <v>2.1</v>
      </c>
      <c r="P1398" s="23">
        <v>1.2</v>
      </c>
      <c r="Q1398" s="3" t="s">
        <v>1265</v>
      </c>
      <c r="R1398" s="27">
        <v>3</v>
      </c>
      <c r="S1398" s="3">
        <v>7.5</v>
      </c>
      <c r="T1398" s="3">
        <v>58</v>
      </c>
      <c r="U1398" s="3" t="s">
        <v>2006</v>
      </c>
      <c r="V1398" s="3" t="s">
        <v>2006</v>
      </c>
      <c r="W1398" s="3">
        <v>5.7</v>
      </c>
      <c r="X1398" s="3" t="s">
        <v>2006</v>
      </c>
      <c r="Y1398" s="3">
        <v>23</v>
      </c>
      <c r="Z1398" s="3" t="s">
        <v>2006</v>
      </c>
      <c r="AA1398" s="3" t="s">
        <v>2006</v>
      </c>
      <c r="AB1398" s="3" t="s">
        <v>2006</v>
      </c>
      <c r="AC1398" s="3" t="s">
        <v>2006</v>
      </c>
      <c r="AD1398" s="15" t="s">
        <v>2006</v>
      </c>
    </row>
    <row r="1399" spans="1:30" x14ac:dyDescent="0.3">
      <c r="A1399" s="146" t="s">
        <v>36</v>
      </c>
      <c r="B1399" s="144" t="s">
        <v>1279</v>
      </c>
      <c r="C1399" s="144">
        <v>158727</v>
      </c>
      <c r="D1399" s="144">
        <v>6578210</v>
      </c>
      <c r="E1399" s="161">
        <v>2016</v>
      </c>
      <c r="F1399" s="3" t="s">
        <v>528</v>
      </c>
      <c r="G1399" s="3" t="s">
        <v>1267</v>
      </c>
      <c r="H1399" s="3" t="s">
        <v>275</v>
      </c>
      <c r="I1399" s="14">
        <f>0.1*33</f>
        <v>3.3000000000000003</v>
      </c>
      <c r="J1399" s="23">
        <v>2.2999999999999998</v>
      </c>
      <c r="K1399" s="26">
        <v>0.21000000000000002</v>
      </c>
      <c r="L1399" s="26">
        <v>3.3</v>
      </c>
      <c r="M1399" s="3" t="s">
        <v>1267</v>
      </c>
      <c r="N1399" s="3" t="s">
        <v>275</v>
      </c>
      <c r="O1399" s="23">
        <v>3.2</v>
      </c>
      <c r="P1399" s="23">
        <v>2.2000000000000002</v>
      </c>
      <c r="Q1399" s="3" t="s">
        <v>1265</v>
      </c>
      <c r="R1399" s="27">
        <v>3</v>
      </c>
      <c r="S1399" s="3">
        <v>7.8</v>
      </c>
      <c r="T1399" s="3">
        <v>65</v>
      </c>
      <c r="U1399" s="3" t="s">
        <v>2006</v>
      </c>
      <c r="V1399" s="3" t="s">
        <v>2006</v>
      </c>
      <c r="W1399" s="3">
        <v>8.6</v>
      </c>
      <c r="X1399" s="3" t="s">
        <v>2006</v>
      </c>
      <c r="Y1399" s="3">
        <v>23</v>
      </c>
      <c r="Z1399" s="3" t="s">
        <v>2006</v>
      </c>
      <c r="AA1399" s="3" t="s">
        <v>2006</v>
      </c>
      <c r="AB1399" s="3" t="s">
        <v>2006</v>
      </c>
      <c r="AC1399" s="3" t="s">
        <v>2006</v>
      </c>
      <c r="AD1399" s="15" t="s">
        <v>2006</v>
      </c>
    </row>
    <row r="1400" spans="1:30" x14ac:dyDescent="0.3">
      <c r="A1400" s="146" t="s">
        <v>38</v>
      </c>
      <c r="B1400" s="145" t="s">
        <v>38</v>
      </c>
      <c r="C1400" s="144">
        <v>145070</v>
      </c>
      <c r="D1400" s="144">
        <v>6580210</v>
      </c>
      <c r="E1400" s="161">
        <v>2016</v>
      </c>
      <c r="F1400" s="3" t="s">
        <v>528</v>
      </c>
      <c r="G1400" s="3" t="s">
        <v>1267</v>
      </c>
      <c r="H1400" s="3" t="s">
        <v>275</v>
      </c>
      <c r="I1400" s="14">
        <v>0.54</v>
      </c>
      <c r="J1400" s="23">
        <v>0.39</v>
      </c>
      <c r="K1400" s="26">
        <v>9.1999999999999998E-2</v>
      </c>
      <c r="L1400" s="26" t="s">
        <v>582</v>
      </c>
      <c r="M1400" s="3" t="s">
        <v>1267</v>
      </c>
      <c r="N1400" s="3" t="s">
        <v>275</v>
      </c>
      <c r="O1400" s="23">
        <v>0.48000000000000004</v>
      </c>
      <c r="P1400" s="23">
        <v>0.43</v>
      </c>
      <c r="Q1400" s="3" t="s">
        <v>1265</v>
      </c>
      <c r="R1400" s="27" t="s">
        <v>974</v>
      </c>
      <c r="S1400" s="3">
        <v>8</v>
      </c>
      <c r="T1400" s="3">
        <v>150</v>
      </c>
      <c r="U1400" s="3" t="s">
        <v>2006</v>
      </c>
      <c r="V1400" s="3" t="s">
        <v>2006</v>
      </c>
      <c r="W1400" s="3">
        <v>9.6</v>
      </c>
      <c r="X1400" s="3">
        <v>42</v>
      </c>
      <c r="Y1400" s="3">
        <v>39</v>
      </c>
      <c r="Z1400" s="3" t="s">
        <v>2006</v>
      </c>
      <c r="AA1400" s="3" t="s">
        <v>2006</v>
      </c>
      <c r="AB1400" s="3" t="s">
        <v>2006</v>
      </c>
      <c r="AC1400" s="3" t="s">
        <v>2006</v>
      </c>
      <c r="AD1400" s="15" t="s">
        <v>2006</v>
      </c>
    </row>
    <row r="1401" spans="1:30" x14ac:dyDescent="0.3">
      <c r="A1401" s="146" t="s">
        <v>39</v>
      </c>
      <c r="B1401" s="144" t="s">
        <v>39</v>
      </c>
      <c r="C1401" s="144">
        <v>145234</v>
      </c>
      <c r="D1401" s="144">
        <v>6581590</v>
      </c>
      <c r="E1401" s="161">
        <v>2016</v>
      </c>
      <c r="F1401" s="3" t="s">
        <v>528</v>
      </c>
      <c r="G1401" s="3" t="s">
        <v>1267</v>
      </c>
      <c r="H1401" s="3" t="s">
        <v>275</v>
      </c>
      <c r="I1401" s="14">
        <f>0.1*43</f>
        <v>4.3</v>
      </c>
      <c r="J1401" s="23">
        <v>0.88</v>
      </c>
      <c r="K1401" s="26">
        <v>0.34</v>
      </c>
      <c r="L1401" s="26">
        <v>4.5999999999999996</v>
      </c>
      <c r="M1401" s="3" t="s">
        <v>1267</v>
      </c>
      <c r="N1401" s="3" t="s">
        <v>275</v>
      </c>
      <c r="O1401" s="23">
        <v>2.8</v>
      </c>
      <c r="P1401" s="23">
        <v>0.83</v>
      </c>
      <c r="Q1401" s="3">
        <v>7.9000000000000001E-2</v>
      </c>
      <c r="R1401" s="27">
        <v>3.3</v>
      </c>
      <c r="S1401" s="3">
        <v>8</v>
      </c>
      <c r="T1401" s="3">
        <v>260</v>
      </c>
      <c r="U1401" s="3" t="s">
        <v>2006</v>
      </c>
      <c r="V1401" s="3" t="s">
        <v>2006</v>
      </c>
      <c r="W1401" s="3">
        <v>22</v>
      </c>
      <c r="X1401" s="3" t="s">
        <v>2006</v>
      </c>
      <c r="Y1401" s="3">
        <v>72</v>
      </c>
      <c r="Z1401" s="3" t="s">
        <v>2006</v>
      </c>
      <c r="AA1401" s="3" t="s">
        <v>2006</v>
      </c>
      <c r="AB1401" s="3" t="s">
        <v>2006</v>
      </c>
      <c r="AC1401" s="3" t="s">
        <v>2006</v>
      </c>
      <c r="AD1401" s="15" t="s">
        <v>2006</v>
      </c>
    </row>
    <row r="1402" spans="1:30" x14ac:dyDescent="0.3">
      <c r="A1402" s="146" t="s">
        <v>268</v>
      </c>
      <c r="B1402" s="144" t="s">
        <v>1993</v>
      </c>
      <c r="C1402" s="144">
        <v>146245</v>
      </c>
      <c r="D1402" s="144">
        <v>6583660</v>
      </c>
      <c r="E1402" s="161">
        <v>2016</v>
      </c>
      <c r="F1402" s="3" t="s">
        <v>528</v>
      </c>
      <c r="G1402" s="3">
        <v>2.5999999999999999E-2</v>
      </c>
      <c r="H1402" s="3">
        <v>3.7</v>
      </c>
      <c r="I1402" s="14">
        <f>0.1*86</f>
        <v>8.6</v>
      </c>
      <c r="J1402" s="23">
        <v>4</v>
      </c>
      <c r="K1402" s="26">
        <v>2</v>
      </c>
      <c r="L1402" s="26">
        <v>22</v>
      </c>
      <c r="M1402" s="3" t="s">
        <v>1267</v>
      </c>
      <c r="N1402" s="3" t="s">
        <v>275</v>
      </c>
      <c r="O1402" s="23">
        <v>2.8</v>
      </c>
      <c r="P1402" s="23">
        <v>2.2000000000000002</v>
      </c>
      <c r="Q1402" s="3">
        <v>5.3999999999999999E-2</v>
      </c>
      <c r="R1402" s="27">
        <v>2.5</v>
      </c>
      <c r="S1402" s="3">
        <v>7.8</v>
      </c>
      <c r="T1402" s="3">
        <v>200</v>
      </c>
      <c r="U1402" s="3" t="s">
        <v>2006</v>
      </c>
      <c r="V1402" s="3" t="s">
        <v>2006</v>
      </c>
      <c r="W1402" s="3">
        <v>8.6</v>
      </c>
      <c r="X1402" s="3" t="s">
        <v>2006</v>
      </c>
      <c r="Y1402" s="3">
        <v>62</v>
      </c>
      <c r="Z1402" s="3" t="s">
        <v>2006</v>
      </c>
      <c r="AA1402" s="3" t="s">
        <v>2006</v>
      </c>
      <c r="AB1402" s="3" t="s">
        <v>2006</v>
      </c>
      <c r="AC1402" s="3" t="s">
        <v>2006</v>
      </c>
      <c r="AD1402" s="15" t="s">
        <v>2006</v>
      </c>
    </row>
    <row r="1403" spans="1:30" x14ac:dyDescent="0.3">
      <c r="A1403" s="146" t="s">
        <v>261</v>
      </c>
      <c r="B1403" s="144" t="s">
        <v>1327</v>
      </c>
      <c r="C1403" s="144">
        <v>156341</v>
      </c>
      <c r="D1403" s="144">
        <v>6582550</v>
      </c>
      <c r="E1403" s="161">
        <v>2016</v>
      </c>
      <c r="F1403" s="3" t="s">
        <v>529</v>
      </c>
      <c r="G1403" s="3" t="s">
        <v>1272</v>
      </c>
      <c r="H1403" s="3" t="s">
        <v>1270</v>
      </c>
      <c r="I1403" s="14">
        <f>0.1*19</f>
        <v>1.9000000000000001</v>
      </c>
      <c r="J1403" s="23">
        <v>1.9</v>
      </c>
      <c r="K1403" s="26">
        <v>0.12999999999999998</v>
      </c>
      <c r="L1403" s="26">
        <v>2.2000000000000002</v>
      </c>
      <c r="M1403" s="3" t="s">
        <v>1272</v>
      </c>
      <c r="N1403" s="3" t="s">
        <v>1270</v>
      </c>
      <c r="O1403" s="23">
        <v>1.5</v>
      </c>
      <c r="P1403" s="23">
        <v>1.7</v>
      </c>
      <c r="Q1403" s="3" t="s">
        <v>1271</v>
      </c>
      <c r="R1403" s="27" t="s">
        <v>1275</v>
      </c>
      <c r="S1403" s="3">
        <v>8.1999999999999993</v>
      </c>
      <c r="T1403" s="3" t="s">
        <v>2006</v>
      </c>
      <c r="U1403" s="3" t="s">
        <v>2006</v>
      </c>
      <c r="V1403" s="3" t="s">
        <v>2006</v>
      </c>
      <c r="W1403" s="3">
        <v>7.8</v>
      </c>
      <c r="X1403" s="3" t="s">
        <v>2006</v>
      </c>
      <c r="Y1403" s="3">
        <v>45</v>
      </c>
      <c r="Z1403" s="3" t="s">
        <v>2006</v>
      </c>
      <c r="AA1403" s="3" t="s">
        <v>2006</v>
      </c>
      <c r="AB1403" s="3" t="s">
        <v>2006</v>
      </c>
      <c r="AC1403" s="3" t="s">
        <v>2006</v>
      </c>
      <c r="AD1403" s="15" t="s">
        <v>2006</v>
      </c>
    </row>
    <row r="1404" spans="1:30" x14ac:dyDescent="0.3">
      <c r="A1404" s="146" t="s">
        <v>516</v>
      </c>
      <c r="B1404" s="144" t="s">
        <v>1263</v>
      </c>
      <c r="C1404" s="163">
        <v>138359</v>
      </c>
      <c r="D1404" s="163">
        <v>6582640</v>
      </c>
      <c r="E1404" s="161">
        <v>2016</v>
      </c>
      <c r="F1404" s="3" t="s">
        <v>529</v>
      </c>
      <c r="G1404" s="3" t="s">
        <v>1267</v>
      </c>
      <c r="H1404" s="3" t="s">
        <v>275</v>
      </c>
      <c r="I1404" s="14">
        <f>0.1*24</f>
        <v>2.4000000000000004</v>
      </c>
      <c r="J1404" s="23">
        <v>2.2999999999999998</v>
      </c>
      <c r="K1404" s="26">
        <v>0.22</v>
      </c>
      <c r="L1404" s="26">
        <v>1.6</v>
      </c>
      <c r="M1404" s="3" t="s">
        <v>1267</v>
      </c>
      <c r="N1404" s="3" t="s">
        <v>275</v>
      </c>
      <c r="O1404" s="23">
        <v>2</v>
      </c>
      <c r="P1404" s="23">
        <v>2.2999999999999998</v>
      </c>
      <c r="Q1404" s="3" t="s">
        <v>1265</v>
      </c>
      <c r="R1404" s="27" t="s">
        <v>974</v>
      </c>
      <c r="S1404" s="3">
        <v>8.1999999999999993</v>
      </c>
      <c r="T1404" s="3" t="s">
        <v>2006</v>
      </c>
      <c r="U1404" s="3" t="s">
        <v>2006</v>
      </c>
      <c r="V1404" s="3" t="s">
        <v>2006</v>
      </c>
      <c r="W1404" s="3">
        <v>8.4</v>
      </c>
      <c r="X1404" s="3" t="s">
        <v>2006</v>
      </c>
      <c r="Y1404" s="3">
        <v>22</v>
      </c>
      <c r="Z1404" s="3" t="s">
        <v>2006</v>
      </c>
      <c r="AA1404" s="3" t="s">
        <v>2006</v>
      </c>
      <c r="AB1404" s="3" t="s">
        <v>2006</v>
      </c>
      <c r="AC1404" s="3" t="s">
        <v>2006</v>
      </c>
      <c r="AD1404" s="15" t="s">
        <v>2006</v>
      </c>
    </row>
    <row r="1405" spans="1:30" x14ac:dyDescent="0.3">
      <c r="A1405" s="146" t="s">
        <v>515</v>
      </c>
      <c r="B1405" s="144" t="s">
        <v>1262</v>
      </c>
      <c r="C1405" s="163">
        <v>147437</v>
      </c>
      <c r="D1405" s="163">
        <v>6577200</v>
      </c>
      <c r="E1405" s="161">
        <v>2016</v>
      </c>
      <c r="F1405" s="3" t="s">
        <v>529</v>
      </c>
      <c r="G1405" s="3" t="s">
        <v>1267</v>
      </c>
      <c r="H1405" s="3" t="s">
        <v>275</v>
      </c>
      <c r="I1405" s="14">
        <f>0.1*24</f>
        <v>2.4000000000000004</v>
      </c>
      <c r="J1405" s="23">
        <v>2.1</v>
      </c>
      <c r="K1405" s="26">
        <v>0.15</v>
      </c>
      <c r="L1405" s="26">
        <v>2.6</v>
      </c>
      <c r="M1405" s="3" t="s">
        <v>1267</v>
      </c>
      <c r="N1405" s="3" t="s">
        <v>275</v>
      </c>
      <c r="O1405" s="23">
        <v>1.9</v>
      </c>
      <c r="P1405" s="23">
        <v>2.1</v>
      </c>
      <c r="Q1405" s="3" t="s">
        <v>1265</v>
      </c>
      <c r="R1405" s="27" t="s">
        <v>974</v>
      </c>
      <c r="S1405" s="3">
        <v>8</v>
      </c>
      <c r="T1405" s="3" t="s">
        <v>2006</v>
      </c>
      <c r="U1405" s="3" t="s">
        <v>2006</v>
      </c>
      <c r="V1405" s="3" t="s">
        <v>2006</v>
      </c>
      <c r="W1405" s="3">
        <v>7.7</v>
      </c>
      <c r="X1405" s="3" t="s">
        <v>2006</v>
      </c>
      <c r="Y1405" s="3">
        <v>17</v>
      </c>
      <c r="Z1405" s="3" t="s">
        <v>2006</v>
      </c>
      <c r="AA1405" s="3" t="s">
        <v>2006</v>
      </c>
      <c r="AB1405" s="3" t="s">
        <v>2006</v>
      </c>
      <c r="AC1405" s="3" t="s">
        <v>2006</v>
      </c>
      <c r="AD1405" s="15" t="s">
        <v>2006</v>
      </c>
    </row>
    <row r="1406" spans="1:30" x14ac:dyDescent="0.3">
      <c r="A1406" s="146" t="s">
        <v>43</v>
      </c>
      <c r="B1406" s="144" t="s">
        <v>43</v>
      </c>
      <c r="C1406" s="144">
        <v>153662</v>
      </c>
      <c r="D1406" s="144">
        <v>6578630</v>
      </c>
      <c r="E1406" s="161">
        <v>2016</v>
      </c>
      <c r="F1406" s="3" t="s">
        <v>529</v>
      </c>
      <c r="G1406" s="3" t="s">
        <v>1267</v>
      </c>
      <c r="H1406" s="3" t="s">
        <v>275</v>
      </c>
      <c r="I1406" s="14">
        <f>0.1*22</f>
        <v>2.2000000000000002</v>
      </c>
      <c r="J1406" s="23">
        <v>2.1</v>
      </c>
      <c r="K1406" s="26">
        <v>7.4999999999999997E-2</v>
      </c>
      <c r="L1406" s="26" t="s">
        <v>582</v>
      </c>
      <c r="M1406" s="3" t="s">
        <v>1267</v>
      </c>
      <c r="N1406" s="3" t="s">
        <v>275</v>
      </c>
      <c r="O1406" s="23">
        <v>2.1</v>
      </c>
      <c r="P1406" s="23">
        <v>2.2000000000000002</v>
      </c>
      <c r="Q1406" s="3" t="s">
        <v>1265</v>
      </c>
      <c r="R1406" s="27" t="s">
        <v>974</v>
      </c>
      <c r="S1406" s="3">
        <v>8</v>
      </c>
      <c r="T1406" s="3" t="s">
        <v>2006</v>
      </c>
      <c r="U1406" s="3" t="s">
        <v>2006</v>
      </c>
      <c r="V1406" s="3" t="s">
        <v>2006</v>
      </c>
      <c r="W1406" s="3">
        <v>8.4</v>
      </c>
      <c r="X1406" s="3" t="s">
        <v>2006</v>
      </c>
      <c r="Y1406" s="3">
        <v>18</v>
      </c>
      <c r="Z1406" s="3" t="s">
        <v>2006</v>
      </c>
      <c r="AA1406" s="3" t="s">
        <v>2006</v>
      </c>
      <c r="AB1406" s="3" t="s">
        <v>2006</v>
      </c>
      <c r="AC1406" s="3" t="s">
        <v>2006</v>
      </c>
      <c r="AD1406" s="15" t="s">
        <v>2006</v>
      </c>
    </row>
    <row r="1407" spans="1:30" x14ac:dyDescent="0.3">
      <c r="A1407" s="143" t="s">
        <v>267</v>
      </c>
      <c r="B1407" s="144" t="s">
        <v>552</v>
      </c>
      <c r="C1407" s="144">
        <v>152713</v>
      </c>
      <c r="D1407" s="144">
        <v>6582780</v>
      </c>
      <c r="E1407" s="161">
        <v>2016</v>
      </c>
      <c r="F1407" s="3" t="s">
        <v>530</v>
      </c>
      <c r="G1407" s="3" t="s">
        <v>1271</v>
      </c>
      <c r="H1407" s="3" t="s">
        <v>513</v>
      </c>
      <c r="I1407" s="14">
        <f>0.1*31</f>
        <v>3.1</v>
      </c>
      <c r="J1407" s="23">
        <v>1.5</v>
      </c>
      <c r="K1407" s="26">
        <v>0.98</v>
      </c>
      <c r="L1407" s="26" t="s">
        <v>1274</v>
      </c>
      <c r="M1407" s="3" t="s">
        <v>1271</v>
      </c>
      <c r="N1407" s="3" t="s">
        <v>974</v>
      </c>
      <c r="O1407" s="23">
        <v>5.5</v>
      </c>
      <c r="P1407" s="23">
        <v>1.8</v>
      </c>
      <c r="Q1407" s="3">
        <v>0.37</v>
      </c>
      <c r="R1407" s="27">
        <v>8.4</v>
      </c>
      <c r="S1407" s="3">
        <v>8</v>
      </c>
      <c r="T1407" s="3" t="s">
        <v>2006</v>
      </c>
      <c r="U1407" s="3" t="s">
        <v>2006</v>
      </c>
      <c r="V1407" s="3" t="s">
        <v>2006</v>
      </c>
      <c r="W1407" s="3">
        <v>7.3</v>
      </c>
      <c r="X1407" s="3" t="s">
        <v>2006</v>
      </c>
      <c r="Y1407" s="3">
        <v>58</v>
      </c>
      <c r="Z1407" s="3" t="s">
        <v>2006</v>
      </c>
      <c r="AA1407" s="3" t="s">
        <v>2006</v>
      </c>
      <c r="AB1407" s="3" t="s">
        <v>2006</v>
      </c>
      <c r="AC1407" s="3" t="s">
        <v>2006</v>
      </c>
      <c r="AD1407" s="15" t="s">
        <v>2006</v>
      </c>
    </row>
    <row r="1408" spans="1:30" x14ac:dyDescent="0.3">
      <c r="A1408" s="146" t="s">
        <v>269</v>
      </c>
      <c r="B1408" s="144" t="s">
        <v>44</v>
      </c>
      <c r="C1408" s="144">
        <v>149668</v>
      </c>
      <c r="D1408" s="144">
        <v>6580770</v>
      </c>
      <c r="E1408" s="161">
        <v>2016</v>
      </c>
      <c r="F1408" s="3" t="s">
        <v>530</v>
      </c>
      <c r="G1408" s="3" t="s">
        <v>1267</v>
      </c>
      <c r="H1408" s="3" t="s">
        <v>275</v>
      </c>
      <c r="I1408" s="14">
        <v>3</v>
      </c>
      <c r="J1408" s="23">
        <v>2.1</v>
      </c>
      <c r="K1408" s="26">
        <v>0.17</v>
      </c>
      <c r="L1408" s="26">
        <v>2.2999999999999998</v>
      </c>
      <c r="M1408" s="3" t="s">
        <v>1267</v>
      </c>
      <c r="N1408" s="3" t="s">
        <v>275</v>
      </c>
      <c r="O1408" s="23">
        <v>2.2999999999999998</v>
      </c>
      <c r="P1408" s="23">
        <v>2.1</v>
      </c>
      <c r="Q1408" s="3" t="s">
        <v>1265</v>
      </c>
      <c r="R1408" s="27">
        <v>2.7</v>
      </c>
      <c r="S1408" s="3">
        <v>7.9</v>
      </c>
      <c r="T1408" s="3" t="s">
        <v>2006</v>
      </c>
      <c r="U1408" s="3" t="s">
        <v>2006</v>
      </c>
      <c r="V1408" s="3" t="s">
        <v>2006</v>
      </c>
      <c r="W1408" s="3">
        <v>7.1</v>
      </c>
      <c r="X1408" s="3">
        <v>19</v>
      </c>
      <c r="Y1408" s="3">
        <v>21</v>
      </c>
      <c r="Z1408" s="3" t="s">
        <v>2006</v>
      </c>
      <c r="AA1408" s="3" t="s">
        <v>2006</v>
      </c>
      <c r="AB1408" s="3" t="s">
        <v>2006</v>
      </c>
      <c r="AC1408" s="3" t="s">
        <v>2006</v>
      </c>
      <c r="AD1408" s="15" t="s">
        <v>2006</v>
      </c>
    </row>
    <row r="1409" spans="1:30" x14ac:dyDescent="0.3">
      <c r="A1409" s="146" t="s">
        <v>268</v>
      </c>
      <c r="B1409" s="144" t="s">
        <v>1993</v>
      </c>
      <c r="C1409" s="144">
        <v>146245</v>
      </c>
      <c r="D1409" s="144">
        <v>6583660</v>
      </c>
      <c r="E1409" s="161">
        <v>2016</v>
      </c>
      <c r="F1409" s="3" t="s">
        <v>530</v>
      </c>
      <c r="G1409" s="3" t="s">
        <v>1267</v>
      </c>
      <c r="H1409" s="3">
        <v>0.49</v>
      </c>
      <c r="I1409" s="14">
        <f>0.1*25</f>
        <v>2.5</v>
      </c>
      <c r="J1409" s="23">
        <v>2</v>
      </c>
      <c r="K1409" s="26">
        <v>0.76</v>
      </c>
      <c r="L1409" s="26">
        <v>9.1</v>
      </c>
      <c r="M1409" s="3" t="s">
        <v>1267</v>
      </c>
      <c r="N1409" s="3" t="s">
        <v>275</v>
      </c>
      <c r="O1409" s="23">
        <v>1.6</v>
      </c>
      <c r="P1409" s="23">
        <v>1.7</v>
      </c>
      <c r="Q1409" s="3" t="s">
        <v>1265</v>
      </c>
      <c r="R1409" s="27">
        <v>2.8</v>
      </c>
      <c r="S1409" s="3">
        <v>7.7</v>
      </c>
      <c r="T1409" s="3">
        <v>150</v>
      </c>
      <c r="U1409" s="3" t="s">
        <v>2006</v>
      </c>
      <c r="V1409" s="3" t="s">
        <v>2006</v>
      </c>
      <c r="W1409" s="3">
        <v>6.6</v>
      </c>
      <c r="X1409" s="3" t="s">
        <v>2006</v>
      </c>
      <c r="Y1409" s="3">
        <v>56</v>
      </c>
      <c r="Z1409" s="3" t="s">
        <v>2006</v>
      </c>
      <c r="AA1409" s="3" t="s">
        <v>2006</v>
      </c>
      <c r="AB1409" s="3" t="s">
        <v>2006</v>
      </c>
      <c r="AC1409" s="3" t="s">
        <v>2006</v>
      </c>
      <c r="AD1409" s="15" t="s">
        <v>2006</v>
      </c>
    </row>
    <row r="1410" spans="1:30" x14ac:dyDescent="0.3">
      <c r="A1410" s="146" t="s">
        <v>38</v>
      </c>
      <c r="B1410" s="145" t="s">
        <v>38</v>
      </c>
      <c r="C1410" s="144">
        <v>145070</v>
      </c>
      <c r="D1410" s="144">
        <v>6580210</v>
      </c>
      <c r="E1410" s="161">
        <v>2016</v>
      </c>
      <c r="F1410" s="3" t="s">
        <v>530</v>
      </c>
      <c r="G1410" s="3" t="s">
        <v>1267</v>
      </c>
      <c r="H1410" s="3" t="s">
        <v>275</v>
      </c>
      <c r="I1410" s="14">
        <v>0.73</v>
      </c>
      <c r="J1410" s="23">
        <v>0.37</v>
      </c>
      <c r="K1410" s="26">
        <v>0.13999999999999999</v>
      </c>
      <c r="L1410" s="26" t="s">
        <v>582</v>
      </c>
      <c r="M1410" s="3" t="s">
        <v>1267</v>
      </c>
      <c r="N1410" s="3" t="s">
        <v>275</v>
      </c>
      <c r="O1410" s="23">
        <v>0.6</v>
      </c>
      <c r="P1410" s="23">
        <v>0.41</v>
      </c>
      <c r="Q1410" s="3" t="s">
        <v>1265</v>
      </c>
      <c r="R1410" s="27" t="s">
        <v>974</v>
      </c>
      <c r="S1410" s="3">
        <v>8</v>
      </c>
      <c r="T1410" s="3" t="s">
        <v>2006</v>
      </c>
      <c r="U1410" s="3" t="s">
        <v>2006</v>
      </c>
      <c r="V1410" s="3" t="s">
        <v>2006</v>
      </c>
      <c r="W1410" s="3">
        <v>8.1</v>
      </c>
      <c r="X1410" s="3">
        <v>44</v>
      </c>
      <c r="Y1410" s="3">
        <v>48</v>
      </c>
      <c r="Z1410" s="3" t="s">
        <v>2006</v>
      </c>
      <c r="AA1410" s="3" t="s">
        <v>2006</v>
      </c>
      <c r="AB1410" s="3" t="s">
        <v>2006</v>
      </c>
      <c r="AC1410" s="3" t="s">
        <v>2006</v>
      </c>
      <c r="AD1410" s="15" t="s">
        <v>2006</v>
      </c>
    </row>
    <row r="1411" spans="1:30" x14ac:dyDescent="0.3">
      <c r="A1411" s="146" t="s">
        <v>39</v>
      </c>
      <c r="B1411" s="144" t="s">
        <v>39</v>
      </c>
      <c r="C1411" s="144">
        <v>145234</v>
      </c>
      <c r="D1411" s="144">
        <v>6581590</v>
      </c>
      <c r="E1411" s="161">
        <v>2016</v>
      </c>
      <c r="F1411" s="3" t="s">
        <v>530</v>
      </c>
      <c r="G1411" s="3" t="s">
        <v>1267</v>
      </c>
      <c r="H1411" s="3" t="s">
        <v>275</v>
      </c>
      <c r="I1411" s="14">
        <v>0.56999999999999995</v>
      </c>
      <c r="J1411" s="23">
        <v>0.59000000000000008</v>
      </c>
      <c r="K1411" s="26">
        <v>7.2000000000000008E-2</v>
      </c>
      <c r="L1411" s="26">
        <v>1.1000000000000001</v>
      </c>
      <c r="M1411" s="3" t="s">
        <v>1267</v>
      </c>
      <c r="N1411" s="3" t="s">
        <v>275</v>
      </c>
      <c r="O1411" s="23">
        <v>0.23</v>
      </c>
      <c r="P1411" s="23">
        <v>0.61</v>
      </c>
      <c r="Q1411" s="3" t="s">
        <v>1265</v>
      </c>
      <c r="R1411" s="27" t="s">
        <v>974</v>
      </c>
      <c r="S1411" s="3">
        <v>8</v>
      </c>
      <c r="T1411" s="3" t="s">
        <v>2006</v>
      </c>
      <c r="U1411" s="3" t="s">
        <v>2006</v>
      </c>
      <c r="V1411" s="3" t="s">
        <v>2006</v>
      </c>
      <c r="W1411" s="3">
        <v>20</v>
      </c>
      <c r="X1411" s="3" t="s">
        <v>2006</v>
      </c>
      <c r="Y1411" s="3">
        <v>76</v>
      </c>
      <c r="Z1411" s="3" t="s">
        <v>2006</v>
      </c>
      <c r="AA1411" s="3" t="s">
        <v>2006</v>
      </c>
      <c r="AB1411" s="3" t="s">
        <v>2006</v>
      </c>
      <c r="AC1411" s="3" t="s">
        <v>2006</v>
      </c>
      <c r="AD1411" s="15" t="s">
        <v>2006</v>
      </c>
    </row>
    <row r="1412" spans="1:30" x14ac:dyDescent="0.3">
      <c r="A1412" s="146" t="s">
        <v>36</v>
      </c>
      <c r="B1412" s="144" t="s">
        <v>1279</v>
      </c>
      <c r="C1412" s="144">
        <v>158727</v>
      </c>
      <c r="D1412" s="144">
        <v>6578210</v>
      </c>
      <c r="E1412" s="161">
        <v>2016</v>
      </c>
      <c r="F1412" s="3" t="s">
        <v>530</v>
      </c>
      <c r="G1412" s="3" t="s">
        <v>1267</v>
      </c>
      <c r="H1412" s="3" t="s">
        <v>275</v>
      </c>
      <c r="I1412" s="14">
        <f>0.1*24</f>
        <v>2.4000000000000004</v>
      </c>
      <c r="J1412" s="23">
        <v>2.1</v>
      </c>
      <c r="K1412" s="26">
        <v>0.22</v>
      </c>
      <c r="L1412" s="26">
        <v>2.1</v>
      </c>
      <c r="M1412" s="3" t="s">
        <v>1267</v>
      </c>
      <c r="N1412" s="3" t="s">
        <v>275</v>
      </c>
      <c r="O1412" s="23">
        <v>2.2000000000000002</v>
      </c>
      <c r="P1412" s="23">
        <v>2</v>
      </c>
      <c r="Q1412" s="3" t="s">
        <v>1265</v>
      </c>
      <c r="R1412" s="27">
        <v>1.7</v>
      </c>
      <c r="S1412" s="3">
        <v>7.7</v>
      </c>
      <c r="T1412" s="3" t="s">
        <v>2006</v>
      </c>
      <c r="U1412" s="3" t="s">
        <v>2006</v>
      </c>
      <c r="V1412" s="3" t="s">
        <v>2006</v>
      </c>
      <c r="W1412" s="3">
        <v>6.6</v>
      </c>
      <c r="X1412" s="3" t="s">
        <v>2006</v>
      </c>
      <c r="Y1412" s="3">
        <v>26</v>
      </c>
      <c r="Z1412" s="3" t="s">
        <v>2006</v>
      </c>
      <c r="AA1412" s="3" t="s">
        <v>2006</v>
      </c>
      <c r="AB1412" s="3" t="s">
        <v>2006</v>
      </c>
      <c r="AC1412" s="3" t="s">
        <v>2006</v>
      </c>
      <c r="AD1412" s="15" t="s">
        <v>2006</v>
      </c>
    </row>
    <row r="1413" spans="1:30" x14ac:dyDescent="0.3">
      <c r="A1413" s="146" t="s">
        <v>42</v>
      </c>
      <c r="B1413" s="144" t="s">
        <v>42</v>
      </c>
      <c r="C1413" s="144">
        <v>148156</v>
      </c>
      <c r="D1413" s="144">
        <v>6572520</v>
      </c>
      <c r="E1413" s="161">
        <v>2016</v>
      </c>
      <c r="F1413" s="3" t="s">
        <v>530</v>
      </c>
      <c r="G1413" s="3" t="s">
        <v>1267</v>
      </c>
      <c r="H1413" s="3" t="s">
        <v>275</v>
      </c>
      <c r="I1413" s="14">
        <f>0.1*24</f>
        <v>2.4000000000000004</v>
      </c>
      <c r="J1413" s="23">
        <v>1.1000000000000001</v>
      </c>
      <c r="K1413" s="26">
        <v>0.28999999999999998</v>
      </c>
      <c r="L1413" s="26">
        <v>2.6</v>
      </c>
      <c r="M1413" s="3" t="s">
        <v>1267</v>
      </c>
      <c r="N1413" s="3" t="s">
        <v>275</v>
      </c>
      <c r="O1413" s="23">
        <v>2.2000000000000002</v>
      </c>
      <c r="P1413" s="23">
        <v>1.3</v>
      </c>
      <c r="Q1413" s="3">
        <v>7.2999999999999995E-2</v>
      </c>
      <c r="R1413" s="27">
        <v>1.6</v>
      </c>
      <c r="S1413" s="3">
        <v>7.7</v>
      </c>
      <c r="T1413" s="3" t="s">
        <v>2006</v>
      </c>
      <c r="U1413" s="3" t="s">
        <v>2006</v>
      </c>
      <c r="V1413" s="3" t="s">
        <v>2006</v>
      </c>
      <c r="W1413" s="3">
        <v>5.7</v>
      </c>
      <c r="X1413" s="3" t="s">
        <v>2006</v>
      </c>
      <c r="Y1413" s="3">
        <v>25</v>
      </c>
      <c r="Z1413" s="3" t="s">
        <v>2006</v>
      </c>
      <c r="AA1413" s="3" t="s">
        <v>2006</v>
      </c>
      <c r="AB1413" s="3" t="s">
        <v>2006</v>
      </c>
      <c r="AC1413" s="3" t="s">
        <v>2006</v>
      </c>
      <c r="AD1413" s="15" t="s">
        <v>2006</v>
      </c>
    </row>
    <row r="1414" spans="1:30" x14ac:dyDescent="0.3">
      <c r="A1414" s="143" t="s">
        <v>263</v>
      </c>
      <c r="B1414" s="144" t="s">
        <v>550</v>
      </c>
      <c r="C1414" s="144">
        <v>156953</v>
      </c>
      <c r="D1414" s="144">
        <v>6570050</v>
      </c>
      <c r="E1414" s="161">
        <v>2016</v>
      </c>
      <c r="F1414" s="3" t="s">
        <v>530</v>
      </c>
      <c r="G1414" s="3" t="s">
        <v>1267</v>
      </c>
      <c r="H1414" s="3" t="s">
        <v>275</v>
      </c>
      <c r="I1414" s="14">
        <f>0.1*17</f>
        <v>1.7000000000000002</v>
      </c>
      <c r="J1414" s="23">
        <v>2.6</v>
      </c>
      <c r="K1414" s="26">
        <v>0.15</v>
      </c>
      <c r="L1414" s="26">
        <v>1.7</v>
      </c>
      <c r="M1414" s="3" t="s">
        <v>1267</v>
      </c>
      <c r="N1414" s="3" t="s">
        <v>275</v>
      </c>
      <c r="O1414" s="23">
        <v>1.8</v>
      </c>
      <c r="P1414" s="23">
        <v>2.4</v>
      </c>
      <c r="Q1414" s="3" t="s">
        <v>1265</v>
      </c>
      <c r="R1414" s="27">
        <v>1.2</v>
      </c>
      <c r="S1414" s="3">
        <v>7.9</v>
      </c>
      <c r="T1414" s="3" t="s">
        <v>2006</v>
      </c>
      <c r="U1414" s="3" t="s">
        <v>2006</v>
      </c>
      <c r="V1414" s="3" t="s">
        <v>2006</v>
      </c>
      <c r="W1414" s="3">
        <v>8.1</v>
      </c>
      <c r="X1414" s="3" t="s">
        <v>2006</v>
      </c>
      <c r="Y1414" s="3">
        <v>33</v>
      </c>
      <c r="Z1414" s="3" t="s">
        <v>2006</v>
      </c>
      <c r="AA1414" s="3" t="s">
        <v>2006</v>
      </c>
      <c r="AB1414" s="3" t="s">
        <v>2006</v>
      </c>
      <c r="AC1414" s="3" t="s">
        <v>2006</v>
      </c>
      <c r="AD1414" s="15" t="s">
        <v>2006</v>
      </c>
    </row>
    <row r="1415" spans="1:30" x14ac:dyDescent="0.3">
      <c r="A1415" s="143" t="s">
        <v>265</v>
      </c>
      <c r="B1415" s="144" t="s">
        <v>546</v>
      </c>
      <c r="C1415" s="144">
        <v>152125</v>
      </c>
      <c r="D1415" s="144">
        <v>6576900</v>
      </c>
      <c r="E1415" s="161">
        <v>2016</v>
      </c>
      <c r="F1415" s="3" t="s">
        <v>530</v>
      </c>
      <c r="G1415" s="3" t="s">
        <v>1267</v>
      </c>
      <c r="H1415" s="3" t="s">
        <v>275</v>
      </c>
      <c r="I1415" s="14">
        <f>0.1*26</f>
        <v>2.6</v>
      </c>
      <c r="J1415" s="23">
        <v>2</v>
      </c>
      <c r="K1415" s="26">
        <v>0.24000000000000002</v>
      </c>
      <c r="L1415" s="26">
        <v>2.5</v>
      </c>
      <c r="M1415" s="3" t="s">
        <v>1267</v>
      </c>
      <c r="N1415" s="3" t="s">
        <v>275</v>
      </c>
      <c r="O1415" s="23">
        <v>2.5</v>
      </c>
      <c r="P1415" s="23">
        <v>2.2000000000000002</v>
      </c>
      <c r="Q1415" s="3" t="s">
        <v>1265</v>
      </c>
      <c r="R1415" s="27">
        <v>2.1</v>
      </c>
      <c r="S1415" s="3">
        <v>7.8</v>
      </c>
      <c r="T1415" s="3" t="s">
        <v>2006</v>
      </c>
      <c r="U1415" s="3" t="s">
        <v>2006</v>
      </c>
      <c r="V1415" s="3" t="s">
        <v>2006</v>
      </c>
      <c r="W1415" s="3">
        <v>6.9</v>
      </c>
      <c r="X1415" s="3" t="s">
        <v>2006</v>
      </c>
      <c r="Y1415" s="3">
        <v>19</v>
      </c>
      <c r="Z1415" s="3" t="s">
        <v>2006</v>
      </c>
      <c r="AA1415" s="3" t="s">
        <v>2006</v>
      </c>
      <c r="AB1415" s="3" t="s">
        <v>2006</v>
      </c>
      <c r="AC1415" s="3" t="s">
        <v>2006</v>
      </c>
      <c r="AD1415" s="15" t="s">
        <v>2006</v>
      </c>
    </row>
    <row r="1416" spans="1:30" x14ac:dyDescent="0.3">
      <c r="A1416" s="146" t="s">
        <v>40</v>
      </c>
      <c r="B1416" s="144" t="s">
        <v>40</v>
      </c>
      <c r="C1416" s="144">
        <v>142857</v>
      </c>
      <c r="D1416" s="144">
        <v>6581940</v>
      </c>
      <c r="E1416" s="161">
        <v>2016</v>
      </c>
      <c r="F1416" s="3" t="s">
        <v>530</v>
      </c>
      <c r="G1416" s="3" t="s">
        <v>1267</v>
      </c>
      <c r="H1416" s="3">
        <v>0.28999999999999998</v>
      </c>
      <c r="I1416" s="14">
        <f>0.1*23</f>
        <v>2.3000000000000003</v>
      </c>
      <c r="J1416" s="23">
        <v>1.5</v>
      </c>
      <c r="K1416" s="26">
        <v>0.64</v>
      </c>
      <c r="L1416" s="26">
        <v>4</v>
      </c>
      <c r="M1416" s="3" t="s">
        <v>1267</v>
      </c>
      <c r="N1416" s="3" t="s">
        <v>275</v>
      </c>
      <c r="O1416" s="23">
        <v>1.8</v>
      </c>
      <c r="P1416" s="23">
        <v>1.4</v>
      </c>
      <c r="Q1416" s="3">
        <v>8.8999999999999996E-2</v>
      </c>
      <c r="R1416" s="27">
        <v>2.5</v>
      </c>
      <c r="S1416" s="3">
        <v>7.7</v>
      </c>
      <c r="T1416" s="3" t="s">
        <v>2006</v>
      </c>
      <c r="U1416" s="3" t="s">
        <v>2006</v>
      </c>
      <c r="V1416" s="3" t="s">
        <v>2006</v>
      </c>
      <c r="W1416" s="3">
        <v>8.6</v>
      </c>
      <c r="X1416" s="3" t="s">
        <v>2006</v>
      </c>
      <c r="Y1416" s="3">
        <v>72</v>
      </c>
      <c r="Z1416" s="3" t="s">
        <v>2006</v>
      </c>
      <c r="AA1416" s="3" t="s">
        <v>2006</v>
      </c>
      <c r="AB1416" s="3" t="s">
        <v>2006</v>
      </c>
      <c r="AC1416" s="3" t="s">
        <v>2006</v>
      </c>
      <c r="AD1416" s="15" t="s">
        <v>2006</v>
      </c>
    </row>
    <row r="1417" spans="1:30" x14ac:dyDescent="0.3">
      <c r="A1417" s="146" t="s">
        <v>41</v>
      </c>
      <c r="B1417" s="144" t="s">
        <v>41</v>
      </c>
      <c r="C1417" s="144">
        <v>155057</v>
      </c>
      <c r="D1417" s="144">
        <v>6568460</v>
      </c>
      <c r="E1417" s="161">
        <v>2016</v>
      </c>
      <c r="F1417" s="3" t="s">
        <v>530</v>
      </c>
      <c r="G1417" s="3" t="s">
        <v>1267</v>
      </c>
      <c r="H1417" s="3" t="s">
        <v>275</v>
      </c>
      <c r="I1417" s="14">
        <f>0.1*14</f>
        <v>1.4000000000000001</v>
      </c>
      <c r="J1417" s="23">
        <v>2</v>
      </c>
      <c r="K1417" s="26">
        <v>0.12000000000000001</v>
      </c>
      <c r="L1417" s="26">
        <v>1.5</v>
      </c>
      <c r="M1417" s="3" t="s">
        <v>1267</v>
      </c>
      <c r="N1417" s="3" t="s">
        <v>275</v>
      </c>
      <c r="O1417" s="23">
        <v>1.2</v>
      </c>
      <c r="P1417" s="23">
        <v>1.9</v>
      </c>
      <c r="Q1417" s="3" t="s">
        <v>1265</v>
      </c>
      <c r="R1417" s="27">
        <v>1.1000000000000001</v>
      </c>
      <c r="S1417" s="3">
        <v>7.9</v>
      </c>
      <c r="T1417" s="3" t="s">
        <v>2006</v>
      </c>
      <c r="U1417" s="3" t="s">
        <v>2006</v>
      </c>
      <c r="V1417" s="3" t="s">
        <v>2006</v>
      </c>
      <c r="W1417" s="3">
        <v>8.9</v>
      </c>
      <c r="X1417" s="3" t="s">
        <v>2006</v>
      </c>
      <c r="Y1417" s="3">
        <v>31</v>
      </c>
      <c r="Z1417" s="3" t="s">
        <v>2006</v>
      </c>
      <c r="AA1417" s="3" t="s">
        <v>2006</v>
      </c>
      <c r="AB1417" s="3" t="s">
        <v>2006</v>
      </c>
      <c r="AC1417" s="3" t="s">
        <v>2006</v>
      </c>
      <c r="AD1417" s="15" t="s">
        <v>2006</v>
      </c>
    </row>
    <row r="1418" spans="1:30" x14ac:dyDescent="0.3">
      <c r="A1418" s="143" t="s">
        <v>37</v>
      </c>
      <c r="B1418" s="144" t="s">
        <v>37</v>
      </c>
      <c r="E1418" s="161">
        <v>2016</v>
      </c>
      <c r="F1418" s="3" t="s">
        <v>530</v>
      </c>
      <c r="G1418" s="3" t="s">
        <v>1267</v>
      </c>
      <c r="H1418" s="3" t="s">
        <v>275</v>
      </c>
      <c r="I1418" s="14" t="s">
        <v>275</v>
      </c>
      <c r="J1418" s="23" t="s">
        <v>587</v>
      </c>
      <c r="K1418" s="26" t="s">
        <v>566</v>
      </c>
      <c r="L1418" s="26" t="s">
        <v>582</v>
      </c>
      <c r="M1418" s="3" t="s">
        <v>1267</v>
      </c>
      <c r="N1418" s="3" t="s">
        <v>275</v>
      </c>
      <c r="O1418" s="23" t="s">
        <v>587</v>
      </c>
      <c r="P1418" s="23" t="s">
        <v>587</v>
      </c>
      <c r="Q1418" s="3" t="s">
        <v>1265</v>
      </c>
      <c r="R1418" s="27" t="s">
        <v>974</v>
      </c>
      <c r="S1418" s="3" t="s">
        <v>2006</v>
      </c>
      <c r="T1418" s="3" t="s">
        <v>2006</v>
      </c>
      <c r="U1418" s="3" t="s">
        <v>2006</v>
      </c>
      <c r="V1418" s="3" t="s">
        <v>2006</v>
      </c>
      <c r="W1418" s="3" t="s">
        <v>2006</v>
      </c>
      <c r="X1418" s="3" t="s">
        <v>2006</v>
      </c>
      <c r="Y1418" s="3" t="s">
        <v>275</v>
      </c>
      <c r="Z1418" s="3" t="s">
        <v>2006</v>
      </c>
      <c r="AA1418" s="3" t="s">
        <v>2006</v>
      </c>
      <c r="AB1418" s="3" t="s">
        <v>2006</v>
      </c>
      <c r="AC1418" s="3" t="s">
        <v>2006</v>
      </c>
      <c r="AD1418" s="15" t="s">
        <v>2006</v>
      </c>
    </row>
    <row r="1419" spans="1:30" x14ac:dyDescent="0.3">
      <c r="A1419" s="143" t="s">
        <v>37</v>
      </c>
      <c r="B1419" s="144" t="s">
        <v>37</v>
      </c>
      <c r="E1419" s="161">
        <v>2016</v>
      </c>
      <c r="F1419" s="3" t="s">
        <v>531</v>
      </c>
      <c r="G1419" s="3" t="s">
        <v>1267</v>
      </c>
      <c r="H1419" s="3" t="s">
        <v>275</v>
      </c>
      <c r="I1419" s="14" t="s">
        <v>275</v>
      </c>
      <c r="J1419" s="23" t="s">
        <v>587</v>
      </c>
      <c r="K1419" s="26" t="s">
        <v>566</v>
      </c>
      <c r="L1419" s="26" t="s">
        <v>582</v>
      </c>
      <c r="M1419" s="3" t="s">
        <v>1267</v>
      </c>
      <c r="N1419" s="3" t="s">
        <v>275</v>
      </c>
      <c r="O1419" s="23" t="s">
        <v>587</v>
      </c>
      <c r="P1419" s="23" t="s">
        <v>587</v>
      </c>
      <c r="Q1419" s="3" t="s">
        <v>1265</v>
      </c>
      <c r="R1419" s="27" t="s">
        <v>974</v>
      </c>
      <c r="S1419" s="3" t="s">
        <v>2006</v>
      </c>
      <c r="T1419" s="3" t="s">
        <v>2006</v>
      </c>
      <c r="U1419" s="3" t="s">
        <v>2006</v>
      </c>
      <c r="V1419" s="3" t="s">
        <v>2006</v>
      </c>
      <c r="W1419" s="3" t="s">
        <v>2006</v>
      </c>
      <c r="X1419" s="3" t="s">
        <v>2006</v>
      </c>
      <c r="Y1419" s="3" t="s">
        <v>275</v>
      </c>
      <c r="Z1419" s="3" t="s">
        <v>2006</v>
      </c>
      <c r="AA1419" s="3" t="s">
        <v>2006</v>
      </c>
      <c r="AB1419" s="3" t="s">
        <v>2006</v>
      </c>
      <c r="AC1419" s="3" t="s">
        <v>2006</v>
      </c>
      <c r="AD1419" s="15" t="s">
        <v>2006</v>
      </c>
    </row>
    <row r="1420" spans="1:30" x14ac:dyDescent="0.3">
      <c r="A1420" s="146" t="s">
        <v>261</v>
      </c>
      <c r="B1420" s="144" t="s">
        <v>1327</v>
      </c>
      <c r="C1420" s="144">
        <v>156341</v>
      </c>
      <c r="D1420" s="144">
        <v>6582550</v>
      </c>
      <c r="E1420" s="161">
        <v>2016</v>
      </c>
      <c r="F1420" s="3" t="s">
        <v>531</v>
      </c>
      <c r="G1420" s="3" t="s">
        <v>1271</v>
      </c>
      <c r="H1420" s="3" t="s">
        <v>513</v>
      </c>
      <c r="I1420" s="14">
        <f>0.1*21</f>
        <v>2.1</v>
      </c>
      <c r="J1420" s="23">
        <v>1.7</v>
      </c>
      <c r="K1420" s="26" t="s">
        <v>1273</v>
      </c>
      <c r="L1420" s="26" t="s">
        <v>1274</v>
      </c>
      <c r="M1420" s="3" t="s">
        <v>1271</v>
      </c>
      <c r="N1420" s="3" t="s">
        <v>974</v>
      </c>
      <c r="O1420" s="23">
        <v>1.7</v>
      </c>
      <c r="P1420" s="23">
        <v>1.7</v>
      </c>
      <c r="Q1420" s="3" t="s">
        <v>1273</v>
      </c>
      <c r="R1420" s="27" t="s">
        <v>1278</v>
      </c>
      <c r="S1420" s="3">
        <v>7.9</v>
      </c>
      <c r="T1420" s="3" t="s">
        <v>2006</v>
      </c>
      <c r="U1420" s="3" t="s">
        <v>2006</v>
      </c>
      <c r="V1420" s="3" t="s">
        <v>2006</v>
      </c>
      <c r="W1420" s="3">
        <v>5.9</v>
      </c>
      <c r="X1420" s="3" t="s">
        <v>2006</v>
      </c>
      <c r="Y1420" s="3">
        <v>44</v>
      </c>
      <c r="Z1420" s="3" t="s">
        <v>2006</v>
      </c>
      <c r="AA1420" s="3" t="s">
        <v>2006</v>
      </c>
      <c r="AB1420" s="3" t="s">
        <v>2006</v>
      </c>
      <c r="AC1420" s="3" t="s">
        <v>2006</v>
      </c>
      <c r="AD1420" s="15" t="s">
        <v>2006</v>
      </c>
    </row>
    <row r="1421" spans="1:30" x14ac:dyDescent="0.3">
      <c r="A1421" s="146" t="s">
        <v>516</v>
      </c>
      <c r="B1421" s="144" t="s">
        <v>1263</v>
      </c>
      <c r="C1421" s="163">
        <v>138359</v>
      </c>
      <c r="D1421" s="163">
        <v>6582640</v>
      </c>
      <c r="E1421" s="161">
        <v>2016</v>
      </c>
      <c r="F1421" s="3" t="s">
        <v>531</v>
      </c>
      <c r="G1421" s="3" t="s">
        <v>1267</v>
      </c>
      <c r="H1421" s="3" t="s">
        <v>275</v>
      </c>
      <c r="I1421" s="14">
        <v>2</v>
      </c>
      <c r="J1421" s="23">
        <v>2.2000000000000002</v>
      </c>
      <c r="K1421" s="26">
        <v>6.8999999999999992E-2</v>
      </c>
      <c r="L1421" s="26" t="s">
        <v>582</v>
      </c>
      <c r="M1421" s="3" t="s">
        <v>1267</v>
      </c>
      <c r="N1421" s="3" t="s">
        <v>275</v>
      </c>
      <c r="O1421" s="23">
        <v>1.8</v>
      </c>
      <c r="P1421" s="23">
        <v>2.1</v>
      </c>
      <c r="Q1421" s="3" t="s">
        <v>1265</v>
      </c>
      <c r="R1421" s="27" t="s">
        <v>974</v>
      </c>
      <c r="S1421" s="3">
        <v>8</v>
      </c>
      <c r="T1421" s="3" t="s">
        <v>2006</v>
      </c>
      <c r="U1421" s="3" t="s">
        <v>2006</v>
      </c>
      <c r="V1421" s="3" t="s">
        <v>2006</v>
      </c>
      <c r="W1421" s="3">
        <v>7.4</v>
      </c>
      <c r="X1421" s="3" t="s">
        <v>2006</v>
      </c>
      <c r="Y1421" s="3">
        <v>21</v>
      </c>
      <c r="Z1421" s="3" t="s">
        <v>2006</v>
      </c>
      <c r="AA1421" s="3" t="s">
        <v>2006</v>
      </c>
      <c r="AB1421" s="3" t="s">
        <v>2006</v>
      </c>
      <c r="AC1421" s="3" t="s">
        <v>2006</v>
      </c>
      <c r="AD1421" s="15" t="s">
        <v>2006</v>
      </c>
    </row>
    <row r="1422" spans="1:30" x14ac:dyDescent="0.3">
      <c r="A1422" s="146" t="s">
        <v>43</v>
      </c>
      <c r="B1422" s="144" t="s">
        <v>43</v>
      </c>
      <c r="C1422" s="144">
        <v>153662</v>
      </c>
      <c r="D1422" s="144">
        <v>6578630</v>
      </c>
      <c r="E1422" s="161">
        <v>2016</v>
      </c>
      <c r="F1422" s="3" t="s">
        <v>531</v>
      </c>
      <c r="G1422" s="3" t="s">
        <v>1267</v>
      </c>
      <c r="H1422" s="3" t="s">
        <v>275</v>
      </c>
      <c r="I1422" s="14">
        <f>0.1*25</f>
        <v>2.5</v>
      </c>
      <c r="J1422" s="23">
        <v>2.1</v>
      </c>
      <c r="K1422" s="26">
        <v>0.11</v>
      </c>
      <c r="L1422" s="26">
        <v>1.3</v>
      </c>
      <c r="M1422" s="3" t="s">
        <v>1267</v>
      </c>
      <c r="N1422" s="3" t="s">
        <v>275</v>
      </c>
      <c r="O1422" s="23">
        <v>2.2000000000000002</v>
      </c>
      <c r="P1422" s="23">
        <v>2.1</v>
      </c>
      <c r="Q1422" s="3" t="s">
        <v>1265</v>
      </c>
      <c r="R1422" s="27">
        <v>1.5</v>
      </c>
      <c r="S1422" s="3">
        <v>7.9</v>
      </c>
      <c r="T1422" s="3" t="s">
        <v>2006</v>
      </c>
      <c r="U1422" s="3" t="s">
        <v>2006</v>
      </c>
      <c r="V1422" s="3" t="s">
        <v>2006</v>
      </c>
      <c r="W1422" s="3">
        <v>7.3</v>
      </c>
      <c r="X1422" s="3" t="s">
        <v>2006</v>
      </c>
      <c r="Y1422" s="3">
        <v>16</v>
      </c>
      <c r="Z1422" s="3" t="s">
        <v>2006</v>
      </c>
      <c r="AA1422" s="3" t="s">
        <v>2006</v>
      </c>
      <c r="AB1422" s="3" t="s">
        <v>2006</v>
      </c>
      <c r="AC1422" s="3" t="s">
        <v>2006</v>
      </c>
      <c r="AD1422" s="15" t="s">
        <v>2006</v>
      </c>
    </row>
    <row r="1423" spans="1:30" x14ac:dyDescent="0.3">
      <c r="A1423" s="146" t="s">
        <v>515</v>
      </c>
      <c r="B1423" s="144" t="s">
        <v>1262</v>
      </c>
      <c r="C1423" s="163">
        <v>147437</v>
      </c>
      <c r="D1423" s="163">
        <v>6577200</v>
      </c>
      <c r="E1423" s="161">
        <v>2016</v>
      </c>
      <c r="F1423" s="3" t="s">
        <v>531</v>
      </c>
      <c r="G1423" s="3" t="s">
        <v>1267</v>
      </c>
      <c r="H1423" s="3" t="s">
        <v>275</v>
      </c>
      <c r="I1423" s="14">
        <f>0.1*22</f>
        <v>2.2000000000000002</v>
      </c>
      <c r="J1423" s="23">
        <v>2.2000000000000002</v>
      </c>
      <c r="K1423" s="26">
        <v>0.12000000000000001</v>
      </c>
      <c r="L1423" s="26" t="s">
        <v>582</v>
      </c>
      <c r="M1423" s="3" t="s">
        <v>1267</v>
      </c>
      <c r="N1423" s="3" t="s">
        <v>275</v>
      </c>
      <c r="O1423" s="23">
        <v>1.9</v>
      </c>
      <c r="P1423" s="23">
        <v>2</v>
      </c>
      <c r="Q1423" s="3" t="s">
        <v>1265</v>
      </c>
      <c r="R1423" s="27" t="s">
        <v>974</v>
      </c>
      <c r="S1423" s="3">
        <v>7.8</v>
      </c>
      <c r="T1423" s="3" t="s">
        <v>2006</v>
      </c>
      <c r="U1423" s="3" t="s">
        <v>2006</v>
      </c>
      <c r="V1423" s="3" t="s">
        <v>2006</v>
      </c>
      <c r="W1423" s="3">
        <v>7.1</v>
      </c>
      <c r="X1423" s="3" t="s">
        <v>2006</v>
      </c>
      <c r="Y1423" s="3">
        <v>16</v>
      </c>
      <c r="Z1423" s="3" t="s">
        <v>2006</v>
      </c>
      <c r="AA1423" s="3" t="s">
        <v>2006</v>
      </c>
      <c r="AB1423" s="3" t="s">
        <v>2006</v>
      </c>
      <c r="AC1423" s="3" t="s">
        <v>2006</v>
      </c>
      <c r="AD1423" s="15" t="s">
        <v>2006</v>
      </c>
    </row>
    <row r="1424" spans="1:30" x14ac:dyDescent="0.3">
      <c r="A1424" s="146" t="s">
        <v>515</v>
      </c>
      <c r="B1424" s="144" t="s">
        <v>1262</v>
      </c>
      <c r="C1424" s="163">
        <v>147437</v>
      </c>
      <c r="D1424" s="163">
        <v>6577200</v>
      </c>
      <c r="E1424" s="161">
        <v>2016</v>
      </c>
      <c r="F1424" s="3" t="s">
        <v>532</v>
      </c>
      <c r="G1424" s="3" t="s">
        <v>1267</v>
      </c>
      <c r="H1424" s="3" t="s">
        <v>275</v>
      </c>
      <c r="I1424" s="14">
        <f>0.1*22</f>
        <v>2.2000000000000002</v>
      </c>
      <c r="J1424" s="23">
        <v>2</v>
      </c>
      <c r="K1424" s="26">
        <v>6.9999999999999993E-2</v>
      </c>
      <c r="L1424" s="26" t="s">
        <v>582</v>
      </c>
      <c r="M1424" s="3" t="s">
        <v>1267</v>
      </c>
      <c r="N1424" s="3" t="s">
        <v>275</v>
      </c>
      <c r="O1424" s="23">
        <v>2.6</v>
      </c>
      <c r="P1424" s="23">
        <v>2.2000000000000002</v>
      </c>
      <c r="Q1424" s="3">
        <v>0.1</v>
      </c>
      <c r="R1424" s="27">
        <v>3.4</v>
      </c>
      <c r="S1424" s="3">
        <v>8</v>
      </c>
      <c r="T1424" s="3" t="s">
        <v>2006</v>
      </c>
      <c r="U1424" s="3" t="s">
        <v>2006</v>
      </c>
      <c r="V1424" s="3" t="s">
        <v>2006</v>
      </c>
      <c r="W1424" s="3">
        <v>7.2</v>
      </c>
      <c r="X1424" s="3" t="s">
        <v>2006</v>
      </c>
      <c r="Y1424" s="3">
        <v>17</v>
      </c>
      <c r="Z1424" s="3" t="s">
        <v>2006</v>
      </c>
      <c r="AA1424" s="3" t="s">
        <v>2006</v>
      </c>
      <c r="AB1424" s="3" t="s">
        <v>2006</v>
      </c>
      <c r="AC1424" s="3" t="s">
        <v>2006</v>
      </c>
      <c r="AD1424" s="15" t="s">
        <v>2006</v>
      </c>
    </row>
    <row r="1425" spans="1:30" x14ac:dyDescent="0.3">
      <c r="A1425" s="146" t="s">
        <v>43</v>
      </c>
      <c r="B1425" s="144" t="s">
        <v>43</v>
      </c>
      <c r="C1425" s="144">
        <v>153662</v>
      </c>
      <c r="D1425" s="144">
        <v>6578630</v>
      </c>
      <c r="E1425" s="161">
        <v>2016</v>
      </c>
      <c r="F1425" s="3" t="s">
        <v>532</v>
      </c>
      <c r="G1425" s="3" t="s">
        <v>1267</v>
      </c>
      <c r="H1425" s="3" t="s">
        <v>275</v>
      </c>
      <c r="I1425" s="14">
        <f>0.1*27</f>
        <v>2.7</v>
      </c>
      <c r="J1425" s="23">
        <v>2</v>
      </c>
      <c r="K1425" s="26">
        <v>0.12000000000000001</v>
      </c>
      <c r="L1425" s="26">
        <v>1.8</v>
      </c>
      <c r="M1425" s="3" t="s">
        <v>1267</v>
      </c>
      <c r="N1425" s="3" t="s">
        <v>275</v>
      </c>
      <c r="O1425" s="23">
        <v>2.5</v>
      </c>
      <c r="P1425" s="23">
        <v>2.1</v>
      </c>
      <c r="Q1425" s="3" t="s">
        <v>1265</v>
      </c>
      <c r="R1425" s="27">
        <v>1.4</v>
      </c>
      <c r="S1425" s="3">
        <v>7.9</v>
      </c>
      <c r="T1425" s="3" t="s">
        <v>2006</v>
      </c>
      <c r="U1425" s="3" t="s">
        <v>2006</v>
      </c>
      <c r="V1425" s="3" t="s">
        <v>2006</v>
      </c>
      <c r="W1425" s="3">
        <v>6.9</v>
      </c>
      <c r="X1425" s="3" t="s">
        <v>2006</v>
      </c>
      <c r="Y1425" s="3">
        <v>18</v>
      </c>
      <c r="Z1425" s="3" t="s">
        <v>2006</v>
      </c>
      <c r="AA1425" s="3" t="s">
        <v>2006</v>
      </c>
      <c r="AB1425" s="3" t="s">
        <v>2006</v>
      </c>
      <c r="AC1425" s="3" t="s">
        <v>2006</v>
      </c>
      <c r="AD1425" s="15" t="s">
        <v>2006</v>
      </c>
    </row>
    <row r="1426" spans="1:30" x14ac:dyDescent="0.3">
      <c r="A1426" s="143" t="s">
        <v>37</v>
      </c>
      <c r="B1426" s="144" t="s">
        <v>37</v>
      </c>
      <c r="E1426" s="161">
        <v>2016</v>
      </c>
      <c r="F1426" s="3" t="s">
        <v>532</v>
      </c>
      <c r="G1426" s="3" t="s">
        <v>1267</v>
      </c>
      <c r="H1426" s="3" t="s">
        <v>275</v>
      </c>
      <c r="I1426" s="14" t="s">
        <v>275</v>
      </c>
      <c r="J1426" s="23" t="s">
        <v>587</v>
      </c>
      <c r="K1426" s="26" t="s">
        <v>566</v>
      </c>
      <c r="L1426" s="26" t="s">
        <v>582</v>
      </c>
      <c r="M1426" s="3" t="s">
        <v>1267</v>
      </c>
      <c r="N1426" s="3" t="s">
        <v>275</v>
      </c>
      <c r="O1426" s="23" t="s">
        <v>587</v>
      </c>
      <c r="P1426" s="23" t="s">
        <v>587</v>
      </c>
      <c r="Q1426" s="3" t="s">
        <v>1265</v>
      </c>
      <c r="R1426" s="27" t="s">
        <v>974</v>
      </c>
      <c r="S1426" s="3" t="s">
        <v>2006</v>
      </c>
      <c r="T1426" s="3" t="s">
        <v>2006</v>
      </c>
      <c r="U1426" s="3" t="s">
        <v>2006</v>
      </c>
      <c r="V1426" s="3" t="s">
        <v>2006</v>
      </c>
      <c r="W1426" s="3" t="s">
        <v>2006</v>
      </c>
      <c r="X1426" s="3" t="s">
        <v>2006</v>
      </c>
      <c r="Y1426" s="3" t="s">
        <v>275</v>
      </c>
      <c r="Z1426" s="3" t="s">
        <v>2006</v>
      </c>
      <c r="AA1426" s="3" t="s">
        <v>2006</v>
      </c>
      <c r="AB1426" s="3" t="s">
        <v>2006</v>
      </c>
      <c r="AC1426" s="3" t="s">
        <v>2006</v>
      </c>
      <c r="AD1426" s="15" t="s">
        <v>2006</v>
      </c>
    </row>
    <row r="1427" spans="1:30" x14ac:dyDescent="0.3">
      <c r="A1427" s="146" t="s">
        <v>261</v>
      </c>
      <c r="B1427" s="144" t="s">
        <v>1327</v>
      </c>
      <c r="C1427" s="144">
        <v>156341</v>
      </c>
      <c r="D1427" s="144">
        <v>6582550</v>
      </c>
      <c r="E1427" s="161">
        <v>2016</v>
      </c>
      <c r="F1427" s="3" t="s">
        <v>532</v>
      </c>
      <c r="G1427" s="3" t="s">
        <v>1271</v>
      </c>
      <c r="H1427" s="3" t="s">
        <v>513</v>
      </c>
      <c r="I1427" s="14">
        <f>0.1*24</f>
        <v>2.4000000000000004</v>
      </c>
      <c r="J1427" s="23">
        <v>1.7</v>
      </c>
      <c r="K1427" s="26">
        <v>0.3</v>
      </c>
      <c r="L1427" s="26">
        <v>7.1000000000000005</v>
      </c>
      <c r="M1427" s="3" t="s">
        <v>1271</v>
      </c>
      <c r="N1427" s="3" t="s">
        <v>974</v>
      </c>
      <c r="O1427" s="23">
        <v>1.9</v>
      </c>
      <c r="P1427" s="23">
        <v>1.6</v>
      </c>
      <c r="Q1427" s="3">
        <v>0.28000000000000003</v>
      </c>
      <c r="R1427" s="27">
        <v>5.4</v>
      </c>
      <c r="S1427" s="3">
        <v>7.9</v>
      </c>
      <c r="T1427" s="3" t="s">
        <v>2006</v>
      </c>
      <c r="U1427" s="3" t="s">
        <v>2006</v>
      </c>
      <c r="V1427" s="3" t="s">
        <v>2006</v>
      </c>
      <c r="W1427" s="3">
        <v>5.5</v>
      </c>
      <c r="X1427" s="3" t="s">
        <v>2006</v>
      </c>
      <c r="Y1427" s="3">
        <v>56</v>
      </c>
      <c r="Z1427" s="3" t="s">
        <v>2006</v>
      </c>
      <c r="AA1427" s="3" t="s">
        <v>2006</v>
      </c>
      <c r="AB1427" s="3" t="s">
        <v>2006</v>
      </c>
      <c r="AC1427" s="3" t="s">
        <v>2006</v>
      </c>
      <c r="AD1427" s="15" t="s">
        <v>2006</v>
      </c>
    </row>
    <row r="1428" spans="1:30" x14ac:dyDescent="0.3">
      <c r="A1428" s="146" t="s">
        <v>516</v>
      </c>
      <c r="B1428" s="144" t="s">
        <v>1263</v>
      </c>
      <c r="C1428" s="163">
        <v>138359</v>
      </c>
      <c r="D1428" s="163">
        <v>6582640</v>
      </c>
      <c r="E1428" s="161">
        <v>2016</v>
      </c>
      <c r="F1428" s="3" t="s">
        <v>532</v>
      </c>
      <c r="G1428" s="3" t="s">
        <v>1267</v>
      </c>
      <c r="H1428" s="3" t="s">
        <v>275</v>
      </c>
      <c r="I1428" s="14">
        <v>2</v>
      </c>
      <c r="J1428" s="23">
        <v>2.1</v>
      </c>
      <c r="K1428" s="26">
        <v>0.15</v>
      </c>
      <c r="L1428" s="26" t="s">
        <v>582</v>
      </c>
      <c r="M1428" s="44">
        <v>2.3E-2</v>
      </c>
      <c r="N1428" s="3" t="s">
        <v>275</v>
      </c>
      <c r="O1428" s="23">
        <v>2.6</v>
      </c>
      <c r="P1428" s="23">
        <v>2.2000000000000002</v>
      </c>
      <c r="Q1428" s="3" t="s">
        <v>1265</v>
      </c>
      <c r="R1428" s="27">
        <v>3.4</v>
      </c>
      <c r="S1428" s="3">
        <v>8.1</v>
      </c>
      <c r="T1428" s="3" t="s">
        <v>2006</v>
      </c>
      <c r="U1428" s="3" t="s">
        <v>2006</v>
      </c>
      <c r="V1428" s="3" t="s">
        <v>2006</v>
      </c>
      <c r="W1428" s="3">
        <v>7.4</v>
      </c>
      <c r="X1428" s="3" t="s">
        <v>2006</v>
      </c>
      <c r="Y1428" s="3">
        <v>22</v>
      </c>
      <c r="Z1428" s="3" t="s">
        <v>2006</v>
      </c>
      <c r="AA1428" s="3" t="s">
        <v>2006</v>
      </c>
      <c r="AB1428" s="3" t="s">
        <v>2006</v>
      </c>
      <c r="AC1428" s="3" t="s">
        <v>2006</v>
      </c>
      <c r="AD1428" s="15" t="s">
        <v>2006</v>
      </c>
    </row>
    <row r="1429" spans="1:30" x14ac:dyDescent="0.3">
      <c r="A1429" s="143" t="s">
        <v>37</v>
      </c>
      <c r="B1429" s="144" t="s">
        <v>37</v>
      </c>
      <c r="E1429" s="161">
        <v>2016</v>
      </c>
      <c r="F1429" s="3" t="s">
        <v>529</v>
      </c>
      <c r="G1429" s="3" t="s">
        <v>1267</v>
      </c>
      <c r="H1429" s="3" t="s">
        <v>275</v>
      </c>
      <c r="I1429" s="14" t="s">
        <v>275</v>
      </c>
      <c r="J1429" s="23" t="s">
        <v>587</v>
      </c>
      <c r="K1429" s="26" t="s">
        <v>566</v>
      </c>
      <c r="L1429" s="26" t="s">
        <v>582</v>
      </c>
      <c r="M1429" s="3" t="s">
        <v>1267</v>
      </c>
      <c r="N1429" s="3" t="s">
        <v>275</v>
      </c>
      <c r="O1429" s="23">
        <v>1.1000000000000001</v>
      </c>
      <c r="P1429" s="23">
        <v>0.71</v>
      </c>
      <c r="Q1429" s="3" t="s">
        <v>1265</v>
      </c>
      <c r="R1429" s="27" t="s">
        <v>974</v>
      </c>
      <c r="S1429" s="3" t="s">
        <v>2006</v>
      </c>
      <c r="T1429" s="3" t="s">
        <v>2006</v>
      </c>
      <c r="U1429" s="3" t="s">
        <v>2006</v>
      </c>
      <c r="V1429" s="3" t="s">
        <v>2006</v>
      </c>
      <c r="W1429" s="3" t="s">
        <v>2006</v>
      </c>
      <c r="X1429" s="3" t="s">
        <v>2006</v>
      </c>
      <c r="Y1429" s="3" t="s">
        <v>275</v>
      </c>
      <c r="Z1429" s="3" t="s">
        <v>2006</v>
      </c>
      <c r="AA1429" s="3" t="s">
        <v>2006</v>
      </c>
      <c r="AB1429" s="3" t="s">
        <v>2006</v>
      </c>
      <c r="AC1429" s="3" t="s">
        <v>2006</v>
      </c>
      <c r="AD1429" s="15" t="s">
        <v>2006</v>
      </c>
    </row>
    <row r="1430" spans="1:30" x14ac:dyDescent="0.3">
      <c r="A1430" s="146" t="s">
        <v>269</v>
      </c>
      <c r="B1430" s="144" t="s">
        <v>44</v>
      </c>
      <c r="C1430" s="144">
        <v>149668</v>
      </c>
      <c r="D1430" s="144">
        <v>6580770</v>
      </c>
      <c r="E1430" s="161">
        <v>2016</v>
      </c>
      <c r="F1430" s="3" t="s">
        <v>533</v>
      </c>
      <c r="G1430" s="3" t="s">
        <v>1267</v>
      </c>
      <c r="H1430" s="3" t="s">
        <v>275</v>
      </c>
      <c r="I1430" s="14">
        <f>0.1*94</f>
        <v>9.4</v>
      </c>
      <c r="J1430" s="23">
        <v>2.7</v>
      </c>
      <c r="K1430" s="26">
        <v>0.53</v>
      </c>
      <c r="L1430" s="26">
        <v>7.2</v>
      </c>
      <c r="M1430" s="3" t="s">
        <v>1267</v>
      </c>
      <c r="N1430" s="3" t="s">
        <v>275</v>
      </c>
      <c r="O1430" s="23">
        <v>3.1</v>
      </c>
      <c r="P1430" s="23">
        <v>2.5</v>
      </c>
      <c r="Q1430" s="3" t="s">
        <v>1265</v>
      </c>
      <c r="R1430" s="27">
        <v>2.2000000000000002</v>
      </c>
      <c r="S1430" s="3">
        <v>7.8</v>
      </c>
      <c r="T1430" s="3" t="s">
        <v>2006</v>
      </c>
      <c r="U1430" s="3" t="s">
        <v>2006</v>
      </c>
      <c r="V1430" s="3" t="s">
        <v>2006</v>
      </c>
      <c r="W1430" s="3">
        <v>7.2</v>
      </c>
      <c r="X1430" s="3">
        <v>16</v>
      </c>
      <c r="Y1430" s="3">
        <v>17</v>
      </c>
      <c r="Z1430" s="3" t="s">
        <v>2006</v>
      </c>
      <c r="AA1430" s="3" t="s">
        <v>2006</v>
      </c>
      <c r="AB1430" s="3" t="s">
        <v>2006</v>
      </c>
      <c r="AC1430" s="3" t="s">
        <v>2006</v>
      </c>
      <c r="AD1430" s="15" t="s">
        <v>2006</v>
      </c>
    </row>
    <row r="1431" spans="1:30" x14ac:dyDescent="0.3">
      <c r="A1431" s="143" t="s">
        <v>267</v>
      </c>
      <c r="B1431" s="144" t="s">
        <v>552</v>
      </c>
      <c r="C1431" s="144">
        <v>152713</v>
      </c>
      <c r="D1431" s="144">
        <v>6582780</v>
      </c>
      <c r="E1431" s="161">
        <v>2016</v>
      </c>
      <c r="F1431" s="3" t="s">
        <v>533</v>
      </c>
      <c r="G1431" s="3" t="s">
        <v>1271</v>
      </c>
      <c r="H1431" s="3" t="s">
        <v>513</v>
      </c>
      <c r="I1431" s="14">
        <f>0.1*31</f>
        <v>3.1</v>
      </c>
      <c r="J1431" s="23">
        <v>1.7</v>
      </c>
      <c r="K1431" s="26">
        <v>0.56999999999999995</v>
      </c>
      <c r="L1431" s="26" t="s">
        <v>1274</v>
      </c>
      <c r="M1431" s="3" t="s">
        <v>1271</v>
      </c>
      <c r="N1431" s="3" t="s">
        <v>974</v>
      </c>
      <c r="O1431" s="23">
        <v>3.4</v>
      </c>
      <c r="P1431" s="23">
        <v>1.7</v>
      </c>
      <c r="Q1431" s="3" t="s">
        <v>1273</v>
      </c>
      <c r="R1431" s="27" t="s">
        <v>1278</v>
      </c>
      <c r="S1431" s="3">
        <v>8.1999999999999993</v>
      </c>
      <c r="T1431" s="3" t="s">
        <v>2006</v>
      </c>
      <c r="U1431" s="3" t="s">
        <v>2006</v>
      </c>
      <c r="V1431" s="3" t="s">
        <v>2006</v>
      </c>
      <c r="W1431" s="3">
        <v>6.8</v>
      </c>
      <c r="X1431" s="3" t="s">
        <v>2006</v>
      </c>
      <c r="Y1431" s="3">
        <v>51</v>
      </c>
      <c r="Z1431" s="3" t="s">
        <v>2006</v>
      </c>
      <c r="AA1431" s="3" t="s">
        <v>2006</v>
      </c>
      <c r="AB1431" s="3" t="s">
        <v>2006</v>
      </c>
      <c r="AC1431" s="3" t="s">
        <v>2006</v>
      </c>
      <c r="AD1431" s="15" t="s">
        <v>2006</v>
      </c>
    </row>
    <row r="1432" spans="1:30" x14ac:dyDescent="0.3">
      <c r="A1432" s="146" t="s">
        <v>41</v>
      </c>
      <c r="B1432" s="144" t="s">
        <v>41</v>
      </c>
      <c r="C1432" s="144">
        <v>155057</v>
      </c>
      <c r="D1432" s="144">
        <v>6568460</v>
      </c>
      <c r="E1432" s="161">
        <v>2016</v>
      </c>
      <c r="F1432" s="3" t="s">
        <v>533</v>
      </c>
      <c r="G1432" s="3" t="s">
        <v>1267</v>
      </c>
      <c r="H1432" s="3" t="s">
        <v>275</v>
      </c>
      <c r="I1432" s="14">
        <f>0.1*15</f>
        <v>1.5</v>
      </c>
      <c r="J1432" s="23">
        <v>2</v>
      </c>
      <c r="K1432" s="26">
        <v>0.11</v>
      </c>
      <c r="L1432" s="26">
        <v>1.5</v>
      </c>
      <c r="M1432" s="3" t="s">
        <v>1267</v>
      </c>
      <c r="N1432" s="3" t="s">
        <v>275</v>
      </c>
      <c r="O1432" s="23">
        <v>2.8</v>
      </c>
      <c r="P1432" s="23">
        <v>2.1</v>
      </c>
      <c r="Q1432" s="3" t="s">
        <v>1265</v>
      </c>
      <c r="R1432" s="27">
        <v>2.2000000000000002</v>
      </c>
      <c r="S1432" s="3">
        <v>7.9</v>
      </c>
      <c r="T1432" s="3" t="s">
        <v>2006</v>
      </c>
      <c r="U1432" s="3" t="s">
        <v>2006</v>
      </c>
      <c r="V1432" s="3" t="s">
        <v>2006</v>
      </c>
      <c r="W1432" s="3">
        <v>8.6</v>
      </c>
      <c r="X1432" s="3" t="s">
        <v>2006</v>
      </c>
      <c r="Y1432" s="3">
        <v>26</v>
      </c>
      <c r="Z1432" s="3" t="s">
        <v>2006</v>
      </c>
      <c r="AA1432" s="3" t="s">
        <v>2006</v>
      </c>
      <c r="AB1432" s="3" t="s">
        <v>2006</v>
      </c>
      <c r="AC1432" s="3" t="s">
        <v>2006</v>
      </c>
      <c r="AD1432" s="15" t="s">
        <v>2006</v>
      </c>
    </row>
    <row r="1433" spans="1:30" x14ac:dyDescent="0.3">
      <c r="A1433" s="143" t="s">
        <v>263</v>
      </c>
      <c r="B1433" s="144" t="s">
        <v>550</v>
      </c>
      <c r="C1433" s="144">
        <v>156953</v>
      </c>
      <c r="D1433" s="144">
        <v>6570050</v>
      </c>
      <c r="E1433" s="161">
        <v>2016</v>
      </c>
      <c r="F1433" s="3" t="s">
        <v>533</v>
      </c>
      <c r="G1433" s="3" t="s">
        <v>1267</v>
      </c>
      <c r="H1433" s="3" t="s">
        <v>275</v>
      </c>
      <c r="I1433" s="14">
        <f>0.1*37</f>
        <v>3.7</v>
      </c>
      <c r="J1433" s="23">
        <v>2.5</v>
      </c>
      <c r="K1433" s="26">
        <v>0.21000000000000002</v>
      </c>
      <c r="L1433" s="26">
        <v>2.7</v>
      </c>
      <c r="M1433" s="3" t="s">
        <v>1267</v>
      </c>
      <c r="N1433" s="3" t="s">
        <v>275</v>
      </c>
      <c r="O1433" s="23">
        <v>1.1000000000000001</v>
      </c>
      <c r="P1433" s="23">
        <v>2.4</v>
      </c>
      <c r="Q1433" s="3" t="s">
        <v>1265</v>
      </c>
      <c r="R1433" s="27" t="s">
        <v>974</v>
      </c>
      <c r="S1433" s="3">
        <v>7.9</v>
      </c>
      <c r="T1433" s="3" t="s">
        <v>2006</v>
      </c>
      <c r="U1433" s="3" t="s">
        <v>2006</v>
      </c>
      <c r="V1433" s="3" t="s">
        <v>2006</v>
      </c>
      <c r="W1433" s="3">
        <v>7.2</v>
      </c>
      <c r="X1433" s="3" t="s">
        <v>2006</v>
      </c>
      <c r="Y1433" s="3">
        <v>28</v>
      </c>
      <c r="Z1433" s="3" t="s">
        <v>2006</v>
      </c>
      <c r="AA1433" s="3" t="s">
        <v>2006</v>
      </c>
      <c r="AB1433" s="3" t="s">
        <v>2006</v>
      </c>
      <c r="AC1433" s="3" t="s">
        <v>2006</v>
      </c>
      <c r="AD1433" s="15" t="s">
        <v>2006</v>
      </c>
    </row>
    <row r="1434" spans="1:30" x14ac:dyDescent="0.3">
      <c r="A1434" s="146" t="s">
        <v>38</v>
      </c>
      <c r="B1434" s="145" t="s">
        <v>38</v>
      </c>
      <c r="C1434" s="144">
        <v>145070</v>
      </c>
      <c r="D1434" s="144">
        <v>6580210</v>
      </c>
      <c r="E1434" s="161">
        <v>2016</v>
      </c>
      <c r="F1434" s="3" t="s">
        <v>533</v>
      </c>
      <c r="G1434" s="3" t="s">
        <v>1267</v>
      </c>
      <c r="H1434" s="3" t="s">
        <v>275</v>
      </c>
      <c r="I1434" s="14">
        <v>0.76</v>
      </c>
      <c r="J1434" s="23">
        <v>0.42000000000000004</v>
      </c>
      <c r="K1434" s="26">
        <v>0.1</v>
      </c>
      <c r="L1434" s="26" t="s">
        <v>582</v>
      </c>
      <c r="M1434" s="3" t="s">
        <v>1267</v>
      </c>
      <c r="N1434" s="3" t="s">
        <v>275</v>
      </c>
      <c r="O1434" s="23">
        <v>0.53</v>
      </c>
      <c r="P1434" s="23">
        <v>0.41</v>
      </c>
      <c r="Q1434" s="3" t="s">
        <v>1265</v>
      </c>
      <c r="R1434" s="27" t="s">
        <v>974</v>
      </c>
      <c r="S1434" s="3">
        <v>8</v>
      </c>
      <c r="T1434" s="3" t="s">
        <v>2006</v>
      </c>
      <c r="U1434" s="3" t="s">
        <v>2006</v>
      </c>
      <c r="V1434" s="3" t="s">
        <v>2006</v>
      </c>
      <c r="W1434" s="3">
        <v>7.9</v>
      </c>
      <c r="X1434" s="3">
        <v>40</v>
      </c>
      <c r="Y1434" s="3">
        <v>42</v>
      </c>
      <c r="Z1434" s="3" t="s">
        <v>2006</v>
      </c>
      <c r="AA1434" s="3" t="s">
        <v>2006</v>
      </c>
      <c r="AB1434" s="3" t="s">
        <v>2006</v>
      </c>
      <c r="AC1434" s="3" t="s">
        <v>2006</v>
      </c>
      <c r="AD1434" s="15" t="s">
        <v>2006</v>
      </c>
    </row>
    <row r="1435" spans="1:30" x14ac:dyDescent="0.3">
      <c r="A1435" s="146" t="s">
        <v>36</v>
      </c>
      <c r="B1435" s="144" t="s">
        <v>1279</v>
      </c>
      <c r="C1435" s="144">
        <v>158727</v>
      </c>
      <c r="D1435" s="144">
        <v>6578210</v>
      </c>
      <c r="E1435" s="161">
        <v>2016</v>
      </c>
      <c r="F1435" s="3" t="s">
        <v>533</v>
      </c>
      <c r="G1435" s="3" t="s">
        <v>1271</v>
      </c>
      <c r="H1435" s="3" t="s">
        <v>513</v>
      </c>
      <c r="I1435" s="14">
        <f>0.1*27</f>
        <v>2.7</v>
      </c>
      <c r="J1435" s="23">
        <v>1.8</v>
      </c>
      <c r="K1435" s="26">
        <v>0.68</v>
      </c>
      <c r="L1435" s="26">
        <v>6.4</v>
      </c>
      <c r="M1435" s="3" t="s">
        <v>1271</v>
      </c>
      <c r="N1435" s="3" t="s">
        <v>974</v>
      </c>
      <c r="O1435" s="23">
        <v>6.1000000000000005</v>
      </c>
      <c r="P1435" s="23">
        <v>2</v>
      </c>
      <c r="Q1435" s="3" t="s">
        <v>1273</v>
      </c>
      <c r="R1435" s="27">
        <v>39</v>
      </c>
      <c r="S1435" s="3">
        <v>7.7</v>
      </c>
      <c r="T1435" s="3" t="s">
        <v>2006</v>
      </c>
      <c r="U1435" s="3" t="s">
        <v>2006</v>
      </c>
      <c r="V1435" s="3" t="s">
        <v>2006</v>
      </c>
      <c r="W1435" s="3">
        <v>5.3</v>
      </c>
      <c r="X1435" s="3" t="s">
        <v>2006</v>
      </c>
      <c r="Y1435" s="3">
        <v>54</v>
      </c>
      <c r="Z1435" s="3" t="s">
        <v>2006</v>
      </c>
      <c r="AA1435" s="3" t="s">
        <v>2006</v>
      </c>
      <c r="AB1435" s="3" t="s">
        <v>2006</v>
      </c>
      <c r="AC1435" s="3" t="s">
        <v>2006</v>
      </c>
      <c r="AD1435" s="15" t="s">
        <v>2006</v>
      </c>
    </row>
    <row r="1436" spans="1:30" x14ac:dyDescent="0.3">
      <c r="A1436" s="146" t="s">
        <v>268</v>
      </c>
      <c r="B1436" s="144" t="s">
        <v>1993</v>
      </c>
      <c r="C1436" s="144">
        <v>146245</v>
      </c>
      <c r="D1436" s="144">
        <v>6583660</v>
      </c>
      <c r="E1436" s="161">
        <v>2016</v>
      </c>
      <c r="F1436" s="3" t="s">
        <v>533</v>
      </c>
      <c r="G1436" s="3">
        <v>2.4E-2</v>
      </c>
      <c r="H1436" s="3">
        <v>1.6</v>
      </c>
      <c r="I1436" s="14">
        <f>0.1*68</f>
        <v>6.8000000000000007</v>
      </c>
      <c r="J1436" s="23">
        <v>2</v>
      </c>
      <c r="K1436" s="26">
        <v>2.7</v>
      </c>
      <c r="L1436" s="26">
        <v>29</v>
      </c>
      <c r="M1436" s="3" t="s">
        <v>1267</v>
      </c>
      <c r="N1436" s="3">
        <v>0.24</v>
      </c>
      <c r="O1436" s="23">
        <v>3.8</v>
      </c>
      <c r="P1436" s="23">
        <v>1.2</v>
      </c>
      <c r="Q1436" s="3">
        <v>0.17</v>
      </c>
      <c r="R1436" s="27">
        <v>9.1</v>
      </c>
      <c r="S1436" s="3">
        <v>7.4</v>
      </c>
      <c r="T1436" s="3">
        <v>60</v>
      </c>
      <c r="U1436" s="3" t="s">
        <v>2006</v>
      </c>
      <c r="V1436" s="3" t="s">
        <v>2006</v>
      </c>
      <c r="W1436" s="3">
        <v>6.5</v>
      </c>
      <c r="X1436" s="3" t="s">
        <v>2006</v>
      </c>
      <c r="Y1436" s="3">
        <v>20</v>
      </c>
      <c r="Z1436" s="3" t="s">
        <v>2006</v>
      </c>
      <c r="AA1436" s="3" t="s">
        <v>2006</v>
      </c>
      <c r="AB1436" s="3" t="s">
        <v>2006</v>
      </c>
      <c r="AC1436" s="3" t="s">
        <v>2006</v>
      </c>
      <c r="AD1436" s="15" t="s">
        <v>2006</v>
      </c>
    </row>
    <row r="1437" spans="1:30" x14ac:dyDescent="0.3">
      <c r="A1437" s="146" t="s">
        <v>39</v>
      </c>
      <c r="B1437" s="144" t="s">
        <v>39</v>
      </c>
      <c r="C1437" s="144">
        <v>145234</v>
      </c>
      <c r="D1437" s="144">
        <v>6581590</v>
      </c>
      <c r="E1437" s="161">
        <v>2016</v>
      </c>
      <c r="F1437" s="3" t="s">
        <v>533</v>
      </c>
      <c r="G1437" s="3" t="s">
        <v>1267</v>
      </c>
      <c r="H1437" s="3" t="s">
        <v>275</v>
      </c>
      <c r="I1437" s="14">
        <v>0.48</v>
      </c>
      <c r="J1437" s="23">
        <v>0.56999999999999995</v>
      </c>
      <c r="K1437" s="26" t="s">
        <v>566</v>
      </c>
      <c r="L1437" s="26" t="s">
        <v>582</v>
      </c>
      <c r="M1437" s="3" t="s">
        <v>1267</v>
      </c>
      <c r="N1437" s="3" t="s">
        <v>275</v>
      </c>
      <c r="O1437" s="23">
        <v>0.28999999999999998</v>
      </c>
      <c r="P1437" s="23">
        <v>0.55999999999999994</v>
      </c>
      <c r="Q1437" s="3" t="s">
        <v>1265</v>
      </c>
      <c r="R1437" s="27" t="s">
        <v>974</v>
      </c>
      <c r="S1437" s="3">
        <v>8.1</v>
      </c>
      <c r="T1437" s="3" t="s">
        <v>2006</v>
      </c>
      <c r="U1437" s="3" t="s">
        <v>2006</v>
      </c>
      <c r="V1437" s="3" t="s">
        <v>2006</v>
      </c>
      <c r="W1437" s="3">
        <v>20</v>
      </c>
      <c r="X1437" s="3" t="s">
        <v>2006</v>
      </c>
      <c r="Y1437" s="3">
        <v>57</v>
      </c>
      <c r="Z1437" s="3" t="s">
        <v>2006</v>
      </c>
      <c r="AA1437" s="3" t="s">
        <v>2006</v>
      </c>
      <c r="AB1437" s="3" t="s">
        <v>2006</v>
      </c>
      <c r="AC1437" s="3" t="s">
        <v>2006</v>
      </c>
      <c r="AD1437" s="15" t="s">
        <v>2006</v>
      </c>
    </row>
    <row r="1438" spans="1:30" x14ac:dyDescent="0.3">
      <c r="A1438" s="146" t="s">
        <v>40</v>
      </c>
      <c r="B1438" s="144" t="s">
        <v>40</v>
      </c>
      <c r="C1438" s="144">
        <v>142857</v>
      </c>
      <c r="D1438" s="144">
        <v>6581940</v>
      </c>
      <c r="E1438" s="161">
        <v>2016</v>
      </c>
      <c r="F1438" s="3" t="s">
        <v>533</v>
      </c>
      <c r="G1438" s="3" t="s">
        <v>1267</v>
      </c>
      <c r="H1438" s="3">
        <v>0.24</v>
      </c>
      <c r="I1438" s="14">
        <f>0.1*56</f>
        <v>5.6000000000000005</v>
      </c>
      <c r="J1438" s="23">
        <v>1.4</v>
      </c>
      <c r="K1438" s="26">
        <v>0.49</v>
      </c>
      <c r="L1438" s="26">
        <v>6.4</v>
      </c>
      <c r="M1438" s="3" t="s">
        <v>1267</v>
      </c>
      <c r="N1438" s="3" t="s">
        <v>275</v>
      </c>
      <c r="O1438" s="23">
        <v>2.2999999999999998</v>
      </c>
      <c r="P1438" s="23">
        <v>1.3</v>
      </c>
      <c r="Q1438" s="3" t="s">
        <v>1265</v>
      </c>
      <c r="R1438" s="27">
        <v>2.2999999999999998</v>
      </c>
      <c r="S1438" s="3">
        <v>7.7</v>
      </c>
      <c r="T1438" s="3" t="s">
        <v>2006</v>
      </c>
      <c r="U1438" s="3" t="s">
        <v>2006</v>
      </c>
      <c r="V1438" s="3" t="s">
        <v>2006</v>
      </c>
      <c r="W1438" s="3">
        <v>8.3000000000000007</v>
      </c>
      <c r="X1438" s="3" t="s">
        <v>2006</v>
      </c>
      <c r="Y1438" s="3">
        <v>50</v>
      </c>
      <c r="Z1438" s="3" t="s">
        <v>2006</v>
      </c>
      <c r="AA1438" s="3" t="s">
        <v>2006</v>
      </c>
      <c r="AB1438" s="3" t="s">
        <v>2006</v>
      </c>
      <c r="AC1438" s="3" t="s">
        <v>2006</v>
      </c>
      <c r="AD1438" s="15" t="s">
        <v>2006</v>
      </c>
    </row>
    <row r="1439" spans="1:30" x14ac:dyDescent="0.3">
      <c r="A1439" s="146" t="s">
        <v>42</v>
      </c>
      <c r="B1439" s="144" t="s">
        <v>42</v>
      </c>
      <c r="C1439" s="144">
        <v>148156</v>
      </c>
      <c r="D1439" s="144">
        <v>6572520</v>
      </c>
      <c r="E1439" s="161">
        <v>2016</v>
      </c>
      <c r="F1439" s="3" t="s">
        <v>533</v>
      </c>
      <c r="G1439" s="3" t="s">
        <v>1267</v>
      </c>
      <c r="H1439" s="3" t="s">
        <v>275</v>
      </c>
      <c r="I1439" s="14">
        <f>0.1*22</f>
        <v>2.2000000000000002</v>
      </c>
      <c r="J1439" s="23">
        <v>1.3</v>
      </c>
      <c r="K1439" s="26">
        <v>0.41</v>
      </c>
      <c r="L1439" s="26">
        <v>2.6</v>
      </c>
      <c r="M1439" s="3" t="s">
        <v>1267</v>
      </c>
      <c r="N1439" s="3" t="s">
        <v>275</v>
      </c>
      <c r="O1439" s="23">
        <v>1.3</v>
      </c>
      <c r="P1439" s="23">
        <v>1.1000000000000001</v>
      </c>
      <c r="Q1439" s="3" t="s">
        <v>1265</v>
      </c>
      <c r="R1439" s="27" t="s">
        <v>974</v>
      </c>
      <c r="S1439" s="3">
        <v>7.7</v>
      </c>
      <c r="T1439" s="3" t="s">
        <v>2006</v>
      </c>
      <c r="U1439" s="3" t="s">
        <v>2006</v>
      </c>
      <c r="V1439" s="3" t="s">
        <v>2006</v>
      </c>
      <c r="W1439" s="3">
        <v>5.8</v>
      </c>
      <c r="X1439" s="3" t="s">
        <v>2006</v>
      </c>
      <c r="Y1439" s="3">
        <v>24</v>
      </c>
      <c r="Z1439" s="3" t="s">
        <v>2006</v>
      </c>
      <c r="AA1439" s="3" t="s">
        <v>2006</v>
      </c>
      <c r="AB1439" s="3" t="s">
        <v>2006</v>
      </c>
      <c r="AC1439" s="3" t="s">
        <v>2006</v>
      </c>
      <c r="AD1439" s="15" t="s">
        <v>2006</v>
      </c>
    </row>
    <row r="1440" spans="1:30" x14ac:dyDescent="0.3">
      <c r="A1440" s="143" t="s">
        <v>265</v>
      </c>
      <c r="B1440" s="144" t="s">
        <v>546</v>
      </c>
      <c r="C1440" s="144">
        <v>152125</v>
      </c>
      <c r="D1440" s="144">
        <v>6576900</v>
      </c>
      <c r="E1440" s="161">
        <v>2016</v>
      </c>
      <c r="F1440" s="3" t="s">
        <v>533</v>
      </c>
      <c r="G1440" s="3" t="s">
        <v>1267</v>
      </c>
      <c r="H1440" s="3" t="s">
        <v>275</v>
      </c>
      <c r="I1440" s="14">
        <f>0.1*43</f>
        <v>4.3</v>
      </c>
      <c r="J1440" s="23">
        <v>2.2000000000000002</v>
      </c>
      <c r="K1440" s="26">
        <v>0.32</v>
      </c>
      <c r="L1440" s="26">
        <v>4.5</v>
      </c>
      <c r="M1440" s="3" t="s">
        <v>1267</v>
      </c>
      <c r="N1440" s="3" t="s">
        <v>275</v>
      </c>
      <c r="O1440" s="23">
        <v>3</v>
      </c>
      <c r="P1440" s="23">
        <v>2.2000000000000002</v>
      </c>
      <c r="Q1440" s="3" t="s">
        <v>1265</v>
      </c>
      <c r="R1440" s="27">
        <v>2.9</v>
      </c>
      <c r="S1440" s="3">
        <v>7.6</v>
      </c>
      <c r="T1440" s="3" t="s">
        <v>2006</v>
      </c>
      <c r="U1440" s="3" t="s">
        <v>2006</v>
      </c>
      <c r="V1440" s="3" t="s">
        <v>2006</v>
      </c>
      <c r="W1440" s="3">
        <v>7.1</v>
      </c>
      <c r="X1440" s="3" t="s">
        <v>2006</v>
      </c>
      <c r="Y1440" s="3">
        <v>17</v>
      </c>
      <c r="Z1440" s="3" t="s">
        <v>2006</v>
      </c>
      <c r="AA1440" s="3" t="s">
        <v>2006</v>
      </c>
      <c r="AB1440" s="3" t="s">
        <v>2006</v>
      </c>
      <c r="AC1440" s="3" t="s">
        <v>2006</v>
      </c>
      <c r="AD1440" s="15" t="s">
        <v>2006</v>
      </c>
    </row>
    <row r="1441" spans="1:30" x14ac:dyDescent="0.3">
      <c r="A1441" s="143" t="s">
        <v>37</v>
      </c>
      <c r="B1441" s="144" t="s">
        <v>37</v>
      </c>
      <c r="E1441" s="161">
        <v>2016</v>
      </c>
      <c r="F1441" s="3" t="s">
        <v>533</v>
      </c>
      <c r="G1441" s="3" t="s">
        <v>1267</v>
      </c>
      <c r="H1441" s="3" t="s">
        <v>275</v>
      </c>
      <c r="I1441" s="14" t="s">
        <v>275</v>
      </c>
      <c r="J1441" s="23" t="s">
        <v>587</v>
      </c>
      <c r="K1441" s="26" t="s">
        <v>566</v>
      </c>
      <c r="L1441" s="26" t="s">
        <v>582</v>
      </c>
      <c r="M1441" s="3" t="s">
        <v>1267</v>
      </c>
      <c r="N1441" s="3" t="s">
        <v>275</v>
      </c>
      <c r="O1441" s="23" t="s">
        <v>587</v>
      </c>
      <c r="P1441" s="23" t="s">
        <v>587</v>
      </c>
      <c r="Q1441" s="3" t="s">
        <v>1265</v>
      </c>
      <c r="R1441" s="27" t="s">
        <v>974</v>
      </c>
      <c r="S1441" s="3" t="s">
        <v>2006</v>
      </c>
      <c r="T1441" s="3" t="s">
        <v>2006</v>
      </c>
      <c r="U1441" s="3" t="s">
        <v>2006</v>
      </c>
      <c r="V1441" s="3" t="s">
        <v>2006</v>
      </c>
      <c r="W1441" s="3" t="s">
        <v>2006</v>
      </c>
      <c r="X1441" s="3" t="s">
        <v>2006</v>
      </c>
      <c r="Y1441" s="3" t="s">
        <v>275</v>
      </c>
      <c r="Z1441" s="3" t="s">
        <v>2006</v>
      </c>
      <c r="AA1441" s="3" t="s">
        <v>2006</v>
      </c>
      <c r="AB1441" s="3" t="s">
        <v>2006</v>
      </c>
      <c r="AC1441" s="3" t="s">
        <v>2006</v>
      </c>
      <c r="AD1441" s="15" t="s">
        <v>2006</v>
      </c>
    </row>
    <row r="1442" spans="1:30" x14ac:dyDescent="0.3">
      <c r="A1442" s="143" t="s">
        <v>37</v>
      </c>
      <c r="B1442" s="144" t="s">
        <v>37</v>
      </c>
      <c r="E1442" s="161">
        <v>2016</v>
      </c>
      <c r="F1442" s="3" t="s">
        <v>529</v>
      </c>
      <c r="G1442" s="3" t="s">
        <v>1267</v>
      </c>
      <c r="H1442" s="3" t="s">
        <v>275</v>
      </c>
      <c r="I1442" s="14" t="s">
        <v>275</v>
      </c>
      <c r="J1442" s="23" t="s">
        <v>587</v>
      </c>
      <c r="K1442" s="26" t="s">
        <v>566</v>
      </c>
      <c r="L1442" s="26" t="s">
        <v>582</v>
      </c>
      <c r="M1442" s="3" t="s">
        <v>1267</v>
      </c>
      <c r="N1442" s="3" t="s">
        <v>275</v>
      </c>
      <c r="O1442" s="23" t="s">
        <v>587</v>
      </c>
      <c r="P1442" s="23" t="s">
        <v>587</v>
      </c>
      <c r="Q1442" s="3" t="s">
        <v>1265</v>
      </c>
      <c r="R1442" s="27" t="s">
        <v>974</v>
      </c>
      <c r="S1442" s="3" t="s">
        <v>2006</v>
      </c>
      <c r="T1442" s="3" t="s">
        <v>2006</v>
      </c>
      <c r="U1442" s="3" t="s">
        <v>2006</v>
      </c>
      <c r="V1442" s="3" t="s">
        <v>2006</v>
      </c>
      <c r="W1442" s="3" t="s">
        <v>2006</v>
      </c>
      <c r="X1442" s="3" t="s">
        <v>2006</v>
      </c>
      <c r="Y1442" s="3" t="s">
        <v>275</v>
      </c>
      <c r="Z1442" s="3" t="s">
        <v>2006</v>
      </c>
      <c r="AA1442" s="3" t="s">
        <v>2006</v>
      </c>
      <c r="AB1442" s="3" t="s">
        <v>2006</v>
      </c>
      <c r="AC1442" s="3" t="s">
        <v>2006</v>
      </c>
      <c r="AD1442" s="15" t="s">
        <v>2006</v>
      </c>
    </row>
    <row r="1443" spans="1:30" x14ac:dyDescent="0.3">
      <c r="A1443" s="143" t="s">
        <v>37</v>
      </c>
      <c r="B1443" s="144" t="s">
        <v>37</v>
      </c>
      <c r="E1443" s="161">
        <v>2016</v>
      </c>
      <c r="F1443" s="3" t="s">
        <v>534</v>
      </c>
      <c r="G1443" s="3" t="s">
        <v>1267</v>
      </c>
      <c r="H1443" s="3" t="s">
        <v>275</v>
      </c>
      <c r="I1443" s="14">
        <f>0.1*19</f>
        <v>1.9000000000000001</v>
      </c>
      <c r="J1443" s="23" t="s">
        <v>587</v>
      </c>
      <c r="K1443" s="26">
        <v>0.12000000000000001</v>
      </c>
      <c r="L1443" s="26">
        <v>1.4</v>
      </c>
      <c r="M1443" s="3" t="s">
        <v>1267</v>
      </c>
      <c r="N1443" s="3" t="s">
        <v>275</v>
      </c>
      <c r="O1443" s="23" t="s">
        <v>587</v>
      </c>
      <c r="P1443" s="23" t="s">
        <v>587</v>
      </c>
      <c r="Q1443" s="3" t="s">
        <v>1265</v>
      </c>
      <c r="R1443" s="27" t="s">
        <v>974</v>
      </c>
      <c r="S1443" s="3" t="s">
        <v>2006</v>
      </c>
      <c r="T1443" s="3" t="s">
        <v>2006</v>
      </c>
      <c r="U1443" s="3" t="s">
        <v>2006</v>
      </c>
      <c r="V1443" s="3" t="s">
        <v>2006</v>
      </c>
      <c r="W1443" s="3" t="s">
        <v>2006</v>
      </c>
      <c r="X1443" s="3" t="s">
        <v>2006</v>
      </c>
      <c r="Y1443" s="3" t="s">
        <v>275</v>
      </c>
      <c r="Z1443" s="3" t="s">
        <v>2006</v>
      </c>
      <c r="AA1443" s="3" t="s">
        <v>2006</v>
      </c>
      <c r="AB1443" s="3" t="s">
        <v>2006</v>
      </c>
      <c r="AC1443" s="3" t="s">
        <v>2006</v>
      </c>
      <c r="AD1443" s="15" t="s">
        <v>2006</v>
      </c>
    </row>
    <row r="1444" spans="1:30" x14ac:dyDescent="0.3">
      <c r="A1444" s="146" t="s">
        <v>40</v>
      </c>
      <c r="B1444" s="144" t="s">
        <v>40</v>
      </c>
      <c r="C1444" s="144">
        <v>142857</v>
      </c>
      <c r="D1444" s="144">
        <v>6581940</v>
      </c>
      <c r="E1444" s="161">
        <v>2016</v>
      </c>
      <c r="F1444" s="3" t="s">
        <v>534</v>
      </c>
      <c r="G1444" s="3" t="s">
        <v>1267</v>
      </c>
      <c r="H1444" s="3" t="s">
        <v>275</v>
      </c>
      <c r="I1444" s="14">
        <f>0.1*14</f>
        <v>1.4000000000000001</v>
      </c>
      <c r="J1444" s="23">
        <v>1.2</v>
      </c>
      <c r="K1444" s="26">
        <v>0.16</v>
      </c>
      <c r="L1444" s="26">
        <v>1.8</v>
      </c>
      <c r="M1444" s="3" t="s">
        <v>1267</v>
      </c>
      <c r="N1444" s="3" t="s">
        <v>275</v>
      </c>
      <c r="O1444" s="23">
        <v>1.5</v>
      </c>
      <c r="P1444" s="23">
        <v>1.2</v>
      </c>
      <c r="Q1444" s="3" t="s">
        <v>1265</v>
      </c>
      <c r="R1444" s="27">
        <v>1.5</v>
      </c>
      <c r="S1444" s="3">
        <v>7.7</v>
      </c>
      <c r="T1444" s="3" t="s">
        <v>2006</v>
      </c>
      <c r="U1444" s="3" t="s">
        <v>2006</v>
      </c>
      <c r="V1444" s="3" t="s">
        <v>2006</v>
      </c>
      <c r="W1444" s="3">
        <v>9.6</v>
      </c>
      <c r="X1444" s="3" t="s">
        <v>2006</v>
      </c>
      <c r="Y1444" s="3">
        <v>52</v>
      </c>
      <c r="Z1444" s="3" t="s">
        <v>2006</v>
      </c>
      <c r="AA1444" s="3" t="s">
        <v>2006</v>
      </c>
      <c r="AB1444" s="3" t="s">
        <v>2006</v>
      </c>
      <c r="AC1444" s="3" t="s">
        <v>2006</v>
      </c>
      <c r="AD1444" s="15" t="s">
        <v>2006</v>
      </c>
    </row>
    <row r="1445" spans="1:30" x14ac:dyDescent="0.3">
      <c r="A1445" s="146" t="s">
        <v>38</v>
      </c>
      <c r="B1445" s="145" t="s">
        <v>38</v>
      </c>
      <c r="C1445" s="144">
        <v>145070</v>
      </c>
      <c r="D1445" s="144">
        <v>6580210</v>
      </c>
      <c r="E1445" s="161">
        <v>2016</v>
      </c>
      <c r="F1445" s="3" t="s">
        <v>534</v>
      </c>
      <c r="G1445" s="3" t="s">
        <v>1267</v>
      </c>
      <c r="H1445" s="3" t="s">
        <v>275</v>
      </c>
      <c r="I1445" s="14">
        <f>0.1*22</f>
        <v>2.2000000000000002</v>
      </c>
      <c r="J1445" s="23">
        <v>0.44</v>
      </c>
      <c r="K1445" s="26">
        <v>0.23</v>
      </c>
      <c r="L1445" s="26">
        <v>2.4</v>
      </c>
      <c r="M1445" s="3" t="s">
        <v>1267</v>
      </c>
      <c r="N1445" s="3" t="s">
        <v>275</v>
      </c>
      <c r="O1445" s="23">
        <v>0.79</v>
      </c>
      <c r="P1445" s="23">
        <v>0.32</v>
      </c>
      <c r="Q1445" s="3" t="s">
        <v>1265</v>
      </c>
      <c r="R1445" s="27" t="s">
        <v>974</v>
      </c>
      <c r="S1445" s="3">
        <v>7.9</v>
      </c>
      <c r="T1445" s="3" t="s">
        <v>2006</v>
      </c>
      <c r="U1445" s="3" t="s">
        <v>2006</v>
      </c>
      <c r="V1445" s="3" t="s">
        <v>2006</v>
      </c>
      <c r="W1445" s="3">
        <v>8.9</v>
      </c>
      <c r="X1445" s="3">
        <v>39</v>
      </c>
      <c r="Y1445" s="3">
        <v>44</v>
      </c>
      <c r="Z1445" s="3" t="s">
        <v>2006</v>
      </c>
      <c r="AA1445" s="3" t="s">
        <v>2006</v>
      </c>
      <c r="AB1445" s="3" t="s">
        <v>2006</v>
      </c>
      <c r="AC1445" s="3" t="s">
        <v>2006</v>
      </c>
      <c r="AD1445" s="15" t="s">
        <v>2006</v>
      </c>
    </row>
    <row r="1446" spans="1:30" x14ac:dyDescent="0.3">
      <c r="A1446" s="143" t="s">
        <v>263</v>
      </c>
      <c r="B1446" s="144" t="s">
        <v>550</v>
      </c>
      <c r="C1446" s="144">
        <v>156953</v>
      </c>
      <c r="D1446" s="144">
        <v>6570050</v>
      </c>
      <c r="E1446" s="161">
        <v>2016</v>
      </c>
      <c r="F1446" s="3" t="s">
        <v>534</v>
      </c>
      <c r="G1446" s="3" t="s">
        <v>1267</v>
      </c>
      <c r="H1446" s="3" t="s">
        <v>275</v>
      </c>
      <c r="I1446" s="14">
        <f>0.1*32</f>
        <v>3.2</v>
      </c>
      <c r="J1446" s="23">
        <v>2</v>
      </c>
      <c r="K1446" s="26">
        <v>0.41</v>
      </c>
      <c r="L1446" s="26">
        <v>2.4</v>
      </c>
      <c r="M1446" s="3" t="s">
        <v>1267</v>
      </c>
      <c r="N1446" s="3" t="s">
        <v>275</v>
      </c>
      <c r="O1446" s="23">
        <v>1.1000000000000001</v>
      </c>
      <c r="P1446" s="23">
        <v>1.9</v>
      </c>
      <c r="Q1446" s="3" t="s">
        <v>1265</v>
      </c>
      <c r="R1446" s="27" t="s">
        <v>974</v>
      </c>
      <c r="S1446" s="3">
        <v>7.7</v>
      </c>
      <c r="T1446" s="3" t="s">
        <v>2006</v>
      </c>
      <c r="U1446" s="3" t="s">
        <v>2006</v>
      </c>
      <c r="V1446" s="3" t="s">
        <v>2006</v>
      </c>
      <c r="W1446" s="3">
        <v>7.7</v>
      </c>
      <c r="X1446" s="3" t="s">
        <v>2006</v>
      </c>
      <c r="Y1446" s="3">
        <v>29</v>
      </c>
      <c r="Z1446" s="3" t="s">
        <v>2006</v>
      </c>
      <c r="AA1446" s="3" t="s">
        <v>2006</v>
      </c>
      <c r="AB1446" s="3" t="s">
        <v>2006</v>
      </c>
      <c r="AC1446" s="3" t="s">
        <v>2006</v>
      </c>
      <c r="AD1446" s="15" t="s">
        <v>2006</v>
      </c>
    </row>
    <row r="1447" spans="1:30" x14ac:dyDescent="0.3">
      <c r="A1447" s="143" t="s">
        <v>267</v>
      </c>
      <c r="B1447" s="144" t="s">
        <v>552</v>
      </c>
      <c r="C1447" s="144">
        <v>152713</v>
      </c>
      <c r="D1447" s="144">
        <v>6582780</v>
      </c>
      <c r="E1447" s="161">
        <v>2016</v>
      </c>
      <c r="F1447" s="3" t="s">
        <v>534</v>
      </c>
      <c r="G1447" s="3" t="s">
        <v>1271</v>
      </c>
      <c r="H1447" s="3" t="s">
        <v>513</v>
      </c>
      <c r="I1447" s="14">
        <f>0.1*15</f>
        <v>1.5</v>
      </c>
      <c r="J1447" s="23">
        <v>1.6</v>
      </c>
      <c r="K1447" s="26">
        <v>0.25999999999999995</v>
      </c>
      <c r="L1447" s="26" t="s">
        <v>1274</v>
      </c>
      <c r="M1447" s="3" t="s">
        <v>1271</v>
      </c>
      <c r="N1447" s="3" t="s">
        <v>974</v>
      </c>
      <c r="O1447" s="23">
        <v>1.3</v>
      </c>
      <c r="P1447" s="23">
        <v>1.7</v>
      </c>
      <c r="Q1447" s="3" t="s">
        <v>1273</v>
      </c>
      <c r="R1447" s="27" t="s">
        <v>1278</v>
      </c>
      <c r="S1447" s="3">
        <v>7.8</v>
      </c>
      <c r="T1447" s="3" t="s">
        <v>2006</v>
      </c>
      <c r="U1447" s="3" t="s">
        <v>2006</v>
      </c>
      <c r="V1447" s="3" t="s">
        <v>2006</v>
      </c>
      <c r="W1447" s="3">
        <v>6.8</v>
      </c>
      <c r="X1447" s="3" t="s">
        <v>2006</v>
      </c>
      <c r="Y1447" s="3">
        <v>53</v>
      </c>
      <c r="Z1447" s="3" t="s">
        <v>2006</v>
      </c>
      <c r="AA1447" s="3" t="s">
        <v>2006</v>
      </c>
      <c r="AB1447" s="3" t="s">
        <v>2006</v>
      </c>
      <c r="AC1447" s="3" t="s">
        <v>2006</v>
      </c>
      <c r="AD1447" s="15" t="s">
        <v>2006</v>
      </c>
    </row>
    <row r="1448" spans="1:30" x14ac:dyDescent="0.3">
      <c r="A1448" s="146" t="s">
        <v>41</v>
      </c>
      <c r="B1448" s="144" t="s">
        <v>41</v>
      </c>
      <c r="C1448" s="144">
        <v>155057</v>
      </c>
      <c r="D1448" s="144">
        <v>6568460</v>
      </c>
      <c r="E1448" s="161">
        <v>2016</v>
      </c>
      <c r="F1448" s="3" t="s">
        <v>534</v>
      </c>
      <c r="G1448" s="3" t="s">
        <v>1267</v>
      </c>
      <c r="H1448" s="3" t="s">
        <v>275</v>
      </c>
      <c r="I1448" s="14">
        <f>0.1*19</f>
        <v>1.9000000000000001</v>
      </c>
      <c r="J1448" s="23">
        <v>1.7</v>
      </c>
      <c r="K1448" s="26">
        <v>7.2999999999999995E-2</v>
      </c>
      <c r="L1448" s="26">
        <v>1.9</v>
      </c>
      <c r="M1448" s="3" t="s">
        <v>1267</v>
      </c>
      <c r="N1448" s="3" t="s">
        <v>275</v>
      </c>
      <c r="O1448" s="23">
        <v>1.6</v>
      </c>
      <c r="P1448" s="23">
        <v>1.7</v>
      </c>
      <c r="Q1448" s="3" t="s">
        <v>1265</v>
      </c>
      <c r="R1448" s="27">
        <v>1.6</v>
      </c>
      <c r="S1448" s="3">
        <v>7.8</v>
      </c>
      <c r="T1448" s="3" t="s">
        <v>2006</v>
      </c>
      <c r="U1448" s="3" t="s">
        <v>2006</v>
      </c>
      <c r="V1448" s="3" t="s">
        <v>2006</v>
      </c>
      <c r="W1448" s="3">
        <v>8.8000000000000007</v>
      </c>
      <c r="X1448" s="3" t="s">
        <v>2006</v>
      </c>
      <c r="Y1448" s="3">
        <v>28</v>
      </c>
      <c r="Z1448" s="3" t="s">
        <v>2006</v>
      </c>
      <c r="AA1448" s="3" t="s">
        <v>2006</v>
      </c>
      <c r="AB1448" s="3" t="s">
        <v>2006</v>
      </c>
      <c r="AC1448" s="3" t="s">
        <v>2006</v>
      </c>
      <c r="AD1448" s="15" t="s">
        <v>2006</v>
      </c>
    </row>
    <row r="1449" spans="1:30" x14ac:dyDescent="0.3">
      <c r="A1449" s="146" t="s">
        <v>269</v>
      </c>
      <c r="B1449" s="144" t="s">
        <v>44</v>
      </c>
      <c r="C1449" s="144">
        <v>149668</v>
      </c>
      <c r="D1449" s="144">
        <v>6580770</v>
      </c>
      <c r="E1449" s="161">
        <v>2016</v>
      </c>
      <c r="F1449" s="3" t="s">
        <v>534</v>
      </c>
      <c r="G1449" s="3" t="s">
        <v>1267</v>
      </c>
      <c r="H1449" s="3" t="s">
        <v>275</v>
      </c>
      <c r="I1449" s="14">
        <v>3</v>
      </c>
      <c r="J1449" s="23">
        <v>2.2000000000000002</v>
      </c>
      <c r="K1449" s="26">
        <v>0.27999999999999997</v>
      </c>
      <c r="L1449" s="26">
        <v>2.4</v>
      </c>
      <c r="M1449" s="3" t="s">
        <v>1267</v>
      </c>
      <c r="N1449" s="3" t="s">
        <v>275</v>
      </c>
      <c r="O1449" s="23">
        <v>2.7</v>
      </c>
      <c r="P1449" s="23">
        <v>2.1</v>
      </c>
      <c r="Q1449" s="3">
        <v>5.0999999999999997E-2</v>
      </c>
      <c r="R1449" s="27">
        <v>1.8</v>
      </c>
      <c r="S1449" s="3">
        <v>7.7</v>
      </c>
      <c r="T1449" s="3" t="s">
        <v>2006</v>
      </c>
      <c r="U1449" s="3" t="s">
        <v>2006</v>
      </c>
      <c r="V1449" s="3" t="s">
        <v>2006</v>
      </c>
      <c r="W1449" s="3">
        <v>7.6</v>
      </c>
      <c r="X1449" s="3">
        <v>17</v>
      </c>
      <c r="Y1449" s="3">
        <v>20</v>
      </c>
      <c r="Z1449" s="3" t="s">
        <v>2006</v>
      </c>
      <c r="AA1449" s="3" t="s">
        <v>2006</v>
      </c>
      <c r="AB1449" s="3" t="s">
        <v>2006</v>
      </c>
      <c r="AC1449" s="3" t="s">
        <v>2006</v>
      </c>
      <c r="AD1449" s="15" t="s">
        <v>2006</v>
      </c>
    </row>
    <row r="1450" spans="1:30" x14ac:dyDescent="0.3">
      <c r="A1450" s="146" t="s">
        <v>36</v>
      </c>
      <c r="B1450" s="144" t="s">
        <v>1279</v>
      </c>
      <c r="C1450" s="144">
        <v>158727</v>
      </c>
      <c r="D1450" s="144">
        <v>6578210</v>
      </c>
      <c r="E1450" s="161">
        <v>2016</v>
      </c>
      <c r="F1450" s="3" t="s">
        <v>534</v>
      </c>
      <c r="G1450" s="3" t="s">
        <v>1271</v>
      </c>
      <c r="H1450" s="3" t="s">
        <v>513</v>
      </c>
      <c r="I1450" s="14">
        <v>2</v>
      </c>
      <c r="J1450" s="23">
        <v>1.9</v>
      </c>
      <c r="K1450" s="26">
        <v>0.61</v>
      </c>
      <c r="L1450" s="26">
        <v>5.3</v>
      </c>
      <c r="M1450" s="3" t="s">
        <v>1271</v>
      </c>
      <c r="N1450" s="3" t="s">
        <v>974</v>
      </c>
      <c r="O1450" s="23">
        <v>1.4</v>
      </c>
      <c r="P1450" s="23">
        <v>1.4</v>
      </c>
      <c r="Q1450" s="3" t="s">
        <v>1273</v>
      </c>
      <c r="R1450" s="27" t="s">
        <v>1278</v>
      </c>
      <c r="S1450" s="3">
        <v>7.5</v>
      </c>
      <c r="T1450" s="3" t="s">
        <v>2006</v>
      </c>
      <c r="U1450" s="3" t="s">
        <v>2006</v>
      </c>
      <c r="V1450" s="3" t="s">
        <v>2006</v>
      </c>
      <c r="W1450" s="3">
        <v>4.9000000000000004</v>
      </c>
      <c r="X1450" s="3" t="s">
        <v>2006</v>
      </c>
      <c r="Y1450" s="3">
        <v>63</v>
      </c>
      <c r="Z1450" s="3" t="s">
        <v>2006</v>
      </c>
      <c r="AA1450" s="3" t="s">
        <v>2006</v>
      </c>
      <c r="AB1450" s="3" t="s">
        <v>2006</v>
      </c>
      <c r="AC1450" s="3" t="s">
        <v>2006</v>
      </c>
      <c r="AD1450" s="15" t="s">
        <v>2006</v>
      </c>
    </row>
    <row r="1451" spans="1:30" x14ac:dyDescent="0.3">
      <c r="A1451" s="146" t="s">
        <v>268</v>
      </c>
      <c r="B1451" s="144" t="s">
        <v>1993</v>
      </c>
      <c r="C1451" s="144">
        <v>146245</v>
      </c>
      <c r="D1451" s="144">
        <v>6583660</v>
      </c>
      <c r="E1451" s="161">
        <v>2016</v>
      </c>
      <c r="F1451" s="3" t="s">
        <v>534</v>
      </c>
      <c r="G1451" s="3" t="s">
        <v>1267</v>
      </c>
      <c r="H1451" s="3">
        <v>0.49</v>
      </c>
      <c r="I1451" s="14">
        <f>0.1*28</f>
        <v>2.8000000000000003</v>
      </c>
      <c r="J1451" s="23">
        <v>1.8</v>
      </c>
      <c r="K1451" s="26">
        <v>0.97000000000000008</v>
      </c>
      <c r="L1451" s="26">
        <v>11</v>
      </c>
      <c r="M1451" s="3" t="s">
        <v>1267</v>
      </c>
      <c r="N1451" s="3" t="s">
        <v>275</v>
      </c>
      <c r="O1451" s="23">
        <v>1.7</v>
      </c>
      <c r="P1451" s="23">
        <v>1.6</v>
      </c>
      <c r="Q1451" s="3">
        <v>9.7000000000000003E-2</v>
      </c>
      <c r="R1451" s="27">
        <v>4</v>
      </c>
      <c r="S1451" s="3">
        <v>7.6</v>
      </c>
      <c r="T1451" s="3">
        <v>100</v>
      </c>
      <c r="U1451" s="3" t="s">
        <v>2006</v>
      </c>
      <c r="V1451" s="3" t="s">
        <v>2006</v>
      </c>
      <c r="W1451" s="3">
        <v>5.8</v>
      </c>
      <c r="X1451" s="3" t="s">
        <v>2006</v>
      </c>
      <c r="Y1451" s="3">
        <v>39</v>
      </c>
      <c r="Z1451" s="3" t="s">
        <v>2006</v>
      </c>
      <c r="AA1451" s="3" t="s">
        <v>2006</v>
      </c>
      <c r="AB1451" s="3" t="s">
        <v>2006</v>
      </c>
      <c r="AC1451" s="3" t="s">
        <v>2006</v>
      </c>
      <c r="AD1451" s="15" t="s">
        <v>2006</v>
      </c>
    </row>
    <row r="1452" spans="1:30" x14ac:dyDescent="0.3">
      <c r="A1452" s="146" t="s">
        <v>42</v>
      </c>
      <c r="B1452" s="144" t="s">
        <v>42</v>
      </c>
      <c r="C1452" s="144">
        <v>148156</v>
      </c>
      <c r="D1452" s="144">
        <v>6572520</v>
      </c>
      <c r="E1452" s="161">
        <v>2016</v>
      </c>
      <c r="F1452" s="3" t="s">
        <v>534</v>
      </c>
      <c r="G1452" s="3" t="s">
        <v>1267</v>
      </c>
      <c r="H1452" s="3" t="s">
        <v>275</v>
      </c>
      <c r="I1452" s="14">
        <f>0.1*15</f>
        <v>1.5</v>
      </c>
      <c r="J1452" s="23">
        <v>0.97000000000000008</v>
      </c>
      <c r="K1452" s="26">
        <v>0.17</v>
      </c>
      <c r="L1452" s="26">
        <v>1.2</v>
      </c>
      <c r="M1452" s="3" t="s">
        <v>1267</v>
      </c>
      <c r="N1452" s="3">
        <v>0.21</v>
      </c>
      <c r="O1452" s="23">
        <v>2</v>
      </c>
      <c r="P1452" s="23">
        <v>1.1000000000000001</v>
      </c>
      <c r="Q1452" s="3" t="s">
        <v>1265</v>
      </c>
      <c r="R1452" s="27" t="s">
        <v>974</v>
      </c>
      <c r="S1452" s="3">
        <v>7.9</v>
      </c>
      <c r="T1452" s="3" t="s">
        <v>2006</v>
      </c>
      <c r="U1452" s="3" t="s">
        <v>2006</v>
      </c>
      <c r="V1452" s="3" t="s">
        <v>2006</v>
      </c>
      <c r="W1452" s="3">
        <v>6.3</v>
      </c>
      <c r="X1452" s="3" t="s">
        <v>2006</v>
      </c>
      <c r="Y1452" s="3" t="s">
        <v>2006</v>
      </c>
      <c r="Z1452" s="3" t="s">
        <v>2006</v>
      </c>
      <c r="AA1452" s="3" t="s">
        <v>2006</v>
      </c>
      <c r="AB1452" s="3" t="s">
        <v>2006</v>
      </c>
      <c r="AC1452" s="3" t="s">
        <v>2006</v>
      </c>
      <c r="AD1452" s="15" t="s">
        <v>2006</v>
      </c>
    </row>
    <row r="1453" spans="1:30" x14ac:dyDescent="0.3">
      <c r="A1453" s="143" t="s">
        <v>265</v>
      </c>
      <c r="B1453" s="144" t="s">
        <v>546</v>
      </c>
      <c r="C1453" s="144">
        <v>152125</v>
      </c>
      <c r="D1453" s="144">
        <v>6576900</v>
      </c>
      <c r="E1453" s="161">
        <v>2016</v>
      </c>
      <c r="F1453" s="3" t="s">
        <v>534</v>
      </c>
      <c r="G1453" s="3" t="s">
        <v>1267</v>
      </c>
      <c r="H1453" s="3" t="s">
        <v>275</v>
      </c>
      <c r="I1453" s="14">
        <f>0.1*42</f>
        <v>4.2</v>
      </c>
      <c r="J1453" s="23">
        <v>0.99</v>
      </c>
      <c r="K1453" s="26">
        <v>0.12000000000000001</v>
      </c>
      <c r="L1453" s="26">
        <v>4.2</v>
      </c>
      <c r="M1453" s="3" t="s">
        <v>1267</v>
      </c>
      <c r="N1453" s="3" t="s">
        <v>275</v>
      </c>
      <c r="O1453" s="23">
        <v>2.6</v>
      </c>
      <c r="P1453" s="23">
        <v>2</v>
      </c>
      <c r="Q1453" s="3">
        <v>0.06</v>
      </c>
      <c r="R1453" s="27">
        <v>2.4</v>
      </c>
      <c r="S1453" s="3">
        <v>7.7</v>
      </c>
      <c r="T1453" s="3" t="s">
        <v>2006</v>
      </c>
      <c r="U1453" s="3" t="s">
        <v>2006</v>
      </c>
      <c r="V1453" s="3" t="s">
        <v>2006</v>
      </c>
      <c r="W1453" s="3">
        <v>7.4</v>
      </c>
      <c r="X1453" s="3" t="s">
        <v>2006</v>
      </c>
      <c r="Y1453" s="3">
        <v>18</v>
      </c>
      <c r="Z1453" s="3" t="s">
        <v>2006</v>
      </c>
      <c r="AA1453" s="3" t="s">
        <v>2006</v>
      </c>
      <c r="AB1453" s="3" t="s">
        <v>2006</v>
      </c>
      <c r="AC1453" s="3" t="s">
        <v>2006</v>
      </c>
      <c r="AD1453" s="15" t="s">
        <v>2006</v>
      </c>
    </row>
    <row r="1454" spans="1:30" x14ac:dyDescent="0.3">
      <c r="A1454" s="146" t="s">
        <v>39</v>
      </c>
      <c r="B1454" s="144" t="s">
        <v>39</v>
      </c>
      <c r="C1454" s="144">
        <v>145234</v>
      </c>
      <c r="D1454" s="144">
        <v>6581590</v>
      </c>
      <c r="E1454" s="161">
        <v>2016</v>
      </c>
      <c r="F1454" s="3" t="s">
        <v>534</v>
      </c>
      <c r="G1454" s="3" t="s">
        <v>1267</v>
      </c>
      <c r="H1454" s="3" t="s">
        <v>275</v>
      </c>
      <c r="I1454" s="14">
        <f>0.1*35</f>
        <v>3.5</v>
      </c>
      <c r="J1454" s="23">
        <v>0.54</v>
      </c>
      <c r="K1454" s="26">
        <v>0.16</v>
      </c>
      <c r="L1454" s="26">
        <v>3.4</v>
      </c>
      <c r="M1454" s="3" t="s">
        <v>1267</v>
      </c>
      <c r="N1454" s="3" t="s">
        <v>275</v>
      </c>
      <c r="O1454" s="23">
        <v>1.7</v>
      </c>
      <c r="P1454" s="23">
        <v>0.54</v>
      </c>
      <c r="Q1454" s="3" t="s">
        <v>1265</v>
      </c>
      <c r="R1454" s="27">
        <v>1.2</v>
      </c>
      <c r="S1454" s="3">
        <v>8</v>
      </c>
      <c r="T1454" s="3" t="s">
        <v>2006</v>
      </c>
      <c r="U1454" s="3" t="s">
        <v>2006</v>
      </c>
      <c r="V1454" s="3" t="s">
        <v>2006</v>
      </c>
      <c r="W1454" s="3">
        <v>22</v>
      </c>
      <c r="X1454" s="3" t="s">
        <v>2006</v>
      </c>
      <c r="Y1454" s="3">
        <v>55</v>
      </c>
      <c r="Z1454" s="3" t="s">
        <v>2006</v>
      </c>
      <c r="AA1454" s="3" t="s">
        <v>2006</v>
      </c>
      <c r="AB1454" s="3" t="s">
        <v>2006</v>
      </c>
      <c r="AC1454" s="3" t="s">
        <v>2006</v>
      </c>
      <c r="AD1454" s="15" t="s">
        <v>2006</v>
      </c>
    </row>
    <row r="1455" spans="1:30" x14ac:dyDescent="0.3">
      <c r="A1455" s="146" t="s">
        <v>515</v>
      </c>
      <c r="B1455" s="144" t="s">
        <v>1262</v>
      </c>
      <c r="C1455" s="163">
        <v>147437</v>
      </c>
      <c r="D1455" s="163">
        <v>6577200</v>
      </c>
      <c r="E1455" s="161">
        <v>2016</v>
      </c>
      <c r="F1455" s="3" t="s">
        <v>529</v>
      </c>
      <c r="G1455" s="3" t="s">
        <v>1267</v>
      </c>
      <c r="H1455" s="3" t="s">
        <v>275</v>
      </c>
      <c r="I1455" s="14">
        <f>0.1*27</f>
        <v>2.7</v>
      </c>
      <c r="J1455" s="23">
        <v>2.1</v>
      </c>
      <c r="K1455" s="26">
        <v>0.12999999999999998</v>
      </c>
      <c r="L1455" s="26">
        <v>3.6</v>
      </c>
      <c r="M1455" s="3" t="s">
        <v>1267</v>
      </c>
      <c r="N1455" s="3" t="s">
        <v>275</v>
      </c>
      <c r="O1455" s="23">
        <v>2.2000000000000002</v>
      </c>
      <c r="P1455" s="23">
        <v>2.1</v>
      </c>
      <c r="Q1455" s="3" t="s">
        <v>1265</v>
      </c>
      <c r="R1455" s="27">
        <v>1.5</v>
      </c>
      <c r="S1455" s="3">
        <v>7.8</v>
      </c>
      <c r="T1455" s="3">
        <v>60</v>
      </c>
      <c r="U1455" s="3" t="s">
        <v>2006</v>
      </c>
      <c r="V1455" s="3" t="s">
        <v>2006</v>
      </c>
      <c r="W1455" s="3">
        <v>7.9</v>
      </c>
      <c r="X1455" s="3" t="s">
        <v>2006</v>
      </c>
      <c r="Y1455" s="3">
        <v>18</v>
      </c>
      <c r="Z1455" s="3" t="s">
        <v>2006</v>
      </c>
      <c r="AA1455" s="3" t="s">
        <v>2006</v>
      </c>
      <c r="AB1455" s="3" t="s">
        <v>2006</v>
      </c>
      <c r="AC1455" s="3" t="s">
        <v>2006</v>
      </c>
      <c r="AD1455" s="15" t="s">
        <v>2006</v>
      </c>
    </row>
    <row r="1456" spans="1:30" x14ac:dyDescent="0.3">
      <c r="A1456" s="146" t="s">
        <v>516</v>
      </c>
      <c r="B1456" s="144" t="s">
        <v>1263</v>
      </c>
      <c r="C1456" s="163">
        <v>138359</v>
      </c>
      <c r="D1456" s="163">
        <v>6582640</v>
      </c>
      <c r="E1456" s="161">
        <v>2016</v>
      </c>
      <c r="F1456" s="3" t="s">
        <v>529</v>
      </c>
      <c r="G1456" s="3" t="s">
        <v>1267</v>
      </c>
      <c r="H1456" s="3" t="s">
        <v>275</v>
      </c>
      <c r="I1456" s="14">
        <f>0.1*23</f>
        <v>2.3000000000000003</v>
      </c>
      <c r="J1456" s="23">
        <v>2.2000000000000002</v>
      </c>
      <c r="K1456" s="26">
        <v>0.12999999999999998</v>
      </c>
      <c r="L1456" s="26">
        <v>1.6</v>
      </c>
      <c r="M1456" s="3" t="s">
        <v>1267</v>
      </c>
      <c r="N1456" s="3" t="s">
        <v>275</v>
      </c>
      <c r="O1456" s="23">
        <v>2.2000000000000002</v>
      </c>
      <c r="P1456" s="23">
        <v>2.2000000000000002</v>
      </c>
      <c r="Q1456" s="3" t="s">
        <v>1265</v>
      </c>
      <c r="R1456" s="27">
        <v>0.57999999999999996</v>
      </c>
      <c r="S1456" s="3">
        <v>7.9</v>
      </c>
      <c r="T1456" s="3">
        <v>66</v>
      </c>
      <c r="U1456" s="3" t="s">
        <v>2006</v>
      </c>
      <c r="V1456" s="3" t="s">
        <v>2006</v>
      </c>
      <c r="W1456" s="3">
        <v>7.6</v>
      </c>
      <c r="X1456" s="3" t="s">
        <v>2006</v>
      </c>
      <c r="Y1456" s="3">
        <v>21</v>
      </c>
      <c r="Z1456" s="3" t="s">
        <v>2006</v>
      </c>
      <c r="AA1456" s="3" t="s">
        <v>2006</v>
      </c>
      <c r="AB1456" s="3" t="s">
        <v>2006</v>
      </c>
      <c r="AC1456" s="3" t="s">
        <v>2006</v>
      </c>
      <c r="AD1456" s="15" t="s">
        <v>2006</v>
      </c>
    </row>
    <row r="1457" spans="1:30" x14ac:dyDescent="0.3">
      <c r="A1457" s="146" t="s">
        <v>261</v>
      </c>
      <c r="B1457" s="144" t="s">
        <v>1327</v>
      </c>
      <c r="C1457" s="144">
        <v>156341</v>
      </c>
      <c r="D1457" s="144">
        <v>6582550</v>
      </c>
      <c r="E1457" s="161">
        <v>2016</v>
      </c>
      <c r="F1457" s="3" t="s">
        <v>529</v>
      </c>
      <c r="G1457" s="3" t="s">
        <v>1267</v>
      </c>
      <c r="H1457" s="3" t="s">
        <v>275</v>
      </c>
      <c r="I1457" s="14">
        <f>0.1*17</f>
        <v>1.7000000000000002</v>
      </c>
      <c r="J1457" s="23">
        <v>1.2</v>
      </c>
      <c r="K1457" s="26" t="s">
        <v>566</v>
      </c>
      <c r="L1457" s="26" t="s">
        <v>582</v>
      </c>
      <c r="M1457" s="3" t="s">
        <v>1271</v>
      </c>
      <c r="N1457" s="3" t="s">
        <v>974</v>
      </c>
      <c r="O1457" s="23">
        <v>1.5</v>
      </c>
      <c r="P1457" s="23">
        <v>1.1000000000000001</v>
      </c>
      <c r="Q1457" s="3" t="s">
        <v>1273</v>
      </c>
      <c r="R1457" s="27" t="s">
        <v>1278</v>
      </c>
      <c r="S1457" s="3">
        <v>7.8</v>
      </c>
      <c r="T1457" s="3">
        <v>87</v>
      </c>
      <c r="U1457" s="3" t="s">
        <v>2006</v>
      </c>
      <c r="V1457" s="3" t="s">
        <v>2006</v>
      </c>
      <c r="W1457" s="3">
        <v>5.7</v>
      </c>
      <c r="X1457" s="3" t="s">
        <v>2006</v>
      </c>
      <c r="Y1457" s="3">
        <v>63</v>
      </c>
      <c r="Z1457" s="3" t="s">
        <v>2006</v>
      </c>
      <c r="AA1457" s="3" t="s">
        <v>2006</v>
      </c>
      <c r="AB1457" s="3" t="s">
        <v>2006</v>
      </c>
      <c r="AC1457" s="3" t="s">
        <v>2006</v>
      </c>
      <c r="AD1457" s="15" t="s">
        <v>2006</v>
      </c>
    </row>
    <row r="1458" spans="1:30" x14ac:dyDescent="0.3">
      <c r="A1458" s="146" t="s">
        <v>43</v>
      </c>
      <c r="B1458" s="144" t="s">
        <v>43</v>
      </c>
      <c r="C1458" s="144">
        <v>153662</v>
      </c>
      <c r="D1458" s="144">
        <v>6578630</v>
      </c>
      <c r="E1458" s="161">
        <v>2016</v>
      </c>
      <c r="F1458" s="3" t="s">
        <v>529</v>
      </c>
      <c r="G1458" s="3" t="s">
        <v>1267</v>
      </c>
      <c r="H1458" s="3" t="s">
        <v>275</v>
      </c>
      <c r="I1458" s="14">
        <f>0.1*34</f>
        <v>3.4000000000000004</v>
      </c>
      <c r="J1458" s="23">
        <v>2.1</v>
      </c>
      <c r="K1458" s="26">
        <v>0.25</v>
      </c>
      <c r="L1458" s="26">
        <v>3.5</v>
      </c>
      <c r="M1458" s="3" t="s">
        <v>1267</v>
      </c>
      <c r="N1458" s="3" t="s">
        <v>275</v>
      </c>
      <c r="O1458" s="23">
        <v>3.6</v>
      </c>
      <c r="P1458" s="23">
        <v>2.2000000000000002</v>
      </c>
      <c r="Q1458" s="3">
        <v>5.7000000000000002E-2</v>
      </c>
      <c r="R1458" s="27">
        <v>3.3</v>
      </c>
      <c r="S1458" s="3">
        <v>7.8</v>
      </c>
      <c r="T1458" s="3">
        <v>62</v>
      </c>
      <c r="U1458" s="3" t="s">
        <v>2006</v>
      </c>
      <c r="V1458" s="3" t="s">
        <v>2006</v>
      </c>
      <c r="W1458" s="3">
        <v>7.5</v>
      </c>
      <c r="X1458" s="3" t="s">
        <v>2006</v>
      </c>
      <c r="Y1458" s="3">
        <v>20</v>
      </c>
      <c r="Z1458" s="3" t="s">
        <v>2006</v>
      </c>
      <c r="AA1458" s="3" t="s">
        <v>2006</v>
      </c>
      <c r="AB1458" s="3" t="s">
        <v>2006</v>
      </c>
      <c r="AC1458" s="3" t="s">
        <v>2006</v>
      </c>
      <c r="AD1458" s="15" t="s">
        <v>2006</v>
      </c>
    </row>
    <row r="1459" spans="1:30" x14ac:dyDescent="0.3">
      <c r="A1459" s="143" t="s">
        <v>267</v>
      </c>
      <c r="B1459" s="144" t="s">
        <v>552</v>
      </c>
      <c r="C1459" s="144">
        <v>152713</v>
      </c>
      <c r="D1459" s="144">
        <v>6582780</v>
      </c>
      <c r="E1459" s="161">
        <v>2016</v>
      </c>
      <c r="F1459" s="3" t="s">
        <v>535</v>
      </c>
      <c r="G1459" s="3" t="s">
        <v>1271</v>
      </c>
      <c r="H1459" s="3" t="s">
        <v>513</v>
      </c>
      <c r="I1459" s="14">
        <f>0.1*24</f>
        <v>2.4000000000000004</v>
      </c>
      <c r="J1459" s="23">
        <v>1.6</v>
      </c>
      <c r="K1459" s="26" t="s">
        <v>1273</v>
      </c>
      <c r="L1459" s="26" t="s">
        <v>1274</v>
      </c>
      <c r="M1459" s="3" t="s">
        <v>1271</v>
      </c>
      <c r="N1459" s="3" t="s">
        <v>974</v>
      </c>
      <c r="O1459" s="23">
        <v>3.6</v>
      </c>
      <c r="P1459" s="23">
        <v>1.8</v>
      </c>
      <c r="Q1459" s="3" t="s">
        <v>1273</v>
      </c>
      <c r="R1459" s="27">
        <v>5.6</v>
      </c>
      <c r="S1459" s="3">
        <v>8.1</v>
      </c>
      <c r="T1459" s="3">
        <v>92</v>
      </c>
      <c r="U1459" s="3" t="s">
        <v>2006</v>
      </c>
      <c r="V1459" s="3" t="s">
        <v>2006</v>
      </c>
      <c r="W1459" s="3">
        <v>6.2</v>
      </c>
      <c r="X1459" s="3" t="s">
        <v>2006</v>
      </c>
      <c r="Y1459" s="3">
        <v>54</v>
      </c>
      <c r="Z1459" s="3" t="s">
        <v>2006</v>
      </c>
      <c r="AA1459" s="3" t="s">
        <v>2006</v>
      </c>
      <c r="AB1459" s="3" t="s">
        <v>2006</v>
      </c>
      <c r="AC1459" s="3" t="s">
        <v>2006</v>
      </c>
      <c r="AD1459" s="15" t="s">
        <v>2006</v>
      </c>
    </row>
    <row r="1460" spans="1:30" x14ac:dyDescent="0.3">
      <c r="A1460" s="146" t="s">
        <v>269</v>
      </c>
      <c r="B1460" s="144" t="s">
        <v>44</v>
      </c>
      <c r="C1460" s="144">
        <v>149668</v>
      </c>
      <c r="D1460" s="144">
        <v>6580770</v>
      </c>
      <c r="E1460" s="161">
        <v>2016</v>
      </c>
      <c r="F1460" s="3" t="s">
        <v>535</v>
      </c>
      <c r="G1460" s="3" t="s">
        <v>1267</v>
      </c>
      <c r="H1460" s="3" t="s">
        <v>275</v>
      </c>
      <c r="I1460" s="14">
        <f>0.1*33</f>
        <v>3.3000000000000003</v>
      </c>
      <c r="J1460" s="23">
        <v>2.6</v>
      </c>
      <c r="K1460" s="26">
        <v>0.17</v>
      </c>
      <c r="L1460" s="26">
        <v>2.8</v>
      </c>
      <c r="M1460" s="44">
        <v>2.3E-2</v>
      </c>
      <c r="N1460" s="3" t="s">
        <v>275</v>
      </c>
      <c r="O1460" s="23">
        <v>2.7</v>
      </c>
      <c r="P1460" s="23">
        <v>2</v>
      </c>
      <c r="Q1460" s="3" t="s">
        <v>1265</v>
      </c>
      <c r="R1460" s="27">
        <v>2.2999999999999998</v>
      </c>
      <c r="S1460" s="3">
        <v>8</v>
      </c>
      <c r="T1460" s="3" t="s">
        <v>2006</v>
      </c>
      <c r="U1460" s="3" t="s">
        <v>2006</v>
      </c>
      <c r="V1460" s="3" t="s">
        <v>2006</v>
      </c>
      <c r="W1460" s="3">
        <v>7</v>
      </c>
      <c r="X1460" s="3">
        <v>20</v>
      </c>
      <c r="Y1460" s="3">
        <v>19</v>
      </c>
      <c r="Z1460" s="3" t="s">
        <v>2006</v>
      </c>
      <c r="AA1460" s="3" t="s">
        <v>2006</v>
      </c>
      <c r="AB1460" s="3" t="s">
        <v>2006</v>
      </c>
      <c r="AC1460" s="3" t="s">
        <v>2006</v>
      </c>
      <c r="AD1460" s="15" t="s">
        <v>2006</v>
      </c>
    </row>
    <row r="1461" spans="1:30" x14ac:dyDescent="0.3">
      <c r="A1461" s="146" t="s">
        <v>36</v>
      </c>
      <c r="B1461" s="144" t="s">
        <v>1279</v>
      </c>
      <c r="C1461" s="144">
        <v>158727</v>
      </c>
      <c r="D1461" s="144">
        <v>6578210</v>
      </c>
      <c r="E1461" s="161">
        <v>2016</v>
      </c>
      <c r="F1461" s="3" t="s">
        <v>535</v>
      </c>
      <c r="G1461" s="3" t="s">
        <v>1271</v>
      </c>
      <c r="H1461" s="3" t="s">
        <v>513</v>
      </c>
      <c r="I1461" s="14">
        <f>0.1*23</f>
        <v>2.3000000000000003</v>
      </c>
      <c r="J1461" s="23">
        <v>1.4</v>
      </c>
      <c r="K1461" s="26" t="s">
        <v>1273</v>
      </c>
      <c r="L1461" s="26">
        <v>5.1000000000000005</v>
      </c>
      <c r="M1461" s="3" t="s">
        <v>1271</v>
      </c>
      <c r="N1461" s="3" t="s">
        <v>974</v>
      </c>
      <c r="O1461" s="23">
        <v>2</v>
      </c>
      <c r="P1461" s="23">
        <v>1.4</v>
      </c>
      <c r="Q1461" s="3" t="s">
        <v>1273</v>
      </c>
      <c r="R1461" s="27">
        <v>5.3</v>
      </c>
      <c r="S1461" s="3">
        <v>7.8</v>
      </c>
      <c r="T1461" s="3">
        <v>83</v>
      </c>
      <c r="U1461" s="3" t="s">
        <v>2006</v>
      </c>
      <c r="V1461" s="3" t="s">
        <v>2006</v>
      </c>
      <c r="W1461" s="3">
        <v>4.9000000000000004</v>
      </c>
      <c r="X1461" s="3" t="s">
        <v>2006</v>
      </c>
      <c r="Y1461" s="3">
        <v>63</v>
      </c>
      <c r="Z1461" s="3" t="s">
        <v>2006</v>
      </c>
      <c r="AA1461" s="3" t="s">
        <v>2006</v>
      </c>
      <c r="AB1461" s="3" t="s">
        <v>2006</v>
      </c>
      <c r="AC1461" s="3" t="s">
        <v>2006</v>
      </c>
      <c r="AD1461" s="15" t="s">
        <v>2006</v>
      </c>
    </row>
    <row r="1462" spans="1:30" x14ac:dyDescent="0.3">
      <c r="A1462" s="146" t="s">
        <v>41</v>
      </c>
      <c r="B1462" s="144" t="s">
        <v>41</v>
      </c>
      <c r="C1462" s="144">
        <v>155057</v>
      </c>
      <c r="D1462" s="144">
        <v>6568460</v>
      </c>
      <c r="E1462" s="161">
        <v>2016</v>
      </c>
      <c r="F1462" s="3" t="s">
        <v>535</v>
      </c>
      <c r="G1462" s="3" t="s">
        <v>1267</v>
      </c>
      <c r="H1462" s="3">
        <v>0.21</v>
      </c>
      <c r="I1462" s="14">
        <f>0.1*11</f>
        <v>1.1000000000000001</v>
      </c>
      <c r="J1462" s="23">
        <v>1.8</v>
      </c>
      <c r="K1462" s="26" t="s">
        <v>566</v>
      </c>
      <c r="L1462" s="26" t="s">
        <v>582</v>
      </c>
      <c r="M1462" s="3" t="s">
        <v>1267</v>
      </c>
      <c r="N1462" s="3" t="s">
        <v>275</v>
      </c>
      <c r="O1462" s="23">
        <v>1.1000000000000001</v>
      </c>
      <c r="P1462" s="23">
        <v>1.7</v>
      </c>
      <c r="Q1462" s="3" t="s">
        <v>1265</v>
      </c>
      <c r="R1462" s="27" t="s">
        <v>974</v>
      </c>
      <c r="S1462" s="3">
        <v>8.1</v>
      </c>
      <c r="T1462" s="3">
        <v>79</v>
      </c>
      <c r="U1462" s="3" t="s">
        <v>2006</v>
      </c>
      <c r="V1462" s="3" t="s">
        <v>2006</v>
      </c>
      <c r="W1462" s="3">
        <v>8.5</v>
      </c>
      <c r="X1462" s="3" t="s">
        <v>2006</v>
      </c>
      <c r="Y1462" s="3">
        <v>28</v>
      </c>
      <c r="Z1462" s="3" t="s">
        <v>2006</v>
      </c>
      <c r="AA1462" s="3" t="s">
        <v>2006</v>
      </c>
      <c r="AB1462" s="3" t="s">
        <v>2006</v>
      </c>
      <c r="AC1462" s="3" t="s">
        <v>2006</v>
      </c>
      <c r="AD1462" s="15" t="s">
        <v>2006</v>
      </c>
    </row>
    <row r="1463" spans="1:30" x14ac:dyDescent="0.3">
      <c r="A1463" s="143" t="s">
        <v>263</v>
      </c>
      <c r="B1463" s="144" t="s">
        <v>550</v>
      </c>
      <c r="C1463" s="144">
        <v>156953</v>
      </c>
      <c r="D1463" s="144">
        <v>6570050</v>
      </c>
      <c r="E1463" s="161">
        <v>2016</v>
      </c>
      <c r="F1463" s="3" t="s">
        <v>535</v>
      </c>
      <c r="G1463" s="3" t="s">
        <v>1267</v>
      </c>
      <c r="H1463" s="3" t="s">
        <v>275</v>
      </c>
      <c r="I1463" s="14">
        <v>0.88</v>
      </c>
      <c r="J1463" s="23">
        <v>1.7</v>
      </c>
      <c r="K1463" s="26" t="s">
        <v>566</v>
      </c>
      <c r="L1463" s="26" t="s">
        <v>582</v>
      </c>
      <c r="M1463" s="3" t="s">
        <v>1267</v>
      </c>
      <c r="N1463" s="3" t="s">
        <v>275</v>
      </c>
      <c r="O1463" s="23">
        <v>0.83</v>
      </c>
      <c r="P1463" s="23">
        <v>1.7</v>
      </c>
      <c r="Q1463" s="3" t="s">
        <v>1265</v>
      </c>
      <c r="R1463" s="27" t="s">
        <v>974</v>
      </c>
      <c r="S1463" s="3">
        <v>8.1</v>
      </c>
      <c r="T1463" s="3">
        <v>77</v>
      </c>
      <c r="U1463" s="3" t="s">
        <v>2006</v>
      </c>
      <c r="V1463" s="3" t="s">
        <v>2006</v>
      </c>
      <c r="W1463" s="3">
        <v>6.8</v>
      </c>
      <c r="X1463" s="3" t="s">
        <v>2006</v>
      </c>
      <c r="Y1463" s="3">
        <v>29</v>
      </c>
      <c r="Z1463" s="3" t="s">
        <v>2006</v>
      </c>
      <c r="AA1463" s="3" t="s">
        <v>2006</v>
      </c>
      <c r="AB1463" s="3" t="s">
        <v>2006</v>
      </c>
      <c r="AC1463" s="3" t="s">
        <v>2006</v>
      </c>
      <c r="AD1463" s="15" t="s">
        <v>2006</v>
      </c>
    </row>
    <row r="1464" spans="1:30" x14ac:dyDescent="0.3">
      <c r="A1464" s="146" t="s">
        <v>42</v>
      </c>
      <c r="B1464" s="144" t="s">
        <v>42</v>
      </c>
      <c r="C1464" s="144">
        <v>148156</v>
      </c>
      <c r="D1464" s="144">
        <v>6572520</v>
      </c>
      <c r="E1464" s="161">
        <v>2016</v>
      </c>
      <c r="F1464" s="3" t="s">
        <v>535</v>
      </c>
      <c r="G1464" s="3">
        <v>4.5999999999999999E-2</v>
      </c>
      <c r="H1464" s="3" t="s">
        <v>275</v>
      </c>
      <c r="I1464" s="14">
        <f>0.1*36</f>
        <v>3.6</v>
      </c>
      <c r="J1464" s="23">
        <v>1.3</v>
      </c>
      <c r="K1464" s="26">
        <v>0.38</v>
      </c>
      <c r="L1464" s="26">
        <v>6.1000000000000005</v>
      </c>
      <c r="M1464" s="3" t="s">
        <v>1267</v>
      </c>
      <c r="N1464" s="3" t="s">
        <v>275</v>
      </c>
      <c r="O1464" s="23">
        <v>1.4</v>
      </c>
      <c r="P1464" s="23">
        <v>1</v>
      </c>
      <c r="Q1464" s="3" t="s">
        <v>1265</v>
      </c>
      <c r="R1464" s="27" t="s">
        <v>974</v>
      </c>
      <c r="S1464" s="3">
        <v>7.9</v>
      </c>
      <c r="T1464" s="3">
        <v>64</v>
      </c>
      <c r="U1464" s="3" t="s">
        <v>2006</v>
      </c>
      <c r="V1464" s="3" t="s">
        <v>2006</v>
      </c>
      <c r="W1464" s="3">
        <v>5.9</v>
      </c>
      <c r="X1464" s="3" t="s">
        <v>2006</v>
      </c>
      <c r="Y1464" s="3">
        <v>23</v>
      </c>
      <c r="Z1464" s="3" t="s">
        <v>2006</v>
      </c>
      <c r="AA1464" s="3" t="s">
        <v>2006</v>
      </c>
      <c r="AB1464" s="3" t="s">
        <v>2006</v>
      </c>
      <c r="AC1464" s="3" t="s">
        <v>2006</v>
      </c>
      <c r="AD1464" s="15" t="s">
        <v>2006</v>
      </c>
    </row>
    <row r="1465" spans="1:30" x14ac:dyDescent="0.3">
      <c r="A1465" s="146" t="s">
        <v>40</v>
      </c>
      <c r="B1465" s="144" t="s">
        <v>40</v>
      </c>
      <c r="C1465" s="144">
        <v>142857</v>
      </c>
      <c r="D1465" s="144">
        <v>6581940</v>
      </c>
      <c r="E1465" s="161">
        <v>2016</v>
      </c>
      <c r="F1465" s="3" t="s">
        <v>535</v>
      </c>
      <c r="G1465" s="3">
        <v>8.6999999999999994E-2</v>
      </c>
      <c r="H1465" s="3" t="s">
        <v>275</v>
      </c>
      <c r="I1465" s="14">
        <f>0.1*93</f>
        <v>9.3000000000000007</v>
      </c>
      <c r="J1465" s="23">
        <v>1.2</v>
      </c>
      <c r="K1465" s="26">
        <v>0.11</v>
      </c>
      <c r="L1465" s="26">
        <v>1.5</v>
      </c>
      <c r="M1465" s="3" t="s">
        <v>1267</v>
      </c>
      <c r="N1465" s="3" t="s">
        <v>275</v>
      </c>
      <c r="O1465" s="23">
        <v>4.5999999999999996</v>
      </c>
      <c r="P1465" s="23">
        <v>1.2</v>
      </c>
      <c r="Q1465" s="3" t="s">
        <v>1265</v>
      </c>
      <c r="R1465" s="27">
        <v>1.5</v>
      </c>
      <c r="S1465" s="3">
        <v>7.9</v>
      </c>
      <c r="T1465" s="3">
        <v>170</v>
      </c>
      <c r="U1465" s="3" t="s">
        <v>2006</v>
      </c>
      <c r="V1465" s="3" t="s">
        <v>2006</v>
      </c>
      <c r="W1465" s="3">
        <v>7.8</v>
      </c>
      <c r="X1465" s="3" t="s">
        <v>2006</v>
      </c>
      <c r="Y1465" s="3">
        <v>48</v>
      </c>
      <c r="Z1465" s="3" t="s">
        <v>2006</v>
      </c>
      <c r="AA1465" s="3" t="s">
        <v>2006</v>
      </c>
      <c r="AB1465" s="3" t="s">
        <v>2006</v>
      </c>
      <c r="AC1465" s="3" t="s">
        <v>2006</v>
      </c>
      <c r="AD1465" s="15" t="s">
        <v>2006</v>
      </c>
    </row>
    <row r="1466" spans="1:30" x14ac:dyDescent="0.3">
      <c r="A1466" s="143" t="s">
        <v>265</v>
      </c>
      <c r="B1466" s="144" t="s">
        <v>546</v>
      </c>
      <c r="C1466" s="144">
        <v>152125</v>
      </c>
      <c r="D1466" s="144">
        <v>6576900</v>
      </c>
      <c r="E1466" s="161">
        <v>2016</v>
      </c>
      <c r="F1466" s="3" t="s">
        <v>535</v>
      </c>
      <c r="G1466" s="3" t="s">
        <v>1267</v>
      </c>
      <c r="H1466" s="3" t="s">
        <v>275</v>
      </c>
      <c r="I1466" s="14">
        <f>0.1*32</f>
        <v>3.2</v>
      </c>
      <c r="J1466" s="23">
        <v>2</v>
      </c>
      <c r="K1466" s="26">
        <v>0.19</v>
      </c>
      <c r="L1466" s="26">
        <v>3.2</v>
      </c>
      <c r="M1466" s="3" t="s">
        <v>1267</v>
      </c>
      <c r="N1466" s="3" t="s">
        <v>275</v>
      </c>
      <c r="O1466" s="23">
        <v>2.9</v>
      </c>
      <c r="P1466" s="23">
        <v>2.1</v>
      </c>
      <c r="Q1466" s="3" t="s">
        <v>1265</v>
      </c>
      <c r="R1466" s="27">
        <v>2.9</v>
      </c>
      <c r="S1466" s="3">
        <v>7.9</v>
      </c>
      <c r="T1466" s="3">
        <v>60</v>
      </c>
      <c r="U1466" s="3" t="s">
        <v>2006</v>
      </c>
      <c r="V1466" s="3" t="s">
        <v>2006</v>
      </c>
      <c r="W1466" s="3">
        <v>6.6</v>
      </c>
      <c r="X1466" s="3" t="s">
        <v>2006</v>
      </c>
      <c r="Y1466" s="3">
        <v>20</v>
      </c>
      <c r="Z1466" s="3" t="s">
        <v>2006</v>
      </c>
      <c r="AA1466" s="3" t="s">
        <v>2006</v>
      </c>
      <c r="AB1466" s="3" t="s">
        <v>2006</v>
      </c>
      <c r="AC1466" s="3" t="s">
        <v>2006</v>
      </c>
      <c r="AD1466" s="15" t="s">
        <v>2006</v>
      </c>
    </row>
    <row r="1467" spans="1:30" x14ac:dyDescent="0.3">
      <c r="A1467" s="146" t="s">
        <v>39</v>
      </c>
      <c r="B1467" s="144" t="s">
        <v>39</v>
      </c>
      <c r="C1467" s="144">
        <v>145234</v>
      </c>
      <c r="D1467" s="144">
        <v>6581590</v>
      </c>
      <c r="E1467" s="161">
        <v>2016</v>
      </c>
      <c r="F1467" s="3" t="s">
        <v>535</v>
      </c>
      <c r="G1467" s="3" t="s">
        <v>1267</v>
      </c>
      <c r="H1467" s="3" t="s">
        <v>275</v>
      </c>
      <c r="I1467" s="14">
        <v>0.21</v>
      </c>
      <c r="J1467" s="23">
        <v>0.42000000000000004</v>
      </c>
      <c r="K1467" s="26" t="s">
        <v>566</v>
      </c>
      <c r="L1467" s="26" t="s">
        <v>582</v>
      </c>
      <c r="M1467" s="3" t="s">
        <v>1267</v>
      </c>
      <c r="N1467" s="3" t="s">
        <v>275</v>
      </c>
      <c r="O1467" s="23">
        <v>0.23</v>
      </c>
      <c r="P1467" s="23">
        <v>0.44</v>
      </c>
      <c r="Q1467" s="3" t="s">
        <v>1265</v>
      </c>
      <c r="R1467" s="27" t="s">
        <v>974</v>
      </c>
      <c r="S1467" s="3">
        <v>8.3000000000000007</v>
      </c>
      <c r="T1467" s="3">
        <v>170</v>
      </c>
      <c r="U1467" s="3" t="s">
        <v>2006</v>
      </c>
      <c r="V1467" s="3" t="s">
        <v>2006</v>
      </c>
      <c r="W1467" s="3">
        <v>23</v>
      </c>
      <c r="X1467" s="3" t="s">
        <v>2006</v>
      </c>
      <c r="Y1467" s="3">
        <v>53</v>
      </c>
      <c r="Z1467" s="3" t="s">
        <v>2006</v>
      </c>
      <c r="AA1467" s="3" t="s">
        <v>2006</v>
      </c>
      <c r="AB1467" s="3" t="s">
        <v>2006</v>
      </c>
      <c r="AC1467" s="3" t="s">
        <v>2006</v>
      </c>
      <c r="AD1467" s="15" t="s">
        <v>2006</v>
      </c>
    </row>
    <row r="1468" spans="1:30" x14ac:dyDescent="0.3">
      <c r="A1468" s="146" t="s">
        <v>268</v>
      </c>
      <c r="B1468" s="144" t="s">
        <v>1993</v>
      </c>
      <c r="C1468" s="144">
        <v>146245</v>
      </c>
      <c r="D1468" s="144">
        <v>6583660</v>
      </c>
      <c r="E1468" s="161">
        <v>2016</v>
      </c>
      <c r="F1468" s="3" t="s">
        <v>535</v>
      </c>
      <c r="G1468" s="3" t="s">
        <v>1267</v>
      </c>
      <c r="H1468" s="3">
        <v>0.45</v>
      </c>
      <c r="I1468" s="14">
        <f>0.1*22</f>
        <v>2.2000000000000002</v>
      </c>
      <c r="J1468" s="23">
        <v>1.9</v>
      </c>
      <c r="K1468" s="26">
        <v>0.76999999999999991</v>
      </c>
      <c r="L1468" s="26">
        <v>9</v>
      </c>
      <c r="M1468" s="3" t="s">
        <v>1267</v>
      </c>
      <c r="N1468" s="3" t="s">
        <v>275</v>
      </c>
      <c r="O1468" s="23">
        <v>1.7</v>
      </c>
      <c r="P1468" s="23">
        <v>1.6</v>
      </c>
      <c r="Q1468" s="3" t="s">
        <v>1265</v>
      </c>
      <c r="R1468" s="27">
        <v>3.5</v>
      </c>
      <c r="S1468" s="3">
        <v>7.9</v>
      </c>
      <c r="T1468" s="3">
        <v>120</v>
      </c>
      <c r="U1468" s="3" t="s">
        <v>2006</v>
      </c>
      <c r="V1468" s="3" t="s">
        <v>2006</v>
      </c>
      <c r="W1468" s="3">
        <v>5.2</v>
      </c>
      <c r="X1468" s="3" t="s">
        <v>2006</v>
      </c>
      <c r="Y1468" s="3">
        <v>41</v>
      </c>
      <c r="Z1468" s="3" t="s">
        <v>2006</v>
      </c>
      <c r="AA1468" s="3" t="s">
        <v>2006</v>
      </c>
      <c r="AB1468" s="3" t="s">
        <v>2006</v>
      </c>
      <c r="AC1468" s="3" t="s">
        <v>2006</v>
      </c>
      <c r="AD1468" s="15" t="s">
        <v>2006</v>
      </c>
    </row>
    <row r="1469" spans="1:30" x14ac:dyDescent="0.3">
      <c r="A1469" s="146" t="s">
        <v>38</v>
      </c>
      <c r="B1469" s="145" t="s">
        <v>38</v>
      </c>
      <c r="C1469" s="144">
        <v>145070</v>
      </c>
      <c r="D1469" s="144">
        <v>6580210</v>
      </c>
      <c r="E1469" s="161">
        <v>2016</v>
      </c>
      <c r="F1469" s="3" t="s">
        <v>535</v>
      </c>
      <c r="G1469" s="3" t="s">
        <v>1267</v>
      </c>
      <c r="H1469" s="3" t="s">
        <v>275</v>
      </c>
      <c r="I1469" s="14">
        <f>0.1*26</f>
        <v>2.6</v>
      </c>
      <c r="J1469" s="23">
        <v>0.44</v>
      </c>
      <c r="K1469" s="26">
        <v>0.28999999999999998</v>
      </c>
      <c r="L1469" s="26">
        <v>2.6</v>
      </c>
      <c r="M1469" s="3" t="s">
        <v>1267</v>
      </c>
      <c r="N1469" s="3" t="s">
        <v>275</v>
      </c>
      <c r="O1469" s="23">
        <v>1.1000000000000001</v>
      </c>
      <c r="P1469" s="23">
        <v>0.38</v>
      </c>
      <c r="Q1469" s="3" t="s">
        <v>1265</v>
      </c>
      <c r="R1469" s="27" t="s">
        <v>974</v>
      </c>
      <c r="S1469" s="3">
        <v>8.1999999999999993</v>
      </c>
      <c r="T1469" s="3">
        <v>150</v>
      </c>
      <c r="U1469" s="3" t="s">
        <v>2006</v>
      </c>
      <c r="V1469" s="3" t="s">
        <v>2006</v>
      </c>
      <c r="W1469" s="3">
        <v>8.1</v>
      </c>
      <c r="X1469" s="3">
        <v>43</v>
      </c>
      <c r="Y1469" s="3">
        <v>44</v>
      </c>
      <c r="Z1469" s="3" t="s">
        <v>2006</v>
      </c>
      <c r="AA1469" s="3" t="s">
        <v>2006</v>
      </c>
      <c r="AB1469" s="3" t="s">
        <v>2006</v>
      </c>
      <c r="AC1469" s="3" t="s">
        <v>2006</v>
      </c>
      <c r="AD1469" s="15" t="s">
        <v>2006</v>
      </c>
    </row>
    <row r="1470" spans="1:30" x14ac:dyDescent="0.3">
      <c r="A1470" s="143" t="s">
        <v>37</v>
      </c>
      <c r="B1470" s="144" t="s">
        <v>37</v>
      </c>
      <c r="E1470" s="161">
        <v>2016</v>
      </c>
      <c r="F1470" s="3" t="s">
        <v>535</v>
      </c>
      <c r="G1470" s="3" t="s">
        <v>1267</v>
      </c>
      <c r="H1470" s="3" t="s">
        <v>275</v>
      </c>
      <c r="I1470" s="14" t="s">
        <v>275</v>
      </c>
      <c r="J1470" s="23" t="s">
        <v>587</v>
      </c>
      <c r="K1470" s="26" t="s">
        <v>566</v>
      </c>
      <c r="L1470" s="26" t="s">
        <v>582</v>
      </c>
      <c r="M1470" s="3" t="s">
        <v>1267</v>
      </c>
      <c r="N1470" s="3" t="s">
        <v>275</v>
      </c>
      <c r="O1470" s="23" t="s">
        <v>587</v>
      </c>
      <c r="P1470" s="23" t="s">
        <v>587</v>
      </c>
      <c r="Q1470" s="3" t="s">
        <v>1265</v>
      </c>
      <c r="R1470" s="27" t="s">
        <v>974</v>
      </c>
      <c r="S1470" s="3" t="s">
        <v>2006</v>
      </c>
      <c r="T1470" s="3" t="s">
        <v>2006</v>
      </c>
      <c r="U1470" s="3" t="s">
        <v>2006</v>
      </c>
      <c r="V1470" s="3" t="s">
        <v>2006</v>
      </c>
      <c r="W1470" s="3" t="s">
        <v>2006</v>
      </c>
      <c r="X1470" s="3" t="s">
        <v>2006</v>
      </c>
      <c r="Y1470" s="3" t="s">
        <v>275</v>
      </c>
      <c r="Z1470" s="3" t="s">
        <v>2006</v>
      </c>
      <c r="AA1470" s="3" t="s">
        <v>2006</v>
      </c>
      <c r="AB1470" s="3" t="s">
        <v>2006</v>
      </c>
      <c r="AC1470" s="3" t="s">
        <v>2006</v>
      </c>
      <c r="AD1470" s="15" t="s">
        <v>2006</v>
      </c>
    </row>
    <row r="1471" spans="1:30" x14ac:dyDescent="0.3">
      <c r="A1471" s="146" t="s">
        <v>515</v>
      </c>
      <c r="B1471" s="144" t="s">
        <v>1262</v>
      </c>
      <c r="C1471" s="163">
        <v>147437</v>
      </c>
      <c r="D1471" s="163">
        <v>6577200</v>
      </c>
      <c r="E1471" s="161">
        <v>2016</v>
      </c>
      <c r="F1471" s="3" t="s">
        <v>536</v>
      </c>
      <c r="G1471" s="3" t="s">
        <v>1267</v>
      </c>
      <c r="H1471" s="3" t="s">
        <v>275</v>
      </c>
      <c r="I1471" s="14">
        <f>0.1*25</f>
        <v>2.5</v>
      </c>
      <c r="J1471" s="23">
        <v>2.1</v>
      </c>
      <c r="K1471" s="26">
        <v>8.3999999999999991E-2</v>
      </c>
      <c r="L1471" s="26">
        <v>1.2</v>
      </c>
      <c r="M1471" s="3" t="s">
        <v>1267</v>
      </c>
      <c r="N1471" s="3" t="s">
        <v>275</v>
      </c>
      <c r="O1471" s="23">
        <v>2.2000000000000002</v>
      </c>
      <c r="P1471" s="23">
        <v>2</v>
      </c>
      <c r="Q1471" s="3" t="s">
        <v>1265</v>
      </c>
      <c r="R1471" s="27">
        <v>1.1000000000000001</v>
      </c>
      <c r="S1471" s="3">
        <v>7.9</v>
      </c>
      <c r="T1471" s="3" t="s">
        <v>2006</v>
      </c>
      <c r="U1471" s="3" t="s">
        <v>2006</v>
      </c>
      <c r="V1471" s="3" t="s">
        <v>2006</v>
      </c>
      <c r="W1471" s="3">
        <v>7</v>
      </c>
      <c r="X1471" s="3" t="s">
        <v>2006</v>
      </c>
      <c r="Y1471" s="3">
        <v>19</v>
      </c>
      <c r="Z1471" s="3" t="s">
        <v>2006</v>
      </c>
      <c r="AA1471" s="3" t="s">
        <v>2006</v>
      </c>
      <c r="AB1471" s="3" t="s">
        <v>2006</v>
      </c>
      <c r="AC1471" s="3" t="s">
        <v>2006</v>
      </c>
      <c r="AD1471" s="15" t="s">
        <v>2006</v>
      </c>
    </row>
    <row r="1472" spans="1:30" x14ac:dyDescent="0.3">
      <c r="A1472" s="146" t="s">
        <v>261</v>
      </c>
      <c r="B1472" s="144" t="s">
        <v>1327</v>
      </c>
      <c r="C1472" s="144">
        <v>156341</v>
      </c>
      <c r="D1472" s="144">
        <v>6582550</v>
      </c>
      <c r="E1472" s="161">
        <v>2016</v>
      </c>
      <c r="F1472" s="3" t="s">
        <v>536</v>
      </c>
      <c r="G1472" s="3" t="s">
        <v>1271</v>
      </c>
      <c r="H1472" s="3" t="s">
        <v>513</v>
      </c>
      <c r="I1472" s="14">
        <f>0.1*16</f>
        <v>1.6</v>
      </c>
      <c r="J1472" s="23">
        <v>1.4</v>
      </c>
      <c r="K1472" s="26" t="s">
        <v>1273</v>
      </c>
      <c r="L1472" s="26" t="s">
        <v>1274</v>
      </c>
      <c r="M1472" s="3" t="s">
        <v>1271</v>
      </c>
      <c r="N1472" s="3" t="s">
        <v>974</v>
      </c>
      <c r="O1472" s="23">
        <v>1.4</v>
      </c>
      <c r="P1472" s="23">
        <v>1.3</v>
      </c>
      <c r="Q1472" s="3" t="s">
        <v>1273</v>
      </c>
      <c r="R1472" s="27" t="e">
        <v>#VALUE!</v>
      </c>
      <c r="S1472" s="3">
        <v>8.4</v>
      </c>
      <c r="T1472" s="3" t="s">
        <v>2006</v>
      </c>
      <c r="U1472" s="3" t="s">
        <v>2006</v>
      </c>
      <c r="V1472" s="3" t="s">
        <v>2006</v>
      </c>
      <c r="W1472" s="3">
        <v>5.0999999999999996</v>
      </c>
      <c r="X1472" s="3" t="s">
        <v>2006</v>
      </c>
      <c r="Y1472" s="3">
        <v>63</v>
      </c>
      <c r="Z1472" s="3" t="s">
        <v>2006</v>
      </c>
      <c r="AA1472" s="3" t="s">
        <v>2006</v>
      </c>
      <c r="AB1472" s="3" t="s">
        <v>2006</v>
      </c>
      <c r="AC1472" s="3" t="s">
        <v>2006</v>
      </c>
      <c r="AD1472" s="15" t="s">
        <v>2006</v>
      </c>
    </row>
    <row r="1473" spans="1:30" x14ac:dyDescent="0.3">
      <c r="A1473" s="146" t="s">
        <v>43</v>
      </c>
      <c r="B1473" s="144" t="s">
        <v>43</v>
      </c>
      <c r="C1473" s="144">
        <v>153662</v>
      </c>
      <c r="D1473" s="144">
        <v>6578630</v>
      </c>
      <c r="E1473" s="161">
        <v>2016</v>
      </c>
      <c r="F1473" s="3" t="s">
        <v>536</v>
      </c>
      <c r="G1473" s="3">
        <v>4.4999999999999998E-2</v>
      </c>
      <c r="H1473" s="3" t="s">
        <v>275</v>
      </c>
      <c r="I1473" s="14">
        <f>0.1*64</f>
        <v>6.4</v>
      </c>
      <c r="J1473" s="23">
        <v>2.5</v>
      </c>
      <c r="K1473" s="26">
        <v>1.3</v>
      </c>
      <c r="L1473" s="26">
        <v>15</v>
      </c>
      <c r="M1473" s="44">
        <v>4.3000000000000003E-2</v>
      </c>
      <c r="N1473" s="3" t="s">
        <v>275</v>
      </c>
      <c r="O1473" s="23">
        <v>5.1000000000000005</v>
      </c>
      <c r="P1473" s="23">
        <v>2.4</v>
      </c>
      <c r="Q1473" s="3">
        <v>0.18</v>
      </c>
      <c r="R1473" s="27">
        <v>14</v>
      </c>
      <c r="S1473" s="3">
        <v>7.8</v>
      </c>
      <c r="T1473" s="3" t="s">
        <v>2006</v>
      </c>
      <c r="U1473" s="3" t="s">
        <v>2006</v>
      </c>
      <c r="V1473" s="3" t="s">
        <v>2006</v>
      </c>
      <c r="W1473" s="3">
        <v>6.9</v>
      </c>
      <c r="X1473" s="3" t="s">
        <v>2006</v>
      </c>
      <c r="Y1473" s="3">
        <v>20</v>
      </c>
      <c r="Z1473" s="3" t="s">
        <v>2006</v>
      </c>
      <c r="AA1473" s="3" t="s">
        <v>2006</v>
      </c>
      <c r="AB1473" s="3" t="s">
        <v>2006</v>
      </c>
      <c r="AC1473" s="3" t="s">
        <v>2006</v>
      </c>
      <c r="AD1473" s="15" t="s">
        <v>2006</v>
      </c>
    </row>
    <row r="1474" spans="1:30" x14ac:dyDescent="0.3">
      <c r="A1474" s="146" t="s">
        <v>516</v>
      </c>
      <c r="B1474" s="144" t="s">
        <v>1263</v>
      </c>
      <c r="C1474" s="163">
        <v>138359</v>
      </c>
      <c r="D1474" s="163">
        <v>6582640</v>
      </c>
      <c r="E1474" s="161">
        <v>2016</v>
      </c>
      <c r="F1474" s="3" t="s">
        <v>536</v>
      </c>
      <c r="G1474" s="3" t="s">
        <v>1267</v>
      </c>
      <c r="H1474" s="3" t="s">
        <v>275</v>
      </c>
      <c r="I1474" s="14">
        <f>0.1*21</f>
        <v>2.1</v>
      </c>
      <c r="J1474" s="23">
        <v>2.1</v>
      </c>
      <c r="K1474" s="26">
        <v>5.5E-2</v>
      </c>
      <c r="L1474" s="26" t="s">
        <v>582</v>
      </c>
      <c r="M1474" s="3" t="s">
        <v>1267</v>
      </c>
      <c r="N1474" s="3" t="s">
        <v>275</v>
      </c>
      <c r="O1474" s="23">
        <v>1.9</v>
      </c>
      <c r="P1474" s="23">
        <v>2</v>
      </c>
      <c r="Q1474" s="3" t="s">
        <v>1265</v>
      </c>
      <c r="R1474" s="27" t="s">
        <v>974</v>
      </c>
      <c r="S1474" s="3">
        <v>8</v>
      </c>
      <c r="T1474" s="3" t="s">
        <v>2006</v>
      </c>
      <c r="U1474" s="3" t="s">
        <v>2006</v>
      </c>
      <c r="V1474" s="3" t="s">
        <v>2006</v>
      </c>
      <c r="W1474" s="3">
        <v>7.5</v>
      </c>
      <c r="X1474" s="3" t="s">
        <v>2006</v>
      </c>
      <c r="Y1474" s="3">
        <v>21</v>
      </c>
      <c r="Z1474" s="3" t="s">
        <v>2006</v>
      </c>
      <c r="AA1474" s="3" t="s">
        <v>2006</v>
      </c>
      <c r="AB1474" s="3" t="s">
        <v>2006</v>
      </c>
      <c r="AC1474" s="3" t="s">
        <v>2006</v>
      </c>
      <c r="AD1474" s="15" t="s">
        <v>2006</v>
      </c>
    </row>
    <row r="1475" spans="1:30" x14ac:dyDescent="0.3">
      <c r="A1475" s="146" t="s">
        <v>269</v>
      </c>
      <c r="B1475" s="144" t="s">
        <v>44</v>
      </c>
      <c r="C1475" s="144">
        <v>149668</v>
      </c>
      <c r="D1475" s="144">
        <v>6580770</v>
      </c>
      <c r="E1475" s="161">
        <v>2016</v>
      </c>
      <c r="F1475" s="3" t="s">
        <v>537</v>
      </c>
      <c r="G1475" s="3" t="s">
        <v>1267</v>
      </c>
      <c r="H1475" s="3" t="s">
        <v>275</v>
      </c>
      <c r="I1475" s="14">
        <f>0.1*39</f>
        <v>3.9000000000000004</v>
      </c>
      <c r="J1475" s="23">
        <v>2.2000000000000002</v>
      </c>
      <c r="K1475" s="26">
        <v>0.28999999999999998</v>
      </c>
      <c r="L1475" s="26">
        <v>3.7</v>
      </c>
      <c r="M1475" s="3" t="s">
        <v>1267</v>
      </c>
      <c r="N1475" s="3" t="s">
        <v>275</v>
      </c>
      <c r="O1475" s="23">
        <v>2.8</v>
      </c>
      <c r="P1475" s="23">
        <v>2</v>
      </c>
      <c r="Q1475" s="3" t="s">
        <v>1265</v>
      </c>
      <c r="R1475" s="27">
        <v>2.2999999999999998</v>
      </c>
      <c r="S1475" s="3">
        <v>7.6</v>
      </c>
      <c r="T1475" s="3" t="s">
        <v>2006</v>
      </c>
      <c r="U1475" s="3" t="s">
        <v>2006</v>
      </c>
      <c r="V1475" s="3" t="s">
        <v>2006</v>
      </c>
      <c r="W1475" s="3">
        <v>7.2</v>
      </c>
      <c r="X1475" s="3">
        <v>19</v>
      </c>
      <c r="Y1475" s="3">
        <v>20</v>
      </c>
      <c r="Z1475" s="3" t="s">
        <v>2006</v>
      </c>
      <c r="AA1475" s="3" t="s">
        <v>2006</v>
      </c>
      <c r="AB1475" s="3" t="s">
        <v>2006</v>
      </c>
      <c r="AC1475" s="3" t="s">
        <v>2006</v>
      </c>
      <c r="AD1475" s="15" t="s">
        <v>2006</v>
      </c>
    </row>
    <row r="1476" spans="1:30" x14ac:dyDescent="0.3">
      <c r="A1476" s="146" t="s">
        <v>38</v>
      </c>
      <c r="B1476" s="145" t="s">
        <v>38</v>
      </c>
      <c r="C1476" s="144">
        <v>145070</v>
      </c>
      <c r="D1476" s="144">
        <v>6580210</v>
      </c>
      <c r="E1476" s="161">
        <v>2016</v>
      </c>
      <c r="F1476" s="3" t="s">
        <v>537</v>
      </c>
      <c r="G1476" s="3" t="s">
        <v>1267</v>
      </c>
      <c r="H1476" s="3" t="s">
        <v>275</v>
      </c>
      <c r="I1476" s="14">
        <v>1</v>
      </c>
      <c r="J1476" s="23">
        <v>0.46</v>
      </c>
      <c r="K1476" s="26">
        <v>0.24000000000000002</v>
      </c>
      <c r="L1476" s="26">
        <v>1.6</v>
      </c>
      <c r="M1476" s="3" t="s">
        <v>1267</v>
      </c>
      <c r="N1476" s="3" t="s">
        <v>275</v>
      </c>
      <c r="O1476" s="23">
        <v>0.42000000000000004</v>
      </c>
      <c r="P1476" s="23">
        <v>0.36000000000000004</v>
      </c>
      <c r="Q1476" s="3" t="s">
        <v>1265</v>
      </c>
      <c r="R1476" s="27" t="s">
        <v>974</v>
      </c>
      <c r="S1476" s="3">
        <v>7.8</v>
      </c>
      <c r="T1476" s="3" t="s">
        <v>2006</v>
      </c>
      <c r="U1476" s="3" t="s">
        <v>2006</v>
      </c>
      <c r="V1476" s="3" t="s">
        <v>2006</v>
      </c>
      <c r="W1476" s="3">
        <v>8.9</v>
      </c>
      <c r="X1476" s="3">
        <v>49</v>
      </c>
      <c r="Y1476" s="3">
        <v>45</v>
      </c>
      <c r="Z1476" s="3" t="s">
        <v>2006</v>
      </c>
      <c r="AA1476" s="3" t="s">
        <v>2006</v>
      </c>
      <c r="AB1476" s="3" t="s">
        <v>2006</v>
      </c>
      <c r="AC1476" s="3" t="s">
        <v>2006</v>
      </c>
      <c r="AD1476" s="15" t="s">
        <v>2006</v>
      </c>
    </row>
    <row r="1477" spans="1:30" x14ac:dyDescent="0.3">
      <c r="A1477" s="146" t="s">
        <v>39</v>
      </c>
      <c r="B1477" s="144" t="s">
        <v>39</v>
      </c>
      <c r="C1477" s="144">
        <v>145234</v>
      </c>
      <c r="D1477" s="144">
        <v>6581590</v>
      </c>
      <c r="E1477" s="161">
        <v>2016</v>
      </c>
      <c r="F1477" s="3" t="s">
        <v>537</v>
      </c>
      <c r="G1477" s="3" t="s">
        <v>1267</v>
      </c>
      <c r="H1477" s="3" t="s">
        <v>275</v>
      </c>
      <c r="I1477" s="14">
        <f>0.1*13</f>
        <v>1.3</v>
      </c>
      <c r="J1477" s="23">
        <v>0.5</v>
      </c>
      <c r="K1477" s="26">
        <v>0.11</v>
      </c>
      <c r="L1477" s="26">
        <v>1.6</v>
      </c>
      <c r="M1477" s="3" t="s">
        <v>1267</v>
      </c>
      <c r="N1477" s="3" t="s">
        <v>275</v>
      </c>
      <c r="O1477" s="23">
        <v>0.67</v>
      </c>
      <c r="P1477" s="23">
        <v>0.4</v>
      </c>
      <c r="Q1477" s="3" t="s">
        <v>1265</v>
      </c>
      <c r="R1477" s="27" t="s">
        <v>974</v>
      </c>
      <c r="S1477" s="3">
        <v>7.9</v>
      </c>
      <c r="T1477" s="3" t="s">
        <v>2006</v>
      </c>
      <c r="U1477" s="3" t="s">
        <v>2006</v>
      </c>
      <c r="V1477" s="3" t="s">
        <v>2006</v>
      </c>
      <c r="W1477" s="3">
        <v>23</v>
      </c>
      <c r="X1477" s="3" t="s">
        <v>2006</v>
      </c>
      <c r="Y1477" s="3">
        <v>59</v>
      </c>
      <c r="Z1477" s="3" t="s">
        <v>2006</v>
      </c>
      <c r="AA1477" s="3" t="s">
        <v>2006</v>
      </c>
      <c r="AB1477" s="3" t="s">
        <v>2006</v>
      </c>
      <c r="AC1477" s="3" t="s">
        <v>2006</v>
      </c>
      <c r="AD1477" s="15" t="s">
        <v>2006</v>
      </c>
    </row>
    <row r="1478" spans="1:30" x14ac:dyDescent="0.3">
      <c r="A1478" s="146" t="s">
        <v>42</v>
      </c>
      <c r="B1478" s="144" t="s">
        <v>42</v>
      </c>
      <c r="C1478" s="144">
        <v>148156</v>
      </c>
      <c r="D1478" s="144">
        <v>6572520</v>
      </c>
      <c r="E1478" s="161">
        <v>2016</v>
      </c>
      <c r="F1478" s="3" t="s">
        <v>537</v>
      </c>
      <c r="G1478" s="3" t="s">
        <v>1267</v>
      </c>
      <c r="H1478" s="3" t="s">
        <v>275</v>
      </c>
      <c r="I1478" s="14">
        <f>0.1*17</f>
        <v>1.7000000000000002</v>
      </c>
      <c r="J1478" s="23">
        <v>1.1000000000000001</v>
      </c>
      <c r="K1478" s="26">
        <v>0.12999999999999998</v>
      </c>
      <c r="L1478" s="26">
        <v>2.2999999999999998</v>
      </c>
      <c r="M1478" s="3" t="s">
        <v>1267</v>
      </c>
      <c r="N1478" s="3" t="s">
        <v>275</v>
      </c>
      <c r="O1478" s="23">
        <v>1.3</v>
      </c>
      <c r="P1478" s="23">
        <v>0.99</v>
      </c>
      <c r="Q1478" s="3" t="s">
        <v>1265</v>
      </c>
      <c r="R1478" s="27">
        <v>1.7</v>
      </c>
      <c r="S1478" s="3">
        <v>7.6</v>
      </c>
      <c r="T1478" s="3" t="s">
        <v>2006</v>
      </c>
      <c r="U1478" s="3" t="s">
        <v>2006</v>
      </c>
      <c r="V1478" s="3" t="s">
        <v>2006</v>
      </c>
      <c r="W1478" s="3">
        <v>5.7</v>
      </c>
      <c r="X1478" s="3" t="s">
        <v>2006</v>
      </c>
      <c r="Y1478" s="3">
        <v>24</v>
      </c>
      <c r="Z1478" s="3" t="s">
        <v>2006</v>
      </c>
      <c r="AA1478" s="3" t="s">
        <v>2006</v>
      </c>
      <c r="AB1478" s="3" t="s">
        <v>2006</v>
      </c>
      <c r="AC1478" s="3" t="s">
        <v>2006</v>
      </c>
      <c r="AD1478" s="15" t="s">
        <v>2006</v>
      </c>
    </row>
    <row r="1479" spans="1:30" x14ac:dyDescent="0.3">
      <c r="A1479" s="146" t="s">
        <v>41</v>
      </c>
      <c r="B1479" s="144" t="s">
        <v>41</v>
      </c>
      <c r="C1479" s="144">
        <v>155057</v>
      </c>
      <c r="D1479" s="144">
        <v>6568460</v>
      </c>
      <c r="E1479" s="161">
        <v>2016</v>
      </c>
      <c r="F1479" s="3" t="s">
        <v>537</v>
      </c>
      <c r="G1479" s="3" t="s">
        <v>1267</v>
      </c>
      <c r="H1479" s="3" t="s">
        <v>275</v>
      </c>
      <c r="I1479" s="14">
        <f>0.1*19</f>
        <v>1.9000000000000001</v>
      </c>
      <c r="J1479" s="23">
        <v>1.9</v>
      </c>
      <c r="K1479" s="26">
        <v>0.11</v>
      </c>
      <c r="L1479" s="26">
        <v>3.4</v>
      </c>
      <c r="M1479" s="3" t="s">
        <v>1267</v>
      </c>
      <c r="N1479" s="3" t="s">
        <v>275</v>
      </c>
      <c r="O1479" s="23">
        <v>1</v>
      </c>
      <c r="P1479" s="23">
        <v>1.7</v>
      </c>
      <c r="Q1479" s="3" t="s">
        <v>1265</v>
      </c>
      <c r="R1479" s="27" t="s">
        <v>974</v>
      </c>
      <c r="S1479" s="3">
        <v>7.6</v>
      </c>
      <c r="T1479" s="3" t="s">
        <v>2006</v>
      </c>
      <c r="U1479" s="3" t="s">
        <v>2006</v>
      </c>
      <c r="V1479" s="3" t="s">
        <v>2006</v>
      </c>
      <c r="W1479" s="3">
        <v>8.6</v>
      </c>
      <c r="X1479" s="3" t="s">
        <v>2006</v>
      </c>
      <c r="Y1479" s="3">
        <v>27</v>
      </c>
      <c r="Z1479" s="3" t="s">
        <v>2006</v>
      </c>
      <c r="AA1479" s="3" t="s">
        <v>2006</v>
      </c>
      <c r="AB1479" s="3" t="s">
        <v>2006</v>
      </c>
      <c r="AC1479" s="3" t="s">
        <v>2006</v>
      </c>
      <c r="AD1479" s="15" t="s">
        <v>2006</v>
      </c>
    </row>
    <row r="1480" spans="1:30" x14ac:dyDescent="0.3">
      <c r="A1480" s="146" t="s">
        <v>40</v>
      </c>
      <c r="B1480" s="144" t="s">
        <v>40</v>
      </c>
      <c r="C1480" s="144">
        <v>142857</v>
      </c>
      <c r="D1480" s="144">
        <v>6581940</v>
      </c>
      <c r="E1480" s="161">
        <v>2016</v>
      </c>
      <c r="F1480" s="3" t="s">
        <v>537</v>
      </c>
      <c r="G1480" s="3" t="s">
        <v>1267</v>
      </c>
      <c r="H1480" s="3">
        <v>0.22</v>
      </c>
      <c r="I1480" s="14">
        <f>0.1*24</f>
        <v>2.4000000000000004</v>
      </c>
      <c r="J1480" s="23">
        <v>1.3</v>
      </c>
      <c r="K1480" s="26">
        <v>0.27</v>
      </c>
      <c r="L1480" s="26">
        <v>5.1000000000000005</v>
      </c>
      <c r="M1480" s="3" t="s">
        <v>1267</v>
      </c>
      <c r="N1480" s="3" t="s">
        <v>275</v>
      </c>
      <c r="O1480" s="23">
        <v>1.3</v>
      </c>
      <c r="P1480" s="23">
        <v>1.1000000000000001</v>
      </c>
      <c r="Q1480" s="3" t="s">
        <v>1265</v>
      </c>
      <c r="R1480" s="27">
        <v>2.6</v>
      </c>
      <c r="S1480" s="3">
        <v>7.7</v>
      </c>
      <c r="T1480" s="3" t="s">
        <v>2006</v>
      </c>
      <c r="U1480" s="3" t="s">
        <v>2006</v>
      </c>
      <c r="V1480" s="3" t="s">
        <v>2006</v>
      </c>
      <c r="W1480" s="3">
        <v>7.6</v>
      </c>
      <c r="X1480" s="3" t="s">
        <v>2006</v>
      </c>
      <c r="Y1480" s="3">
        <v>46</v>
      </c>
      <c r="Z1480" s="3" t="s">
        <v>2006</v>
      </c>
      <c r="AA1480" s="3" t="s">
        <v>2006</v>
      </c>
      <c r="AB1480" s="3" t="s">
        <v>2006</v>
      </c>
      <c r="AC1480" s="3" t="s">
        <v>2006</v>
      </c>
      <c r="AD1480" s="15" t="s">
        <v>2006</v>
      </c>
    </row>
    <row r="1481" spans="1:30" x14ac:dyDescent="0.3">
      <c r="A1481" s="143" t="s">
        <v>263</v>
      </c>
      <c r="B1481" s="144" t="s">
        <v>550</v>
      </c>
      <c r="C1481" s="144">
        <v>156953</v>
      </c>
      <c r="D1481" s="144">
        <v>6570050</v>
      </c>
      <c r="E1481" s="161">
        <v>2016</v>
      </c>
      <c r="F1481" s="3" t="s">
        <v>537</v>
      </c>
      <c r="G1481" s="3" t="s">
        <v>1267</v>
      </c>
      <c r="H1481" s="3" t="s">
        <v>275</v>
      </c>
      <c r="I1481" s="14">
        <f>0.1*11</f>
        <v>1.1000000000000001</v>
      </c>
      <c r="J1481" s="23">
        <v>1.8</v>
      </c>
      <c r="K1481" s="26">
        <v>6.4999999999999988E-2</v>
      </c>
      <c r="L1481" s="26">
        <v>1.2</v>
      </c>
      <c r="M1481" s="3" t="s">
        <v>1267</v>
      </c>
      <c r="N1481" s="3" t="s">
        <v>275</v>
      </c>
      <c r="O1481" s="23">
        <v>0.84000000000000008</v>
      </c>
      <c r="P1481" s="23">
        <v>1.7</v>
      </c>
      <c r="Q1481" s="3" t="s">
        <v>1265</v>
      </c>
      <c r="R1481" s="27" t="s">
        <v>974</v>
      </c>
      <c r="S1481" s="3">
        <v>7.7</v>
      </c>
      <c r="T1481" s="3" t="s">
        <v>2006</v>
      </c>
      <c r="U1481" s="3" t="s">
        <v>2006</v>
      </c>
      <c r="V1481" s="3" t="s">
        <v>2006</v>
      </c>
      <c r="W1481" s="3">
        <v>6.9</v>
      </c>
      <c r="X1481" s="3" t="s">
        <v>2006</v>
      </c>
      <c r="Y1481" s="3">
        <v>31</v>
      </c>
      <c r="Z1481" s="3" t="s">
        <v>2006</v>
      </c>
      <c r="AA1481" s="3" t="s">
        <v>2006</v>
      </c>
      <c r="AB1481" s="3" t="s">
        <v>2006</v>
      </c>
      <c r="AC1481" s="3" t="s">
        <v>2006</v>
      </c>
      <c r="AD1481" s="15" t="s">
        <v>2006</v>
      </c>
    </row>
    <row r="1482" spans="1:30" x14ac:dyDescent="0.3">
      <c r="A1482" s="146" t="s">
        <v>36</v>
      </c>
      <c r="B1482" s="144" t="s">
        <v>1279</v>
      </c>
      <c r="C1482" s="144">
        <v>158727</v>
      </c>
      <c r="D1482" s="144">
        <v>6578210</v>
      </c>
      <c r="E1482" s="161">
        <v>2016</v>
      </c>
      <c r="F1482" s="3" t="s">
        <v>537</v>
      </c>
      <c r="G1482" s="3" t="s">
        <v>1271</v>
      </c>
      <c r="H1482" s="3" t="s">
        <v>513</v>
      </c>
      <c r="I1482" s="14">
        <f>0.1*31</f>
        <v>3.1</v>
      </c>
      <c r="J1482" s="23">
        <v>1.6</v>
      </c>
      <c r="K1482" s="26">
        <v>0.27999999999999997</v>
      </c>
      <c r="L1482" s="26">
        <v>6.7</v>
      </c>
      <c r="M1482" s="3" t="s">
        <v>1271</v>
      </c>
      <c r="N1482" s="3" t="s">
        <v>974</v>
      </c>
      <c r="O1482" s="23">
        <v>2.4</v>
      </c>
      <c r="P1482" s="23">
        <v>1.7</v>
      </c>
      <c r="Q1482" s="3" t="s">
        <v>1273</v>
      </c>
      <c r="R1482" s="27" t="s">
        <v>1278</v>
      </c>
      <c r="S1482" s="3">
        <v>7.5</v>
      </c>
      <c r="T1482" s="3" t="s">
        <v>2006</v>
      </c>
      <c r="U1482" s="3" t="s">
        <v>2006</v>
      </c>
      <c r="V1482" s="3" t="s">
        <v>2006</v>
      </c>
      <c r="W1482" s="3">
        <v>5.7</v>
      </c>
      <c r="X1482" s="3" t="s">
        <v>2006</v>
      </c>
      <c r="Y1482" s="3">
        <v>61</v>
      </c>
      <c r="Z1482" s="3" t="s">
        <v>2006</v>
      </c>
      <c r="AA1482" s="3" t="s">
        <v>2006</v>
      </c>
      <c r="AB1482" s="3" t="s">
        <v>2006</v>
      </c>
      <c r="AC1482" s="3" t="s">
        <v>2006</v>
      </c>
      <c r="AD1482" s="15" t="s">
        <v>2006</v>
      </c>
    </row>
    <row r="1483" spans="1:30" x14ac:dyDescent="0.3">
      <c r="A1483" s="143" t="s">
        <v>265</v>
      </c>
      <c r="B1483" s="144" t="s">
        <v>546</v>
      </c>
      <c r="C1483" s="144">
        <v>152125</v>
      </c>
      <c r="D1483" s="144">
        <v>6576900</v>
      </c>
      <c r="E1483" s="161">
        <v>2016</v>
      </c>
      <c r="F1483" s="3" t="s">
        <v>537</v>
      </c>
      <c r="G1483" s="3" t="s">
        <v>1267</v>
      </c>
      <c r="H1483" s="3" t="s">
        <v>275</v>
      </c>
      <c r="I1483" s="14">
        <f>0.1*91</f>
        <v>9.1</v>
      </c>
      <c r="J1483" s="23">
        <v>2.4</v>
      </c>
      <c r="K1483" s="26">
        <v>0.71</v>
      </c>
      <c r="L1483" s="26">
        <v>10</v>
      </c>
      <c r="M1483" s="3" t="s">
        <v>1267</v>
      </c>
      <c r="N1483" s="3" t="s">
        <v>275</v>
      </c>
      <c r="O1483" s="23">
        <v>3.3</v>
      </c>
      <c r="P1483" s="23">
        <v>2</v>
      </c>
      <c r="Q1483" s="3" t="s">
        <v>1265</v>
      </c>
      <c r="R1483" s="27">
        <v>3</v>
      </c>
      <c r="S1483" s="3">
        <v>7.6</v>
      </c>
      <c r="T1483" s="3" t="s">
        <v>2006</v>
      </c>
      <c r="U1483" s="3" t="s">
        <v>2006</v>
      </c>
      <c r="V1483" s="3" t="s">
        <v>2006</v>
      </c>
      <c r="W1483" s="3">
        <v>7</v>
      </c>
      <c r="X1483" s="3" t="s">
        <v>2006</v>
      </c>
      <c r="Y1483" s="3">
        <v>20</v>
      </c>
      <c r="Z1483" s="3" t="s">
        <v>2006</v>
      </c>
      <c r="AA1483" s="3" t="s">
        <v>2006</v>
      </c>
      <c r="AB1483" s="3" t="s">
        <v>2006</v>
      </c>
      <c r="AC1483" s="3" t="s">
        <v>2006</v>
      </c>
      <c r="AD1483" s="15" t="s">
        <v>2006</v>
      </c>
    </row>
    <row r="1484" spans="1:30" x14ac:dyDescent="0.3">
      <c r="A1484" s="143" t="s">
        <v>267</v>
      </c>
      <c r="B1484" s="144" t="s">
        <v>552</v>
      </c>
      <c r="C1484" s="144">
        <v>152713</v>
      </c>
      <c r="D1484" s="144">
        <v>6582780</v>
      </c>
      <c r="E1484" s="161">
        <v>2016</v>
      </c>
      <c r="F1484" s="3" t="s">
        <v>537</v>
      </c>
      <c r="G1484" s="3">
        <v>2.7E-2</v>
      </c>
      <c r="H1484" s="3" t="s">
        <v>275</v>
      </c>
      <c r="I1484" s="14">
        <f>0.1*16</f>
        <v>1.6</v>
      </c>
      <c r="J1484" s="23">
        <v>1.7</v>
      </c>
      <c r="K1484" s="26">
        <v>0.54</v>
      </c>
      <c r="L1484" s="26">
        <v>8</v>
      </c>
      <c r="M1484" s="3" t="s">
        <v>1271</v>
      </c>
      <c r="N1484" s="3" t="s">
        <v>974</v>
      </c>
      <c r="O1484" s="23">
        <v>1.4</v>
      </c>
      <c r="P1484" s="23">
        <v>1.3</v>
      </c>
      <c r="Q1484" s="3" t="s">
        <v>1273</v>
      </c>
      <c r="R1484" s="27">
        <v>7.1000000000000005</v>
      </c>
      <c r="S1484" s="3">
        <v>7.5</v>
      </c>
      <c r="T1484" s="3" t="s">
        <v>2006</v>
      </c>
      <c r="U1484" s="3" t="s">
        <v>2006</v>
      </c>
      <c r="V1484" s="3" t="s">
        <v>2006</v>
      </c>
      <c r="W1484" s="3">
        <v>5.9</v>
      </c>
      <c r="X1484" s="3" t="s">
        <v>2006</v>
      </c>
      <c r="Y1484" s="3">
        <v>59</v>
      </c>
      <c r="Z1484" s="3" t="s">
        <v>2006</v>
      </c>
      <c r="AA1484" s="3" t="s">
        <v>2006</v>
      </c>
      <c r="AB1484" s="3" t="s">
        <v>2006</v>
      </c>
      <c r="AC1484" s="3" t="s">
        <v>2006</v>
      </c>
      <c r="AD1484" s="15" t="s">
        <v>2006</v>
      </c>
    </row>
    <row r="1485" spans="1:30" x14ac:dyDescent="0.3">
      <c r="A1485" s="146" t="s">
        <v>268</v>
      </c>
      <c r="B1485" s="144" t="s">
        <v>1993</v>
      </c>
      <c r="C1485" s="144">
        <v>146245</v>
      </c>
      <c r="D1485" s="144">
        <v>6583660</v>
      </c>
      <c r="E1485" s="161">
        <v>2016</v>
      </c>
      <c r="F1485" s="3" t="s">
        <v>537</v>
      </c>
      <c r="G1485" s="3">
        <v>2.4E-2</v>
      </c>
      <c r="H1485" s="3">
        <v>1E-3</v>
      </c>
      <c r="I1485" s="14">
        <f>0.1*43</f>
        <v>4.3</v>
      </c>
      <c r="J1485" s="23">
        <v>2.2999999999999998</v>
      </c>
      <c r="K1485" s="26">
        <v>1.7</v>
      </c>
      <c r="L1485" s="26">
        <v>19</v>
      </c>
      <c r="M1485" s="3" t="s">
        <v>1267</v>
      </c>
      <c r="N1485" s="3" t="s">
        <v>275</v>
      </c>
      <c r="O1485" s="23">
        <v>2</v>
      </c>
      <c r="P1485" s="23">
        <v>1.5</v>
      </c>
      <c r="Q1485" s="3">
        <v>5.0999999999999997E-2</v>
      </c>
      <c r="R1485" s="27">
        <v>4.4000000000000004</v>
      </c>
      <c r="S1485" s="3">
        <v>7.7</v>
      </c>
      <c r="T1485" s="3">
        <v>93</v>
      </c>
      <c r="U1485" s="3" t="s">
        <v>2006</v>
      </c>
      <c r="V1485" s="3" t="s">
        <v>2006</v>
      </c>
      <c r="W1485" s="3">
        <v>5.8</v>
      </c>
      <c r="X1485" s="3" t="s">
        <v>2006</v>
      </c>
      <c r="Y1485" s="3">
        <v>34</v>
      </c>
      <c r="Z1485" s="3" t="s">
        <v>2006</v>
      </c>
      <c r="AA1485" s="3" t="s">
        <v>2006</v>
      </c>
      <c r="AB1485" s="3" t="s">
        <v>2006</v>
      </c>
      <c r="AC1485" s="3" t="s">
        <v>2006</v>
      </c>
      <c r="AD1485" s="15" t="s">
        <v>2006</v>
      </c>
    </row>
    <row r="1486" spans="1:30" x14ac:dyDescent="0.3">
      <c r="A1486" s="143" t="s">
        <v>37</v>
      </c>
      <c r="B1486" s="144" t="s">
        <v>37</v>
      </c>
      <c r="E1486" s="161">
        <v>2016</v>
      </c>
      <c r="F1486" s="3" t="s">
        <v>537</v>
      </c>
      <c r="G1486" s="3" t="s">
        <v>1267</v>
      </c>
      <c r="H1486" s="3" t="s">
        <v>275</v>
      </c>
      <c r="I1486" s="14" t="s">
        <v>275</v>
      </c>
      <c r="J1486" s="23" t="s">
        <v>587</v>
      </c>
      <c r="K1486" s="26" t="s">
        <v>566</v>
      </c>
      <c r="L1486" s="26" t="s">
        <v>582</v>
      </c>
      <c r="M1486" s="3" t="s">
        <v>1267</v>
      </c>
      <c r="N1486" s="3" t="s">
        <v>275</v>
      </c>
      <c r="O1486" s="23" t="s">
        <v>587</v>
      </c>
      <c r="P1486" s="23" t="s">
        <v>587</v>
      </c>
      <c r="Q1486" s="3" t="s">
        <v>1265</v>
      </c>
      <c r="R1486" s="27" t="s">
        <v>974</v>
      </c>
      <c r="S1486" s="3" t="s">
        <v>2006</v>
      </c>
      <c r="T1486" s="3" t="s">
        <v>2006</v>
      </c>
      <c r="U1486" s="3" t="s">
        <v>2006</v>
      </c>
      <c r="V1486" s="3" t="s">
        <v>2006</v>
      </c>
      <c r="W1486" s="3" t="s">
        <v>2006</v>
      </c>
      <c r="X1486" s="3" t="s">
        <v>275</v>
      </c>
      <c r="Y1486" s="3" t="s">
        <v>275</v>
      </c>
      <c r="Z1486" s="3" t="s">
        <v>2006</v>
      </c>
      <c r="AA1486" s="3" t="s">
        <v>2006</v>
      </c>
      <c r="AB1486" s="3" t="s">
        <v>2006</v>
      </c>
      <c r="AC1486" s="3" t="s">
        <v>2006</v>
      </c>
      <c r="AD1486" s="15" t="s">
        <v>2006</v>
      </c>
    </row>
    <row r="1487" spans="1:30" x14ac:dyDescent="0.3">
      <c r="A1487" s="146" t="s">
        <v>516</v>
      </c>
      <c r="B1487" s="144" t="s">
        <v>1263</v>
      </c>
      <c r="C1487" s="163">
        <v>138359</v>
      </c>
      <c r="D1487" s="163">
        <v>6582640</v>
      </c>
      <c r="E1487" s="161">
        <v>2016</v>
      </c>
      <c r="F1487" s="3" t="s">
        <v>538</v>
      </c>
      <c r="G1487" s="3" t="s">
        <v>1267</v>
      </c>
      <c r="H1487" s="3" t="s">
        <v>275</v>
      </c>
      <c r="I1487" s="14">
        <f>0.1*18</f>
        <v>1.8</v>
      </c>
      <c r="J1487" s="23">
        <v>2.2000000000000002</v>
      </c>
      <c r="K1487" s="26">
        <v>5.6000000000000001E-2</v>
      </c>
      <c r="L1487" s="26" t="s">
        <v>582</v>
      </c>
      <c r="M1487" s="3" t="s">
        <v>1267</v>
      </c>
      <c r="N1487" s="3" t="s">
        <v>275</v>
      </c>
      <c r="O1487" s="23">
        <v>1.9</v>
      </c>
      <c r="P1487" s="23">
        <v>2.2999999999999998</v>
      </c>
      <c r="Q1487" s="3" t="s">
        <v>1265</v>
      </c>
      <c r="R1487" s="27" t="s">
        <v>974</v>
      </c>
      <c r="S1487" s="3">
        <v>7.8</v>
      </c>
      <c r="T1487" s="3" t="s">
        <v>2006</v>
      </c>
      <c r="U1487" s="3" t="s">
        <v>2006</v>
      </c>
      <c r="V1487" s="3" t="s">
        <v>2006</v>
      </c>
      <c r="W1487" s="3">
        <v>7.9</v>
      </c>
      <c r="X1487" s="3" t="s">
        <v>2006</v>
      </c>
      <c r="Y1487" s="3">
        <v>21</v>
      </c>
      <c r="Z1487" s="3" t="s">
        <v>2006</v>
      </c>
      <c r="AA1487" s="3" t="s">
        <v>2006</v>
      </c>
      <c r="AB1487" s="3" t="s">
        <v>2006</v>
      </c>
      <c r="AC1487" s="3" t="s">
        <v>2006</v>
      </c>
      <c r="AD1487" s="15" t="s">
        <v>2006</v>
      </c>
    </row>
    <row r="1488" spans="1:30" x14ac:dyDescent="0.3">
      <c r="A1488" s="146" t="s">
        <v>43</v>
      </c>
      <c r="B1488" s="144" t="s">
        <v>43</v>
      </c>
      <c r="C1488" s="144">
        <v>153662</v>
      </c>
      <c r="D1488" s="144">
        <v>6578630</v>
      </c>
      <c r="E1488" s="161">
        <v>2016</v>
      </c>
      <c r="F1488" s="3" t="s">
        <v>538</v>
      </c>
      <c r="G1488" s="3" t="s">
        <v>1267</v>
      </c>
      <c r="H1488" s="3">
        <v>0.27</v>
      </c>
      <c r="I1488" s="14">
        <f>0.1*48</f>
        <v>4.8000000000000007</v>
      </c>
      <c r="J1488" s="23">
        <v>2.4</v>
      </c>
      <c r="K1488" s="26">
        <v>1.5</v>
      </c>
      <c r="L1488" s="26">
        <v>13</v>
      </c>
      <c r="M1488" s="3" t="s">
        <v>1267</v>
      </c>
      <c r="N1488" s="3" t="s">
        <v>275</v>
      </c>
      <c r="O1488" s="23">
        <v>2.9</v>
      </c>
      <c r="P1488" s="23">
        <v>2.1</v>
      </c>
      <c r="Q1488" s="3" t="s">
        <v>1265</v>
      </c>
      <c r="R1488" s="27">
        <v>2.5</v>
      </c>
      <c r="S1488" s="3">
        <v>7.5</v>
      </c>
      <c r="T1488" s="3" t="s">
        <v>2006</v>
      </c>
      <c r="U1488" s="3" t="s">
        <v>2006</v>
      </c>
      <c r="V1488" s="3" t="s">
        <v>2006</v>
      </c>
      <c r="W1488" s="3">
        <v>7.4</v>
      </c>
      <c r="X1488" s="3" t="s">
        <v>2006</v>
      </c>
      <c r="Y1488" s="3">
        <v>19</v>
      </c>
      <c r="Z1488" s="3" t="s">
        <v>2006</v>
      </c>
      <c r="AA1488" s="3" t="s">
        <v>2006</v>
      </c>
      <c r="AB1488" s="3" t="s">
        <v>2006</v>
      </c>
      <c r="AC1488" s="3" t="s">
        <v>2006</v>
      </c>
      <c r="AD1488" s="15" t="s">
        <v>2006</v>
      </c>
    </row>
    <row r="1489" spans="1:30" x14ac:dyDescent="0.3">
      <c r="A1489" s="146" t="s">
        <v>515</v>
      </c>
      <c r="B1489" s="144" t="s">
        <v>1262</v>
      </c>
      <c r="C1489" s="163">
        <v>147437</v>
      </c>
      <c r="D1489" s="163">
        <v>6577200</v>
      </c>
      <c r="E1489" s="161">
        <v>2016</v>
      </c>
      <c r="F1489" s="3" t="s">
        <v>538</v>
      </c>
      <c r="G1489" s="3" t="s">
        <v>1267</v>
      </c>
      <c r="H1489" s="3" t="s">
        <v>275</v>
      </c>
      <c r="I1489" s="14">
        <f>0.1*22</f>
        <v>2.2000000000000002</v>
      </c>
      <c r="J1489" s="23">
        <v>2.2000000000000002</v>
      </c>
      <c r="K1489" s="26">
        <v>8.3999999999999991E-2</v>
      </c>
      <c r="L1489" s="26">
        <v>1.2</v>
      </c>
      <c r="M1489" s="3" t="s">
        <v>1271</v>
      </c>
      <c r="N1489" s="3" t="s">
        <v>974</v>
      </c>
      <c r="O1489" s="23">
        <v>2</v>
      </c>
      <c r="P1489" s="23">
        <v>2.2000000000000002</v>
      </c>
      <c r="Q1489" s="3" t="s">
        <v>1273</v>
      </c>
      <c r="R1489" s="27" t="s">
        <v>1278</v>
      </c>
      <c r="S1489" s="3">
        <v>7.7</v>
      </c>
      <c r="T1489" s="3" t="s">
        <v>2006</v>
      </c>
      <c r="U1489" s="3" t="s">
        <v>2006</v>
      </c>
      <c r="V1489" s="3" t="s">
        <v>2006</v>
      </c>
      <c r="W1489" s="3">
        <v>7.6</v>
      </c>
      <c r="X1489" s="3" t="s">
        <v>2006</v>
      </c>
      <c r="Y1489" s="3">
        <v>18</v>
      </c>
      <c r="Z1489" s="3" t="s">
        <v>2006</v>
      </c>
      <c r="AA1489" s="3" t="s">
        <v>2006</v>
      </c>
      <c r="AB1489" s="3" t="s">
        <v>2006</v>
      </c>
      <c r="AC1489" s="3" t="s">
        <v>2006</v>
      </c>
      <c r="AD1489" s="15" t="s">
        <v>2006</v>
      </c>
    </row>
    <row r="1490" spans="1:30" x14ac:dyDescent="0.3">
      <c r="A1490" s="146" t="s">
        <v>261</v>
      </c>
      <c r="B1490" s="144" t="s">
        <v>1327</v>
      </c>
      <c r="C1490" s="144">
        <v>156341</v>
      </c>
      <c r="D1490" s="144">
        <v>6582550</v>
      </c>
      <c r="E1490" s="161">
        <v>2016</v>
      </c>
      <c r="F1490" s="3" t="s">
        <v>538</v>
      </c>
      <c r="G1490" s="3" t="s">
        <v>1271</v>
      </c>
      <c r="H1490" s="3" t="s">
        <v>513</v>
      </c>
      <c r="I1490" s="14">
        <f>0.1*13</f>
        <v>1.3</v>
      </c>
      <c r="J1490" s="23">
        <v>1.5</v>
      </c>
      <c r="K1490" s="26" t="s">
        <v>1273</v>
      </c>
      <c r="L1490" s="26" t="s">
        <v>1274</v>
      </c>
      <c r="M1490" s="3" t="s">
        <v>1271</v>
      </c>
      <c r="N1490" s="3" t="s">
        <v>974</v>
      </c>
      <c r="O1490" s="23" t="s">
        <v>974</v>
      </c>
      <c r="P1490" s="23">
        <v>1.3</v>
      </c>
      <c r="Q1490" s="3" t="s">
        <v>1273</v>
      </c>
      <c r="R1490" s="27">
        <v>3.2</v>
      </c>
      <c r="S1490" s="3">
        <v>7.7</v>
      </c>
      <c r="T1490" s="3" t="s">
        <v>2006</v>
      </c>
      <c r="U1490" s="3" t="s">
        <v>2006</v>
      </c>
      <c r="V1490" s="3" t="s">
        <v>2006</v>
      </c>
      <c r="W1490" s="3">
        <v>4.9000000000000004</v>
      </c>
      <c r="X1490" s="3" t="s">
        <v>2006</v>
      </c>
      <c r="Y1490" s="3">
        <v>63</v>
      </c>
      <c r="Z1490" s="3" t="s">
        <v>2006</v>
      </c>
      <c r="AA1490" s="3" t="s">
        <v>2006</v>
      </c>
      <c r="AB1490" s="3" t="s">
        <v>2006</v>
      </c>
      <c r="AC1490" s="3" t="s">
        <v>2006</v>
      </c>
      <c r="AD1490" s="15" t="s">
        <v>2006</v>
      </c>
    </row>
    <row r="1491" spans="1:30" x14ac:dyDescent="0.3">
      <c r="A1491" s="143" t="s">
        <v>263</v>
      </c>
      <c r="B1491" s="144" t="s">
        <v>550</v>
      </c>
      <c r="C1491" s="144">
        <v>156953</v>
      </c>
      <c r="D1491" s="144">
        <v>6570050</v>
      </c>
      <c r="E1491" s="161">
        <v>2016</v>
      </c>
      <c r="F1491" s="3" t="s">
        <v>539</v>
      </c>
      <c r="G1491" s="3" t="s">
        <v>1267</v>
      </c>
      <c r="H1491" s="3" t="s">
        <v>275</v>
      </c>
      <c r="I1491" s="14">
        <f>0.1*12</f>
        <v>1.2000000000000002</v>
      </c>
      <c r="J1491" s="23">
        <v>2.1</v>
      </c>
      <c r="K1491" s="26">
        <v>9.8000000000000004E-2</v>
      </c>
      <c r="L1491" s="26">
        <v>1.3</v>
      </c>
      <c r="M1491" s="3" t="s">
        <v>1267</v>
      </c>
      <c r="N1491" s="3" t="s">
        <v>275</v>
      </c>
      <c r="O1491" s="23">
        <v>1.1000000000000001</v>
      </c>
      <c r="P1491" s="23">
        <v>2</v>
      </c>
      <c r="Q1491" s="3" t="s">
        <v>1265</v>
      </c>
      <c r="R1491" s="27">
        <v>1.1000000000000001</v>
      </c>
      <c r="S1491" s="3">
        <v>7.9</v>
      </c>
      <c r="T1491" s="3" t="s">
        <v>2006</v>
      </c>
      <c r="U1491" s="3" t="s">
        <v>2006</v>
      </c>
      <c r="V1491" s="3" t="s">
        <v>2006</v>
      </c>
      <c r="W1491" s="3">
        <v>7.2</v>
      </c>
      <c r="X1491" s="3" t="s">
        <v>2006</v>
      </c>
      <c r="Y1491" s="3">
        <v>29</v>
      </c>
      <c r="Z1491" s="3" t="s">
        <v>2006</v>
      </c>
      <c r="AA1491" s="3" t="s">
        <v>2006</v>
      </c>
      <c r="AB1491" s="3" t="s">
        <v>2006</v>
      </c>
      <c r="AC1491" s="3" t="s">
        <v>2006</v>
      </c>
      <c r="AD1491" s="15" t="s">
        <v>2006</v>
      </c>
    </row>
    <row r="1492" spans="1:30" x14ac:dyDescent="0.3">
      <c r="A1492" s="146" t="s">
        <v>36</v>
      </c>
      <c r="B1492" s="144" t="s">
        <v>1279</v>
      </c>
      <c r="C1492" s="144">
        <v>158727</v>
      </c>
      <c r="D1492" s="144">
        <v>6578210</v>
      </c>
      <c r="E1492" s="161">
        <v>2016</v>
      </c>
      <c r="F1492" s="3" t="s">
        <v>539</v>
      </c>
      <c r="G1492" s="3" t="s">
        <v>1271</v>
      </c>
      <c r="H1492" s="3" t="s">
        <v>513</v>
      </c>
      <c r="I1492" s="14">
        <f>0.1*21</f>
        <v>2.1</v>
      </c>
      <c r="J1492" s="23">
        <v>1.5</v>
      </c>
      <c r="K1492" s="26" t="s">
        <v>1273</v>
      </c>
      <c r="L1492" s="26" t="s">
        <v>1274</v>
      </c>
      <c r="M1492" s="3" t="s">
        <v>1271</v>
      </c>
      <c r="N1492" s="3" t="s">
        <v>974</v>
      </c>
      <c r="O1492" s="23">
        <v>1.5</v>
      </c>
      <c r="P1492" s="23">
        <v>1.3</v>
      </c>
      <c r="Q1492" s="3" t="s">
        <v>1273</v>
      </c>
      <c r="R1492" s="27" t="s">
        <v>1278</v>
      </c>
      <c r="S1492" s="3">
        <v>7.6</v>
      </c>
      <c r="T1492" s="3" t="s">
        <v>2006</v>
      </c>
      <c r="U1492" s="3" t="s">
        <v>2006</v>
      </c>
      <c r="V1492" s="3" t="s">
        <v>2006</v>
      </c>
      <c r="W1492" s="3">
        <v>4.8</v>
      </c>
      <c r="X1492" s="3" t="s">
        <v>2006</v>
      </c>
      <c r="Y1492" s="3">
        <v>62</v>
      </c>
      <c r="Z1492" s="3" t="s">
        <v>2006</v>
      </c>
      <c r="AA1492" s="3" t="s">
        <v>2006</v>
      </c>
      <c r="AB1492" s="3" t="s">
        <v>2006</v>
      </c>
      <c r="AC1492" s="3" t="s">
        <v>2006</v>
      </c>
      <c r="AD1492" s="15" t="s">
        <v>2006</v>
      </c>
    </row>
    <row r="1493" spans="1:30" x14ac:dyDescent="0.3">
      <c r="A1493" s="143" t="s">
        <v>265</v>
      </c>
      <c r="B1493" s="144" t="s">
        <v>546</v>
      </c>
      <c r="C1493" s="144">
        <v>152125</v>
      </c>
      <c r="D1493" s="144">
        <v>6576900</v>
      </c>
      <c r="E1493" s="161">
        <v>2016</v>
      </c>
      <c r="F1493" s="3" t="s">
        <v>539</v>
      </c>
      <c r="G1493" s="3" t="s">
        <v>1267</v>
      </c>
      <c r="H1493" s="3" t="s">
        <v>275</v>
      </c>
      <c r="I1493" s="14">
        <f>0.1*54</f>
        <v>5.4</v>
      </c>
      <c r="J1493" s="23">
        <v>2.2999999999999998</v>
      </c>
      <c r="K1493" s="26">
        <v>0.47</v>
      </c>
      <c r="L1493" s="26">
        <v>8.4</v>
      </c>
      <c r="M1493" s="3" t="s">
        <v>1267</v>
      </c>
      <c r="N1493" s="3" t="s">
        <v>275</v>
      </c>
      <c r="O1493" s="23">
        <v>2.9</v>
      </c>
      <c r="P1493" s="23">
        <v>2.2000000000000002</v>
      </c>
      <c r="Q1493" s="3" t="s">
        <v>1265</v>
      </c>
      <c r="R1493" s="27">
        <v>4</v>
      </c>
      <c r="S1493" s="3">
        <v>7.7</v>
      </c>
      <c r="T1493" s="3" t="s">
        <v>2006</v>
      </c>
      <c r="U1493" s="3" t="s">
        <v>2006</v>
      </c>
      <c r="V1493" s="3" t="s">
        <v>2006</v>
      </c>
      <c r="W1493" s="3">
        <v>7</v>
      </c>
      <c r="X1493" s="3" t="s">
        <v>2006</v>
      </c>
      <c r="Y1493" s="3">
        <v>20</v>
      </c>
      <c r="Z1493" s="3" t="s">
        <v>2006</v>
      </c>
      <c r="AA1493" s="3" t="s">
        <v>2006</v>
      </c>
      <c r="AB1493" s="3" t="s">
        <v>2006</v>
      </c>
      <c r="AC1493" s="3" t="s">
        <v>2006</v>
      </c>
      <c r="AD1493" s="15" t="s">
        <v>2006</v>
      </c>
    </row>
    <row r="1494" spans="1:30" x14ac:dyDescent="0.3">
      <c r="A1494" s="143" t="s">
        <v>267</v>
      </c>
      <c r="B1494" s="144" t="s">
        <v>552</v>
      </c>
      <c r="C1494" s="144">
        <v>152713</v>
      </c>
      <c r="D1494" s="144">
        <v>6582780</v>
      </c>
      <c r="E1494" s="161">
        <v>2016</v>
      </c>
      <c r="F1494" s="3" t="s">
        <v>539</v>
      </c>
      <c r="G1494" s="3" t="s">
        <v>1271</v>
      </c>
      <c r="H1494" s="3" t="s">
        <v>513</v>
      </c>
      <c r="I1494" s="14">
        <v>2</v>
      </c>
      <c r="J1494" s="23">
        <v>1.7</v>
      </c>
      <c r="K1494" s="26">
        <v>0.27</v>
      </c>
      <c r="L1494" s="26">
        <v>9.6</v>
      </c>
      <c r="M1494" s="3" t="s">
        <v>1271</v>
      </c>
      <c r="N1494" s="3" t="s">
        <v>974</v>
      </c>
      <c r="O1494" s="23">
        <v>1.4</v>
      </c>
      <c r="P1494" s="23">
        <v>1.6</v>
      </c>
      <c r="Q1494" s="3" t="s">
        <v>1273</v>
      </c>
      <c r="R1494" s="27">
        <v>8.6</v>
      </c>
      <c r="S1494" s="3">
        <v>7.7</v>
      </c>
      <c r="T1494" s="3" t="s">
        <v>2006</v>
      </c>
      <c r="U1494" s="3" t="s">
        <v>2006</v>
      </c>
      <c r="V1494" s="3" t="s">
        <v>2006</v>
      </c>
      <c r="W1494" s="3">
        <v>5.7</v>
      </c>
      <c r="X1494" s="3" t="s">
        <v>2006</v>
      </c>
      <c r="Y1494" s="3">
        <v>61</v>
      </c>
      <c r="Z1494" s="3" t="s">
        <v>2006</v>
      </c>
      <c r="AA1494" s="3" t="s">
        <v>2006</v>
      </c>
      <c r="AB1494" s="3" t="s">
        <v>2006</v>
      </c>
      <c r="AC1494" s="3" t="s">
        <v>2006</v>
      </c>
      <c r="AD1494" s="15" t="s">
        <v>2006</v>
      </c>
    </row>
    <row r="1495" spans="1:30" x14ac:dyDescent="0.3">
      <c r="A1495" s="146" t="s">
        <v>268</v>
      </c>
      <c r="B1495" s="144" t="s">
        <v>1993</v>
      </c>
      <c r="C1495" s="144">
        <v>146245</v>
      </c>
      <c r="D1495" s="144">
        <v>6583660</v>
      </c>
      <c r="E1495" s="161">
        <v>2016</v>
      </c>
      <c r="F1495" s="3" t="s">
        <v>539</v>
      </c>
      <c r="G1495" s="3">
        <v>2.1999999999999999E-2</v>
      </c>
      <c r="H1495" s="3">
        <v>0.88</v>
      </c>
      <c r="I1495" s="14">
        <f>0.1*42</f>
        <v>4.2</v>
      </c>
      <c r="J1495" s="23">
        <v>2.4</v>
      </c>
      <c r="K1495" s="26">
        <v>1.4</v>
      </c>
      <c r="L1495" s="26">
        <v>18</v>
      </c>
      <c r="M1495" s="3" t="s">
        <v>1267</v>
      </c>
      <c r="N1495" s="3" t="s">
        <v>275</v>
      </c>
      <c r="O1495" s="23">
        <v>2.4</v>
      </c>
      <c r="P1495" s="23">
        <v>1.8</v>
      </c>
      <c r="Q1495" s="3" t="s">
        <v>1265</v>
      </c>
      <c r="R1495" s="27">
        <v>5.8999999999999995</v>
      </c>
      <c r="S1495" s="3">
        <v>7.7</v>
      </c>
      <c r="T1495" s="3">
        <v>130</v>
      </c>
      <c r="U1495" s="3" t="s">
        <v>2006</v>
      </c>
      <c r="V1495" s="3" t="s">
        <v>2006</v>
      </c>
      <c r="W1495" s="3">
        <v>5.7</v>
      </c>
      <c r="X1495" s="3" t="s">
        <v>2006</v>
      </c>
      <c r="Y1495" s="3">
        <v>49</v>
      </c>
      <c r="Z1495" s="3" t="s">
        <v>2006</v>
      </c>
      <c r="AA1495" s="3" t="s">
        <v>2006</v>
      </c>
      <c r="AB1495" s="3" t="s">
        <v>2006</v>
      </c>
      <c r="AC1495" s="3" t="s">
        <v>2006</v>
      </c>
      <c r="AD1495" s="15" t="s">
        <v>2006</v>
      </c>
    </row>
    <row r="1496" spans="1:30" x14ac:dyDescent="0.3">
      <c r="A1496" s="143" t="s">
        <v>37</v>
      </c>
      <c r="B1496" s="144" t="s">
        <v>37</v>
      </c>
      <c r="E1496" s="161">
        <v>2016</v>
      </c>
      <c r="F1496" s="3" t="s">
        <v>539</v>
      </c>
      <c r="G1496" s="3" t="s">
        <v>1267</v>
      </c>
      <c r="H1496" s="3" t="s">
        <v>275</v>
      </c>
      <c r="I1496" s="14" t="s">
        <v>275</v>
      </c>
      <c r="J1496" s="23" t="s">
        <v>587</v>
      </c>
      <c r="K1496" s="26" t="s">
        <v>566</v>
      </c>
      <c r="L1496" s="26" t="s">
        <v>582</v>
      </c>
      <c r="M1496" s="3" t="s">
        <v>1267</v>
      </c>
      <c r="N1496" s="3" t="s">
        <v>275</v>
      </c>
      <c r="O1496" s="23" t="s">
        <v>1275</v>
      </c>
      <c r="P1496" s="23" t="s">
        <v>587</v>
      </c>
      <c r="Q1496" s="3" t="s">
        <v>1265</v>
      </c>
      <c r="R1496" s="27" t="s">
        <v>974</v>
      </c>
      <c r="S1496" s="3" t="s">
        <v>2006</v>
      </c>
      <c r="T1496" s="3" t="s">
        <v>2006</v>
      </c>
      <c r="U1496" s="3" t="s">
        <v>2006</v>
      </c>
      <c r="V1496" s="3" t="s">
        <v>2006</v>
      </c>
      <c r="W1496" s="3" t="s">
        <v>2006</v>
      </c>
      <c r="X1496" s="3" t="s">
        <v>2006</v>
      </c>
      <c r="Y1496" s="3" t="s">
        <v>275</v>
      </c>
      <c r="Z1496" s="3" t="s">
        <v>2006</v>
      </c>
      <c r="AA1496" s="3" t="s">
        <v>2006</v>
      </c>
      <c r="AB1496" s="3" t="s">
        <v>2006</v>
      </c>
      <c r="AC1496" s="3" t="s">
        <v>2006</v>
      </c>
      <c r="AD1496" s="15" t="s">
        <v>2006</v>
      </c>
    </row>
    <row r="1497" spans="1:30" x14ac:dyDescent="0.3">
      <c r="A1497" s="146" t="s">
        <v>41</v>
      </c>
      <c r="B1497" s="144" t="s">
        <v>41</v>
      </c>
      <c r="C1497" s="144">
        <v>155057</v>
      </c>
      <c r="D1497" s="144">
        <v>6568460</v>
      </c>
      <c r="E1497" s="161">
        <v>2016</v>
      </c>
      <c r="F1497" s="3" t="s">
        <v>539</v>
      </c>
      <c r="G1497" s="3" t="s">
        <v>1267</v>
      </c>
      <c r="H1497" s="3" t="s">
        <v>275</v>
      </c>
      <c r="I1497" s="14">
        <f>0.1*13</f>
        <v>1.3</v>
      </c>
      <c r="J1497" s="23">
        <v>1.7</v>
      </c>
      <c r="K1497" s="26">
        <v>0.12999999999999998</v>
      </c>
      <c r="L1497" s="26">
        <v>4.1000000000000005</v>
      </c>
      <c r="M1497" s="3" t="s">
        <v>1267</v>
      </c>
      <c r="N1497" s="3" t="s">
        <v>275</v>
      </c>
      <c r="O1497" s="23">
        <v>1.2</v>
      </c>
      <c r="P1497" s="23">
        <v>1.7</v>
      </c>
      <c r="Q1497" s="3" t="s">
        <v>1265</v>
      </c>
      <c r="R1497" s="27">
        <v>4.8999999999999995</v>
      </c>
      <c r="S1497" s="3">
        <v>7.7</v>
      </c>
      <c r="T1497" s="3" t="s">
        <v>2006</v>
      </c>
      <c r="U1497" s="3" t="s">
        <v>2006</v>
      </c>
      <c r="V1497" s="3" t="s">
        <v>2006</v>
      </c>
      <c r="W1497" s="3">
        <v>8.6</v>
      </c>
      <c r="X1497" s="3" t="s">
        <v>2006</v>
      </c>
      <c r="Y1497" s="3">
        <v>28</v>
      </c>
      <c r="Z1497" s="3" t="s">
        <v>2006</v>
      </c>
      <c r="AA1497" s="3" t="s">
        <v>2006</v>
      </c>
      <c r="AB1497" s="3" t="s">
        <v>2006</v>
      </c>
      <c r="AC1497" s="3" t="s">
        <v>2006</v>
      </c>
      <c r="AD1497" s="15" t="s">
        <v>2006</v>
      </c>
    </row>
    <row r="1498" spans="1:30" x14ac:dyDescent="0.3">
      <c r="A1498" s="146" t="s">
        <v>269</v>
      </c>
      <c r="B1498" s="144" t="s">
        <v>44</v>
      </c>
      <c r="C1498" s="144">
        <v>149668</v>
      </c>
      <c r="D1498" s="144">
        <v>6580770</v>
      </c>
      <c r="E1498" s="161">
        <v>2016</v>
      </c>
      <c r="F1498" s="3" t="s">
        <v>539</v>
      </c>
      <c r="G1498" s="3" t="s">
        <v>1267</v>
      </c>
      <c r="H1498" s="3" t="s">
        <v>275</v>
      </c>
      <c r="I1498" s="14">
        <f>0.1*31</f>
        <v>3.1</v>
      </c>
      <c r="J1498" s="23">
        <v>2.1</v>
      </c>
      <c r="K1498" s="26">
        <v>0.2</v>
      </c>
      <c r="L1498" s="26">
        <v>3</v>
      </c>
      <c r="M1498" s="3" t="s">
        <v>1267</v>
      </c>
      <c r="N1498" s="3" t="s">
        <v>275</v>
      </c>
      <c r="O1498" s="23">
        <v>2.9</v>
      </c>
      <c r="P1498" s="23">
        <v>2.1</v>
      </c>
      <c r="Q1498" s="3" t="s">
        <v>1265</v>
      </c>
      <c r="R1498" s="27">
        <v>2.2000000000000002</v>
      </c>
      <c r="S1498" s="3">
        <v>7.6</v>
      </c>
      <c r="T1498" s="3" t="s">
        <v>2006</v>
      </c>
      <c r="U1498" s="3" t="s">
        <v>2006</v>
      </c>
      <c r="V1498" s="3" t="s">
        <v>2006</v>
      </c>
      <c r="W1498" s="3">
        <v>7.4</v>
      </c>
      <c r="X1498" s="3">
        <v>20</v>
      </c>
      <c r="Y1498" s="3">
        <v>19</v>
      </c>
      <c r="Z1498" s="3" t="s">
        <v>2006</v>
      </c>
      <c r="AA1498" s="3" t="s">
        <v>2006</v>
      </c>
      <c r="AB1498" s="3" t="s">
        <v>2006</v>
      </c>
      <c r="AC1498" s="3" t="s">
        <v>2006</v>
      </c>
      <c r="AD1498" s="15" t="s">
        <v>2006</v>
      </c>
    </row>
    <row r="1499" spans="1:30" x14ac:dyDescent="0.3">
      <c r="A1499" s="146" t="s">
        <v>38</v>
      </c>
      <c r="B1499" s="145" t="s">
        <v>38</v>
      </c>
      <c r="C1499" s="144">
        <v>145070</v>
      </c>
      <c r="D1499" s="144">
        <v>6580210</v>
      </c>
      <c r="E1499" s="161">
        <v>2016</v>
      </c>
      <c r="F1499" s="3" t="s">
        <v>540</v>
      </c>
      <c r="G1499" s="3" t="s">
        <v>1267</v>
      </c>
      <c r="H1499" s="3" t="s">
        <v>275</v>
      </c>
      <c r="I1499" s="14">
        <v>0.68</v>
      </c>
      <c r="J1499" s="23">
        <v>0.37</v>
      </c>
      <c r="K1499" s="26">
        <v>9.6000000000000002E-2</v>
      </c>
      <c r="L1499" s="26" t="s">
        <v>582</v>
      </c>
      <c r="M1499" s="3" t="s">
        <v>1267</v>
      </c>
      <c r="N1499" s="3" t="s">
        <v>275</v>
      </c>
      <c r="O1499" s="23">
        <v>0.64</v>
      </c>
      <c r="P1499" s="23">
        <v>0.38</v>
      </c>
      <c r="Q1499" s="3" t="s">
        <v>1265</v>
      </c>
      <c r="R1499" s="27">
        <v>1</v>
      </c>
      <c r="S1499" s="3">
        <v>7.9</v>
      </c>
      <c r="T1499" s="3" t="s">
        <v>2006</v>
      </c>
      <c r="U1499" s="3" t="s">
        <v>2006</v>
      </c>
      <c r="V1499" s="3" t="s">
        <v>2006</v>
      </c>
      <c r="W1499" s="3">
        <v>8.9</v>
      </c>
      <c r="X1499" s="3">
        <v>37</v>
      </c>
      <c r="Y1499" s="3">
        <v>39</v>
      </c>
      <c r="Z1499" s="3" t="s">
        <v>2006</v>
      </c>
      <c r="AA1499" s="3" t="s">
        <v>2006</v>
      </c>
      <c r="AB1499" s="3" t="s">
        <v>2006</v>
      </c>
      <c r="AC1499" s="3" t="s">
        <v>2006</v>
      </c>
      <c r="AD1499" s="15" t="s">
        <v>2006</v>
      </c>
    </row>
    <row r="1500" spans="1:30" x14ac:dyDescent="0.3">
      <c r="A1500" s="146" t="s">
        <v>39</v>
      </c>
      <c r="B1500" s="144" t="s">
        <v>39</v>
      </c>
      <c r="C1500" s="144">
        <v>145234</v>
      </c>
      <c r="D1500" s="144">
        <v>6581590</v>
      </c>
      <c r="E1500" s="161">
        <v>2016</v>
      </c>
      <c r="F1500" s="3" t="s">
        <v>540</v>
      </c>
      <c r="G1500" s="3" t="s">
        <v>1267</v>
      </c>
      <c r="H1500" s="3" t="s">
        <v>275</v>
      </c>
      <c r="I1500" s="14">
        <f>0.1*27</f>
        <v>2.7</v>
      </c>
      <c r="J1500" s="23">
        <v>0.6</v>
      </c>
      <c r="K1500" s="26">
        <v>0.23</v>
      </c>
      <c r="L1500" s="26">
        <v>4.8</v>
      </c>
      <c r="M1500" s="3" t="s">
        <v>1267</v>
      </c>
      <c r="N1500" s="3" t="s">
        <v>275</v>
      </c>
      <c r="O1500" s="23">
        <v>0.45</v>
      </c>
      <c r="P1500" s="23">
        <v>0.35</v>
      </c>
      <c r="Q1500" s="3" t="s">
        <v>1265</v>
      </c>
      <c r="R1500" s="27">
        <v>1.1000000000000001</v>
      </c>
      <c r="S1500" s="3">
        <v>8</v>
      </c>
      <c r="T1500" s="3" t="s">
        <v>2006</v>
      </c>
      <c r="U1500" s="3" t="s">
        <v>2006</v>
      </c>
      <c r="V1500" s="3" t="s">
        <v>2006</v>
      </c>
      <c r="W1500" s="3">
        <v>21</v>
      </c>
      <c r="X1500" s="3" t="s">
        <v>2006</v>
      </c>
      <c r="Y1500" s="3">
        <v>50</v>
      </c>
      <c r="Z1500" s="3" t="s">
        <v>2006</v>
      </c>
      <c r="AA1500" s="3" t="s">
        <v>2006</v>
      </c>
      <c r="AB1500" s="3" t="s">
        <v>2006</v>
      </c>
      <c r="AC1500" s="3" t="s">
        <v>2006</v>
      </c>
      <c r="AD1500" s="15" t="s">
        <v>2006</v>
      </c>
    </row>
    <row r="1501" spans="1:30" x14ac:dyDescent="0.3">
      <c r="A1501" s="146" t="s">
        <v>42</v>
      </c>
      <c r="B1501" s="144" t="s">
        <v>42</v>
      </c>
      <c r="C1501" s="144">
        <v>148156</v>
      </c>
      <c r="D1501" s="144">
        <v>6572520</v>
      </c>
      <c r="E1501" s="161">
        <v>2016</v>
      </c>
      <c r="F1501" s="3" t="s">
        <v>540</v>
      </c>
      <c r="G1501" s="3" t="s">
        <v>1267</v>
      </c>
      <c r="H1501" s="3" t="s">
        <v>275</v>
      </c>
      <c r="I1501" s="14">
        <f>0.1*19</f>
        <v>1.9000000000000001</v>
      </c>
      <c r="J1501" s="23">
        <v>1.3</v>
      </c>
      <c r="K1501" s="26">
        <v>0.13999999999999999</v>
      </c>
      <c r="L1501" s="26">
        <v>5.3</v>
      </c>
      <c r="M1501" s="3" t="s">
        <v>1267</v>
      </c>
      <c r="N1501" s="3" t="s">
        <v>275</v>
      </c>
      <c r="O1501" s="23">
        <v>1.6</v>
      </c>
      <c r="P1501" s="23">
        <v>1.3</v>
      </c>
      <c r="Q1501" s="3" t="s">
        <v>1265</v>
      </c>
      <c r="R1501" s="27">
        <v>4.5</v>
      </c>
      <c r="S1501" s="3">
        <v>7.4</v>
      </c>
      <c r="T1501" s="3" t="s">
        <v>2006</v>
      </c>
      <c r="U1501" s="3" t="s">
        <v>2006</v>
      </c>
      <c r="V1501" s="3" t="s">
        <v>2006</v>
      </c>
      <c r="W1501" s="3">
        <v>6.3</v>
      </c>
      <c r="X1501" s="3" t="s">
        <v>2006</v>
      </c>
      <c r="Y1501" s="3">
        <v>24</v>
      </c>
      <c r="Z1501" s="3" t="s">
        <v>2006</v>
      </c>
      <c r="AA1501" s="3" t="s">
        <v>2006</v>
      </c>
      <c r="AB1501" s="3" t="s">
        <v>2006</v>
      </c>
      <c r="AC1501" s="3" t="s">
        <v>2006</v>
      </c>
      <c r="AD1501" s="15" t="s">
        <v>2006</v>
      </c>
    </row>
    <row r="1502" spans="1:30" x14ac:dyDescent="0.3">
      <c r="A1502" s="146" t="s">
        <v>40</v>
      </c>
      <c r="B1502" s="144" t="s">
        <v>40</v>
      </c>
      <c r="C1502" s="144">
        <v>142857</v>
      </c>
      <c r="D1502" s="144">
        <v>6581940</v>
      </c>
      <c r="E1502" s="161">
        <v>2016</v>
      </c>
      <c r="F1502" s="3" t="s">
        <v>540</v>
      </c>
      <c r="G1502" s="3" t="s">
        <v>2006</v>
      </c>
      <c r="H1502" s="3">
        <v>0.99</v>
      </c>
      <c r="I1502" s="14">
        <v>10</v>
      </c>
      <c r="J1502" s="23">
        <v>1.9</v>
      </c>
      <c r="K1502" s="26">
        <v>1.9</v>
      </c>
      <c r="L1502" s="26">
        <v>29</v>
      </c>
      <c r="M1502" s="3" t="s">
        <v>1267</v>
      </c>
      <c r="N1502" s="3">
        <v>0.35</v>
      </c>
      <c r="O1502" s="23">
        <v>6.6</v>
      </c>
      <c r="P1502" s="23">
        <v>1.6</v>
      </c>
      <c r="Q1502" s="3">
        <v>0.14000000000000001</v>
      </c>
      <c r="R1502" s="27">
        <v>19</v>
      </c>
      <c r="S1502" s="3">
        <v>7.4</v>
      </c>
      <c r="T1502" s="3" t="s">
        <v>2006</v>
      </c>
      <c r="U1502" s="3" t="s">
        <v>2006</v>
      </c>
      <c r="V1502" s="3" t="s">
        <v>2006</v>
      </c>
      <c r="W1502" s="3">
        <v>7.8</v>
      </c>
      <c r="X1502" s="3" t="s">
        <v>2006</v>
      </c>
      <c r="Y1502" s="3">
        <v>43</v>
      </c>
      <c r="Z1502" s="3" t="s">
        <v>2006</v>
      </c>
      <c r="AA1502" s="3" t="s">
        <v>2006</v>
      </c>
      <c r="AB1502" s="3" t="s">
        <v>2006</v>
      </c>
      <c r="AC1502" s="3" t="s">
        <v>2006</v>
      </c>
      <c r="AD1502" s="15" t="s">
        <v>2006</v>
      </c>
    </row>
    <row r="1503" spans="1:30" x14ac:dyDescent="0.3">
      <c r="A1503" s="146" t="s">
        <v>516</v>
      </c>
      <c r="B1503" s="144" t="s">
        <v>1263</v>
      </c>
      <c r="C1503" s="163">
        <v>138359</v>
      </c>
      <c r="D1503" s="163">
        <v>6582640</v>
      </c>
      <c r="E1503" s="161">
        <v>2016</v>
      </c>
      <c r="F1503" s="3" t="s">
        <v>541</v>
      </c>
      <c r="G1503" s="3" t="s">
        <v>1267</v>
      </c>
      <c r="H1503" s="3" t="s">
        <v>275</v>
      </c>
      <c r="I1503" s="14">
        <f>0.1*21</f>
        <v>2.1</v>
      </c>
      <c r="J1503" s="23">
        <v>2.2000000000000002</v>
      </c>
      <c r="K1503" s="26">
        <v>6.0999999999999999E-2</v>
      </c>
      <c r="L1503" s="26" t="s">
        <v>582</v>
      </c>
      <c r="M1503" s="3" t="s">
        <v>1267</v>
      </c>
      <c r="N1503" s="3" t="s">
        <v>275</v>
      </c>
      <c r="O1503" s="23">
        <v>2</v>
      </c>
      <c r="P1503" s="23">
        <v>2.1</v>
      </c>
      <c r="Q1503" s="3" t="s">
        <v>1265</v>
      </c>
      <c r="R1503" s="27" t="s">
        <v>974</v>
      </c>
      <c r="S1503" s="3">
        <v>7.8</v>
      </c>
      <c r="T1503" s="3" t="s">
        <v>2006</v>
      </c>
      <c r="U1503" s="3" t="s">
        <v>2006</v>
      </c>
      <c r="V1503" s="3" t="s">
        <v>2006</v>
      </c>
      <c r="W1503" s="3">
        <v>7.4</v>
      </c>
      <c r="X1503" s="3" t="s">
        <v>2006</v>
      </c>
      <c r="Y1503" s="3">
        <v>20</v>
      </c>
      <c r="Z1503" s="3" t="s">
        <v>2006</v>
      </c>
      <c r="AA1503" s="3" t="s">
        <v>2006</v>
      </c>
      <c r="AB1503" s="3" t="s">
        <v>2006</v>
      </c>
      <c r="AC1503" s="3" t="s">
        <v>2006</v>
      </c>
      <c r="AD1503" s="15" t="s">
        <v>2006</v>
      </c>
    </row>
    <row r="1504" spans="1:30" x14ac:dyDescent="0.3">
      <c r="A1504" s="146" t="s">
        <v>515</v>
      </c>
      <c r="B1504" s="144" t="s">
        <v>1262</v>
      </c>
      <c r="C1504" s="163">
        <v>147437</v>
      </c>
      <c r="D1504" s="163">
        <v>6577200</v>
      </c>
      <c r="E1504" s="161">
        <v>2016</v>
      </c>
      <c r="F1504" s="3" t="s">
        <v>541</v>
      </c>
      <c r="G1504" s="3" t="s">
        <v>1267</v>
      </c>
      <c r="H1504" s="3" t="s">
        <v>275</v>
      </c>
      <c r="I1504" s="14">
        <f>0.1*22</f>
        <v>2.2000000000000002</v>
      </c>
      <c r="J1504" s="23">
        <v>2.1</v>
      </c>
      <c r="K1504" s="26">
        <v>0.21000000000000002</v>
      </c>
      <c r="L1504" s="26" t="s">
        <v>582</v>
      </c>
      <c r="M1504" s="3" t="s">
        <v>1267</v>
      </c>
      <c r="N1504" s="3" t="s">
        <v>275</v>
      </c>
      <c r="O1504" s="23">
        <v>2</v>
      </c>
      <c r="P1504" s="23">
        <v>2</v>
      </c>
      <c r="Q1504" s="3" t="s">
        <v>1265</v>
      </c>
      <c r="R1504" s="27" t="s">
        <v>974</v>
      </c>
      <c r="S1504" s="3">
        <v>7.8</v>
      </c>
      <c r="T1504" s="3" t="s">
        <v>2006</v>
      </c>
      <c r="U1504" s="3" t="s">
        <v>2006</v>
      </c>
      <c r="V1504" s="3" t="s">
        <v>2006</v>
      </c>
      <c r="W1504" s="3">
        <v>7.3</v>
      </c>
      <c r="X1504" s="3" t="s">
        <v>2006</v>
      </c>
      <c r="Y1504" s="3">
        <v>20</v>
      </c>
      <c r="Z1504" s="3" t="s">
        <v>2006</v>
      </c>
      <c r="AA1504" s="3" t="s">
        <v>2006</v>
      </c>
      <c r="AB1504" s="3" t="s">
        <v>2006</v>
      </c>
      <c r="AC1504" s="3" t="s">
        <v>2006</v>
      </c>
      <c r="AD1504" s="15" t="s">
        <v>2006</v>
      </c>
    </row>
    <row r="1505" spans="1:30" x14ac:dyDescent="0.3">
      <c r="A1505" s="146" t="s">
        <v>43</v>
      </c>
      <c r="B1505" s="144" t="s">
        <v>43</v>
      </c>
      <c r="C1505" s="144">
        <v>153662</v>
      </c>
      <c r="D1505" s="144">
        <v>6578630</v>
      </c>
      <c r="E1505" s="161">
        <v>2016</v>
      </c>
      <c r="F1505" s="3" t="s">
        <v>541</v>
      </c>
      <c r="G1505" s="3" t="s">
        <v>1271</v>
      </c>
      <c r="H1505" s="3" t="s">
        <v>513</v>
      </c>
      <c r="I1505" s="14">
        <f>0.1*17</f>
        <v>1.7000000000000002</v>
      </c>
      <c r="J1505" s="23">
        <v>1.4</v>
      </c>
      <c r="K1505" s="26" t="s">
        <v>1273</v>
      </c>
      <c r="L1505" s="26" t="s">
        <v>1274</v>
      </c>
      <c r="M1505" s="3" t="s">
        <v>1271</v>
      </c>
      <c r="N1505" s="3" t="s">
        <v>974</v>
      </c>
      <c r="O1505" s="23">
        <v>1.5</v>
      </c>
      <c r="P1505" s="23">
        <v>1.3</v>
      </c>
      <c r="Q1505" s="3" t="s">
        <v>1273</v>
      </c>
      <c r="R1505" s="27" t="s">
        <v>1278</v>
      </c>
      <c r="S1505" s="3">
        <v>7.7</v>
      </c>
      <c r="T1505" s="3" t="s">
        <v>2006</v>
      </c>
      <c r="U1505" s="3" t="s">
        <v>2006</v>
      </c>
      <c r="V1505" s="3" t="s">
        <v>2006</v>
      </c>
      <c r="W1505" s="3">
        <v>4.5</v>
      </c>
      <c r="X1505" s="3" t="s">
        <v>2006</v>
      </c>
      <c r="Y1505" s="3">
        <v>65</v>
      </c>
      <c r="Z1505" s="3" t="s">
        <v>2006</v>
      </c>
      <c r="AA1505" s="3" t="s">
        <v>2006</v>
      </c>
      <c r="AB1505" s="3" t="s">
        <v>2006</v>
      </c>
      <c r="AC1505" s="3" t="s">
        <v>2006</v>
      </c>
      <c r="AD1505" s="15" t="s">
        <v>2006</v>
      </c>
    </row>
    <row r="1506" spans="1:30" x14ac:dyDescent="0.3">
      <c r="A1506" s="146" t="s">
        <v>261</v>
      </c>
      <c r="B1506" s="144" t="s">
        <v>1327</v>
      </c>
      <c r="C1506" s="144">
        <v>156341</v>
      </c>
      <c r="D1506" s="144">
        <v>6582550</v>
      </c>
      <c r="E1506" s="161">
        <v>2016</v>
      </c>
      <c r="F1506" s="3" t="s">
        <v>541</v>
      </c>
      <c r="G1506" s="3" t="s">
        <v>1267</v>
      </c>
      <c r="H1506" s="3" t="s">
        <v>275</v>
      </c>
      <c r="I1506" s="14">
        <f>0.1*34</f>
        <v>3.4000000000000004</v>
      </c>
      <c r="J1506" s="23">
        <v>2.1</v>
      </c>
      <c r="K1506" s="26">
        <v>0.6</v>
      </c>
      <c r="L1506" s="26">
        <v>5.1000000000000005</v>
      </c>
      <c r="M1506" s="3" t="s">
        <v>1267</v>
      </c>
      <c r="N1506" s="3" t="s">
        <v>275</v>
      </c>
      <c r="O1506" s="23">
        <v>3</v>
      </c>
      <c r="P1506" s="23">
        <v>2</v>
      </c>
      <c r="Q1506" s="3" t="s">
        <v>1265</v>
      </c>
      <c r="R1506" s="27">
        <v>4.4000000000000004</v>
      </c>
      <c r="S1506" s="3">
        <v>7.7</v>
      </c>
      <c r="T1506" s="3" t="s">
        <v>2006</v>
      </c>
      <c r="U1506" s="3" t="s">
        <v>2006</v>
      </c>
      <c r="V1506" s="3" t="s">
        <v>2006</v>
      </c>
      <c r="W1506" s="3">
        <v>7.1</v>
      </c>
      <c r="X1506" s="3" t="s">
        <v>2006</v>
      </c>
      <c r="Y1506" s="3">
        <v>19</v>
      </c>
      <c r="Z1506" s="3" t="s">
        <v>2006</v>
      </c>
      <c r="AA1506" s="3" t="s">
        <v>2006</v>
      </c>
      <c r="AB1506" s="3" t="s">
        <v>2006</v>
      </c>
      <c r="AC1506" s="3" t="s">
        <v>2006</v>
      </c>
      <c r="AD1506" s="15" t="s">
        <v>2006</v>
      </c>
    </row>
    <row r="1507" spans="1:30" x14ac:dyDescent="0.3">
      <c r="A1507" s="143" t="s">
        <v>37</v>
      </c>
      <c r="B1507" s="144" t="s">
        <v>37</v>
      </c>
      <c r="E1507" s="161">
        <v>2016</v>
      </c>
      <c r="F1507" s="3" t="s">
        <v>541</v>
      </c>
      <c r="G1507" s="3" t="s">
        <v>1267</v>
      </c>
      <c r="H1507" s="3" t="s">
        <v>275</v>
      </c>
      <c r="I1507" s="14" t="s">
        <v>275</v>
      </c>
      <c r="J1507" s="23" t="s">
        <v>587</v>
      </c>
      <c r="K1507" s="26" t="s">
        <v>566</v>
      </c>
      <c r="L1507" s="26" t="s">
        <v>582</v>
      </c>
      <c r="M1507" s="3" t="s">
        <v>1267</v>
      </c>
      <c r="N1507" s="3" t="s">
        <v>275</v>
      </c>
      <c r="O1507" s="23" t="s">
        <v>1275</v>
      </c>
      <c r="P1507" s="23" t="s">
        <v>587</v>
      </c>
      <c r="Q1507" s="3" t="s">
        <v>1265</v>
      </c>
      <c r="R1507" s="27" t="s">
        <v>974</v>
      </c>
      <c r="S1507" s="3" t="s">
        <v>2006</v>
      </c>
      <c r="T1507" s="3" t="s">
        <v>2006</v>
      </c>
      <c r="U1507" s="3" t="s">
        <v>2006</v>
      </c>
      <c r="V1507" s="3" t="s">
        <v>2006</v>
      </c>
      <c r="W1507" s="3" t="s">
        <v>2006</v>
      </c>
      <c r="X1507" s="3" t="s">
        <v>2006</v>
      </c>
      <c r="Y1507" s="3" t="s">
        <v>275</v>
      </c>
      <c r="Z1507" s="3" t="s">
        <v>2006</v>
      </c>
      <c r="AA1507" s="3" t="s">
        <v>2006</v>
      </c>
      <c r="AB1507" s="3" t="s">
        <v>2006</v>
      </c>
      <c r="AC1507" s="3" t="s">
        <v>2006</v>
      </c>
      <c r="AD1507" s="15" t="s">
        <v>2006</v>
      </c>
    </row>
    <row r="1508" spans="1:30" x14ac:dyDescent="0.3">
      <c r="A1508" s="146" t="s">
        <v>38</v>
      </c>
      <c r="B1508" s="145" t="s">
        <v>38</v>
      </c>
      <c r="C1508" s="144">
        <v>145070</v>
      </c>
      <c r="D1508" s="144">
        <v>6580210</v>
      </c>
      <c r="E1508" s="161">
        <v>2016</v>
      </c>
      <c r="F1508" s="3" t="s">
        <v>542</v>
      </c>
      <c r="G1508" s="3" t="s">
        <v>1267</v>
      </c>
      <c r="H1508" s="3" t="s">
        <v>275</v>
      </c>
      <c r="I1508" s="14">
        <v>0.93</v>
      </c>
      <c r="J1508" s="23">
        <v>0.48000000000000004</v>
      </c>
      <c r="K1508" s="26">
        <v>0.13999999999999999</v>
      </c>
      <c r="L1508" s="26">
        <v>2.2999999999999998</v>
      </c>
      <c r="M1508" s="3" t="s">
        <v>1267</v>
      </c>
      <c r="N1508" s="3" t="s">
        <v>275</v>
      </c>
      <c r="O1508" s="23">
        <v>0.86</v>
      </c>
      <c r="P1508" s="23">
        <v>0.42000000000000004</v>
      </c>
      <c r="Q1508" s="3" t="s">
        <v>1265</v>
      </c>
      <c r="R1508" s="27">
        <v>1.8</v>
      </c>
      <c r="S1508" s="3">
        <v>7.9</v>
      </c>
      <c r="T1508" s="3" t="s">
        <v>2006</v>
      </c>
      <c r="U1508" s="3" t="s">
        <v>2006</v>
      </c>
      <c r="V1508" s="3" t="s">
        <v>2006</v>
      </c>
      <c r="W1508" s="3">
        <v>9.5</v>
      </c>
      <c r="X1508" s="3">
        <v>43</v>
      </c>
      <c r="Y1508" s="3">
        <v>46</v>
      </c>
      <c r="Z1508" s="3" t="s">
        <v>2006</v>
      </c>
      <c r="AA1508" s="3" t="s">
        <v>2006</v>
      </c>
      <c r="AB1508" s="3" t="s">
        <v>2006</v>
      </c>
      <c r="AC1508" s="3" t="s">
        <v>2006</v>
      </c>
      <c r="AD1508" s="15" t="s">
        <v>2006</v>
      </c>
    </row>
    <row r="1509" spans="1:30" x14ac:dyDescent="0.3">
      <c r="A1509" s="146" t="s">
        <v>40</v>
      </c>
      <c r="B1509" s="144" t="s">
        <v>40</v>
      </c>
      <c r="C1509" s="144">
        <v>142857</v>
      </c>
      <c r="D1509" s="144">
        <v>6581940</v>
      </c>
      <c r="E1509" s="161">
        <v>2016</v>
      </c>
      <c r="F1509" s="3" t="s">
        <v>542</v>
      </c>
      <c r="G1509" s="3">
        <v>2.5000000000000001E-2</v>
      </c>
      <c r="H1509" s="3">
        <v>0.43</v>
      </c>
      <c r="I1509" s="14">
        <f>0.1*66</f>
        <v>6.6000000000000005</v>
      </c>
      <c r="J1509" s="23">
        <v>2.1</v>
      </c>
      <c r="K1509" s="26">
        <v>0.82</v>
      </c>
      <c r="L1509" s="26">
        <v>21</v>
      </c>
      <c r="M1509" s="3" t="s">
        <v>1267</v>
      </c>
      <c r="N1509" s="3">
        <v>0.21</v>
      </c>
      <c r="O1509" s="23">
        <v>4.8</v>
      </c>
      <c r="P1509" s="23">
        <v>2</v>
      </c>
      <c r="Q1509" s="3" t="s">
        <v>1265</v>
      </c>
      <c r="R1509" s="27">
        <v>14</v>
      </c>
      <c r="S1509" s="3">
        <v>7.9</v>
      </c>
      <c r="T1509" s="3" t="s">
        <v>2006</v>
      </c>
      <c r="U1509" s="3" t="s">
        <v>2006</v>
      </c>
      <c r="V1509" s="3" t="s">
        <v>2006</v>
      </c>
      <c r="W1509" s="3">
        <v>7.9</v>
      </c>
      <c r="X1509" s="3" t="s">
        <v>2006</v>
      </c>
      <c r="Y1509" s="3">
        <v>61</v>
      </c>
      <c r="Z1509" s="3" t="s">
        <v>2006</v>
      </c>
      <c r="AA1509" s="3" t="s">
        <v>2006</v>
      </c>
      <c r="AB1509" s="3" t="s">
        <v>2006</v>
      </c>
      <c r="AC1509" s="3" t="s">
        <v>2006</v>
      </c>
      <c r="AD1509" s="15" t="s">
        <v>2006</v>
      </c>
    </row>
    <row r="1510" spans="1:30" x14ac:dyDescent="0.3">
      <c r="A1510" s="146" t="s">
        <v>39</v>
      </c>
      <c r="B1510" s="144" t="s">
        <v>39</v>
      </c>
      <c r="C1510" s="144">
        <v>145234</v>
      </c>
      <c r="D1510" s="144">
        <v>6581590</v>
      </c>
      <c r="E1510" s="161">
        <v>2016</v>
      </c>
      <c r="F1510" s="3" t="s">
        <v>542</v>
      </c>
      <c r="G1510" s="3" t="s">
        <v>1267</v>
      </c>
      <c r="H1510" s="3" t="s">
        <v>275</v>
      </c>
      <c r="I1510" s="14">
        <v>3</v>
      </c>
      <c r="J1510" s="23">
        <v>0.72000000000000008</v>
      </c>
      <c r="K1510" s="26">
        <v>0.13999999999999999</v>
      </c>
      <c r="L1510" s="26">
        <v>3.3</v>
      </c>
      <c r="M1510" s="3" t="s">
        <v>1267</v>
      </c>
      <c r="N1510" s="3" t="s">
        <v>275</v>
      </c>
      <c r="O1510" s="23">
        <v>2.5</v>
      </c>
      <c r="P1510" s="23">
        <v>0.72000000000000008</v>
      </c>
      <c r="Q1510" s="3" t="s">
        <v>1265</v>
      </c>
      <c r="R1510" s="27">
        <v>2.9</v>
      </c>
      <c r="S1510" s="3">
        <v>8.1</v>
      </c>
      <c r="T1510" s="3" t="s">
        <v>2006</v>
      </c>
      <c r="U1510" s="3" t="s">
        <v>2006</v>
      </c>
      <c r="V1510" s="3" t="s">
        <v>2006</v>
      </c>
      <c r="W1510" s="3">
        <v>23</v>
      </c>
      <c r="X1510" s="3" t="s">
        <v>2006</v>
      </c>
      <c r="Y1510" s="3">
        <v>69</v>
      </c>
      <c r="Z1510" s="3" t="s">
        <v>2006</v>
      </c>
      <c r="AA1510" s="3" t="s">
        <v>2006</v>
      </c>
      <c r="AB1510" s="3" t="s">
        <v>2006</v>
      </c>
      <c r="AC1510" s="3" t="s">
        <v>2006</v>
      </c>
      <c r="AD1510" s="15" t="s">
        <v>2006</v>
      </c>
    </row>
    <row r="1511" spans="1:30" x14ac:dyDescent="0.3">
      <c r="A1511" s="146" t="s">
        <v>42</v>
      </c>
      <c r="B1511" s="144" t="s">
        <v>42</v>
      </c>
      <c r="C1511" s="144">
        <v>148156</v>
      </c>
      <c r="D1511" s="144">
        <v>6572520</v>
      </c>
      <c r="E1511" s="161">
        <v>2016</v>
      </c>
      <c r="F1511" s="3" t="s">
        <v>542</v>
      </c>
      <c r="G1511" s="3" t="s">
        <v>1267</v>
      </c>
      <c r="H1511" s="3" t="s">
        <v>275</v>
      </c>
      <c r="I1511" s="14">
        <f>0.1*32</f>
        <v>3.2</v>
      </c>
      <c r="J1511" s="23">
        <v>1.7</v>
      </c>
      <c r="K1511" s="26">
        <v>0.31</v>
      </c>
      <c r="L1511" s="26">
        <v>9.7999999999999989</v>
      </c>
      <c r="M1511" s="3" t="s">
        <v>1267</v>
      </c>
      <c r="N1511" s="3" t="s">
        <v>275</v>
      </c>
      <c r="O1511" s="23">
        <v>2.5</v>
      </c>
      <c r="P1511" s="23">
        <v>1.5</v>
      </c>
      <c r="Q1511" s="3" t="s">
        <v>1265</v>
      </c>
      <c r="R1511" s="27">
        <v>6.5</v>
      </c>
      <c r="S1511" s="3">
        <v>7.9</v>
      </c>
      <c r="T1511" s="3" t="s">
        <v>2006</v>
      </c>
      <c r="U1511" s="3" t="s">
        <v>2006</v>
      </c>
      <c r="V1511" s="3" t="s">
        <v>2006</v>
      </c>
      <c r="W1511" s="3">
        <v>6.6</v>
      </c>
      <c r="X1511" s="3" t="s">
        <v>2006</v>
      </c>
      <c r="Y1511" s="3">
        <v>24</v>
      </c>
      <c r="Z1511" s="3" t="s">
        <v>2006</v>
      </c>
      <c r="AA1511" s="3" t="s">
        <v>2006</v>
      </c>
      <c r="AB1511" s="3" t="s">
        <v>2006</v>
      </c>
      <c r="AC1511" s="3" t="s">
        <v>2006</v>
      </c>
      <c r="AD1511" s="15" t="s">
        <v>2006</v>
      </c>
    </row>
    <row r="1512" spans="1:30" x14ac:dyDescent="0.3">
      <c r="A1512" s="146" t="s">
        <v>41</v>
      </c>
      <c r="B1512" s="144" t="s">
        <v>41</v>
      </c>
      <c r="C1512" s="144">
        <v>155057</v>
      </c>
      <c r="D1512" s="144">
        <v>6568460</v>
      </c>
      <c r="E1512" s="161">
        <v>2016</v>
      </c>
      <c r="F1512" s="3" t="s">
        <v>542</v>
      </c>
      <c r="G1512" s="3" t="s">
        <v>1267</v>
      </c>
      <c r="H1512" s="3">
        <v>0.21</v>
      </c>
      <c r="I1512" s="14">
        <f>0.1*24</f>
        <v>2.4000000000000004</v>
      </c>
      <c r="J1512" s="23">
        <v>2.6</v>
      </c>
      <c r="K1512" s="26">
        <v>0.33</v>
      </c>
      <c r="L1512" s="26">
        <v>4.5999999999999996</v>
      </c>
      <c r="M1512" s="3" t="s">
        <v>1267</v>
      </c>
      <c r="N1512" s="3" t="s">
        <v>275</v>
      </c>
      <c r="O1512" s="23">
        <v>2</v>
      </c>
      <c r="P1512" s="23">
        <v>2.5</v>
      </c>
      <c r="Q1512" s="3" t="s">
        <v>1265</v>
      </c>
      <c r="R1512" s="27">
        <v>3.5</v>
      </c>
      <c r="S1512" s="3">
        <v>7.3</v>
      </c>
      <c r="T1512" s="3" t="s">
        <v>2006</v>
      </c>
      <c r="U1512" s="3" t="s">
        <v>2006</v>
      </c>
      <c r="V1512" s="3" t="s">
        <v>2006</v>
      </c>
      <c r="W1512" s="3">
        <v>9.1999999999999993</v>
      </c>
      <c r="X1512" s="3" t="s">
        <v>2006</v>
      </c>
      <c r="Y1512" s="3">
        <v>24</v>
      </c>
      <c r="Z1512" s="3" t="s">
        <v>2006</v>
      </c>
      <c r="AA1512" s="3" t="s">
        <v>2006</v>
      </c>
      <c r="AB1512" s="3" t="s">
        <v>2006</v>
      </c>
      <c r="AC1512" s="3" t="s">
        <v>2006</v>
      </c>
      <c r="AD1512" s="15" t="s">
        <v>2006</v>
      </c>
    </row>
    <row r="1513" spans="1:30" x14ac:dyDescent="0.3">
      <c r="A1513" s="146" t="s">
        <v>269</v>
      </c>
      <c r="B1513" s="144" t="s">
        <v>44</v>
      </c>
      <c r="C1513" s="144">
        <v>149668</v>
      </c>
      <c r="D1513" s="144">
        <v>6580770</v>
      </c>
      <c r="E1513" s="161">
        <v>2016</v>
      </c>
      <c r="F1513" s="3" t="s">
        <v>542</v>
      </c>
      <c r="G1513" s="3" t="s">
        <v>1267</v>
      </c>
      <c r="H1513" s="3" t="s">
        <v>275</v>
      </c>
      <c r="I1513" s="14">
        <v>3</v>
      </c>
      <c r="J1513" s="23">
        <v>2.1</v>
      </c>
      <c r="K1513" s="26">
        <v>0.16</v>
      </c>
      <c r="L1513" s="26">
        <v>3.4</v>
      </c>
      <c r="M1513" s="3" t="s">
        <v>1267</v>
      </c>
      <c r="N1513" s="3" t="s">
        <v>275</v>
      </c>
      <c r="O1513" s="23">
        <v>3.4</v>
      </c>
      <c r="P1513" s="23">
        <v>2.1</v>
      </c>
      <c r="Q1513" s="3" t="s">
        <v>1265</v>
      </c>
      <c r="R1513" s="27">
        <v>4</v>
      </c>
      <c r="S1513" s="3">
        <v>7.8</v>
      </c>
      <c r="T1513" s="3" t="s">
        <v>2006</v>
      </c>
      <c r="U1513" s="3" t="s">
        <v>2006</v>
      </c>
      <c r="V1513" s="3" t="s">
        <v>2006</v>
      </c>
      <c r="W1513" s="3">
        <v>7.2</v>
      </c>
      <c r="X1513" s="3">
        <v>21</v>
      </c>
      <c r="Y1513" s="3">
        <v>19</v>
      </c>
      <c r="Z1513" s="3" t="s">
        <v>2006</v>
      </c>
      <c r="AA1513" s="3" t="s">
        <v>2006</v>
      </c>
      <c r="AB1513" s="3" t="s">
        <v>2006</v>
      </c>
      <c r="AC1513" s="3" t="s">
        <v>2006</v>
      </c>
      <c r="AD1513" s="15" t="s">
        <v>2006</v>
      </c>
    </row>
    <row r="1514" spans="1:30" x14ac:dyDescent="0.3">
      <c r="A1514" s="143" t="s">
        <v>263</v>
      </c>
      <c r="B1514" s="144" t="s">
        <v>550</v>
      </c>
      <c r="C1514" s="144">
        <v>156953</v>
      </c>
      <c r="D1514" s="144">
        <v>6570050</v>
      </c>
      <c r="E1514" s="161">
        <v>2016</v>
      </c>
      <c r="F1514" s="3" t="s">
        <v>542</v>
      </c>
      <c r="G1514" s="3" t="s">
        <v>1267</v>
      </c>
      <c r="H1514" s="3" t="s">
        <v>275</v>
      </c>
      <c r="I1514" s="14">
        <f>0.1*28</f>
        <v>2.8000000000000003</v>
      </c>
      <c r="J1514" s="23">
        <v>2.1</v>
      </c>
      <c r="K1514" s="26">
        <v>0.19</v>
      </c>
      <c r="L1514" s="26">
        <v>3.7</v>
      </c>
      <c r="M1514" s="3" t="s">
        <v>1267</v>
      </c>
      <c r="N1514" s="3" t="s">
        <v>275</v>
      </c>
      <c r="O1514" s="23">
        <v>2.2999999999999998</v>
      </c>
      <c r="P1514" s="23">
        <v>2.2000000000000002</v>
      </c>
      <c r="Q1514" s="3" t="s">
        <v>1265</v>
      </c>
      <c r="R1514" s="27">
        <v>2.4</v>
      </c>
      <c r="S1514" s="3">
        <v>7.8</v>
      </c>
      <c r="T1514" s="3" t="s">
        <v>2006</v>
      </c>
      <c r="U1514" s="3" t="s">
        <v>2006</v>
      </c>
      <c r="V1514" s="3" t="s">
        <v>2006</v>
      </c>
      <c r="W1514" s="3">
        <v>8.3000000000000007</v>
      </c>
      <c r="X1514" s="3" t="s">
        <v>2006</v>
      </c>
      <c r="Y1514" s="3">
        <v>26</v>
      </c>
      <c r="Z1514" s="3" t="s">
        <v>2006</v>
      </c>
      <c r="AA1514" s="3" t="s">
        <v>2006</v>
      </c>
      <c r="AB1514" s="3" t="s">
        <v>2006</v>
      </c>
      <c r="AC1514" s="3" t="s">
        <v>2006</v>
      </c>
      <c r="AD1514" s="15" t="s">
        <v>2006</v>
      </c>
    </row>
    <row r="1515" spans="1:30" x14ac:dyDescent="0.3">
      <c r="A1515" s="146" t="s">
        <v>36</v>
      </c>
      <c r="B1515" s="144" t="s">
        <v>1279</v>
      </c>
      <c r="C1515" s="144">
        <v>158727</v>
      </c>
      <c r="D1515" s="144">
        <v>6578210</v>
      </c>
      <c r="E1515" s="161">
        <v>2016</v>
      </c>
      <c r="F1515" s="3" t="s">
        <v>542</v>
      </c>
      <c r="G1515" s="3" t="s">
        <v>1271</v>
      </c>
      <c r="H1515" s="3" t="s">
        <v>513</v>
      </c>
      <c r="I1515" s="14">
        <f>0.1*23</f>
        <v>2.3000000000000003</v>
      </c>
      <c r="J1515" s="23">
        <v>1.6</v>
      </c>
      <c r="K1515" s="26" t="s">
        <v>1273</v>
      </c>
      <c r="L1515" s="26" t="s">
        <v>1274</v>
      </c>
      <c r="M1515" s="3" t="s">
        <v>1271</v>
      </c>
      <c r="N1515" s="3" t="s">
        <v>974</v>
      </c>
      <c r="O1515" s="23">
        <v>1.5</v>
      </c>
      <c r="P1515" s="23">
        <v>1.6</v>
      </c>
      <c r="Q1515" s="3" t="s">
        <v>1273</v>
      </c>
      <c r="R1515" s="27" t="s">
        <v>1278</v>
      </c>
      <c r="S1515" s="3">
        <v>7.7</v>
      </c>
      <c r="T1515" s="3" t="s">
        <v>2006</v>
      </c>
      <c r="U1515" s="3" t="s">
        <v>2006</v>
      </c>
      <c r="V1515" s="3" t="s">
        <v>2006</v>
      </c>
      <c r="W1515" s="3">
        <v>5.8</v>
      </c>
      <c r="X1515" s="3" t="s">
        <v>2006</v>
      </c>
      <c r="Y1515" s="3">
        <v>44</v>
      </c>
      <c r="Z1515" s="3" t="s">
        <v>2006</v>
      </c>
      <c r="AA1515" s="3" t="s">
        <v>2006</v>
      </c>
      <c r="AB1515" s="3" t="s">
        <v>2006</v>
      </c>
      <c r="AC1515" s="3" t="s">
        <v>2006</v>
      </c>
      <c r="AD1515" s="15" t="s">
        <v>2006</v>
      </c>
    </row>
    <row r="1516" spans="1:30" x14ac:dyDescent="0.3">
      <c r="A1516" s="143" t="s">
        <v>265</v>
      </c>
      <c r="B1516" s="144" t="s">
        <v>546</v>
      </c>
      <c r="C1516" s="144">
        <v>152125</v>
      </c>
      <c r="D1516" s="144">
        <v>6576900</v>
      </c>
      <c r="E1516" s="161">
        <v>2016</v>
      </c>
      <c r="F1516" s="3" t="s">
        <v>542</v>
      </c>
      <c r="G1516" s="3" t="s">
        <v>1267</v>
      </c>
      <c r="H1516" s="3" t="s">
        <v>275</v>
      </c>
      <c r="I1516" s="14">
        <f>0.1*32</f>
        <v>3.2</v>
      </c>
      <c r="J1516" s="23">
        <v>2.2000000000000002</v>
      </c>
      <c r="K1516" s="26">
        <v>0.23</v>
      </c>
      <c r="L1516" s="26">
        <v>5.4</v>
      </c>
      <c r="M1516" s="3" t="s">
        <v>1267</v>
      </c>
      <c r="N1516" s="3" t="s">
        <v>275</v>
      </c>
      <c r="O1516" s="23">
        <v>3.6</v>
      </c>
      <c r="P1516" s="23">
        <v>2.2000000000000002</v>
      </c>
      <c r="Q1516" s="3" t="s">
        <v>1265</v>
      </c>
      <c r="R1516" s="27">
        <v>4.2</v>
      </c>
      <c r="S1516" s="3">
        <v>7.9</v>
      </c>
      <c r="T1516" s="3" t="s">
        <v>2006</v>
      </c>
      <c r="U1516" s="3" t="s">
        <v>2006</v>
      </c>
      <c r="V1516" s="3" t="s">
        <v>2006</v>
      </c>
      <c r="W1516" s="3">
        <v>7.1</v>
      </c>
      <c r="X1516" s="3" t="s">
        <v>2006</v>
      </c>
      <c r="Y1516" s="3">
        <v>19</v>
      </c>
      <c r="Z1516" s="3" t="s">
        <v>2006</v>
      </c>
      <c r="AA1516" s="3" t="s">
        <v>2006</v>
      </c>
      <c r="AB1516" s="3" t="s">
        <v>2006</v>
      </c>
      <c r="AC1516" s="3" t="s">
        <v>2006</v>
      </c>
      <c r="AD1516" s="15" t="s">
        <v>2006</v>
      </c>
    </row>
    <row r="1517" spans="1:30" x14ac:dyDescent="0.3">
      <c r="A1517" s="146" t="s">
        <v>268</v>
      </c>
      <c r="B1517" s="144" t="s">
        <v>1993</v>
      </c>
      <c r="C1517" s="144">
        <v>146245</v>
      </c>
      <c r="D1517" s="144">
        <v>6583660</v>
      </c>
      <c r="E1517" s="161">
        <v>2016</v>
      </c>
      <c r="F1517" s="3" t="s">
        <v>542</v>
      </c>
      <c r="G1517" s="3">
        <v>3.1E-2</v>
      </c>
      <c r="H1517" s="3">
        <v>2.2999999999999998</v>
      </c>
      <c r="I1517" s="14">
        <v>7</v>
      </c>
      <c r="J1517" s="23">
        <v>3.2</v>
      </c>
      <c r="K1517" s="26">
        <v>1.9</v>
      </c>
      <c r="L1517" s="26">
        <v>51</v>
      </c>
      <c r="M1517" s="3" t="s">
        <v>1267</v>
      </c>
      <c r="N1517" s="3" t="s">
        <v>275</v>
      </c>
      <c r="O1517" s="23">
        <v>3.7</v>
      </c>
      <c r="P1517" s="23">
        <v>2.2000000000000002</v>
      </c>
      <c r="Q1517" s="3" t="s">
        <v>1265</v>
      </c>
      <c r="R1517" s="27">
        <v>14</v>
      </c>
      <c r="S1517" s="3">
        <v>8</v>
      </c>
      <c r="T1517" s="3">
        <v>160</v>
      </c>
      <c r="U1517" s="3" t="s">
        <v>2006</v>
      </c>
      <c r="V1517" s="3" t="s">
        <v>2006</v>
      </c>
      <c r="W1517" s="3">
        <v>6.5</v>
      </c>
      <c r="X1517" s="3" t="s">
        <v>2006</v>
      </c>
      <c r="Y1517" s="3">
        <v>54</v>
      </c>
      <c r="Z1517" s="3" t="s">
        <v>2006</v>
      </c>
      <c r="AA1517" s="3" t="s">
        <v>2006</v>
      </c>
      <c r="AB1517" s="3" t="s">
        <v>2006</v>
      </c>
      <c r="AC1517" s="3" t="s">
        <v>2006</v>
      </c>
      <c r="AD1517" s="15" t="s">
        <v>2006</v>
      </c>
    </row>
    <row r="1518" spans="1:30" x14ac:dyDescent="0.3">
      <c r="A1518" s="143" t="s">
        <v>37</v>
      </c>
      <c r="B1518" s="144" t="s">
        <v>37</v>
      </c>
      <c r="E1518" s="161">
        <v>2016</v>
      </c>
      <c r="F1518" s="3" t="s">
        <v>542</v>
      </c>
      <c r="G1518" s="3" t="s">
        <v>1267</v>
      </c>
      <c r="H1518" s="3" t="s">
        <v>275</v>
      </c>
      <c r="I1518" s="14" t="s">
        <v>275</v>
      </c>
      <c r="J1518" s="23" t="s">
        <v>587</v>
      </c>
      <c r="K1518" s="26" t="s">
        <v>566</v>
      </c>
      <c r="L1518" s="26" t="s">
        <v>582</v>
      </c>
      <c r="M1518" s="3" t="s">
        <v>1267</v>
      </c>
      <c r="N1518" s="3" t="s">
        <v>275</v>
      </c>
      <c r="O1518" s="23" t="s">
        <v>1275</v>
      </c>
      <c r="P1518" s="23" t="s">
        <v>587</v>
      </c>
      <c r="Q1518" s="3" t="s">
        <v>1265</v>
      </c>
      <c r="R1518" s="27" t="s">
        <v>974</v>
      </c>
      <c r="S1518" s="3" t="s">
        <v>2006</v>
      </c>
      <c r="T1518" s="3" t="s">
        <v>2006</v>
      </c>
      <c r="U1518" s="3" t="s">
        <v>2006</v>
      </c>
      <c r="V1518" s="3" t="s">
        <v>2006</v>
      </c>
      <c r="W1518" s="3" t="s">
        <v>2006</v>
      </c>
      <c r="X1518" s="3" t="s">
        <v>2006</v>
      </c>
      <c r="Y1518" s="3" t="s">
        <v>275</v>
      </c>
      <c r="Z1518" s="3" t="s">
        <v>2006</v>
      </c>
      <c r="AA1518" s="3" t="s">
        <v>2006</v>
      </c>
      <c r="AB1518" s="3" t="s">
        <v>2006</v>
      </c>
      <c r="AC1518" s="3" t="s">
        <v>2006</v>
      </c>
      <c r="AD1518" s="15" t="s">
        <v>2006</v>
      </c>
    </row>
    <row r="1519" spans="1:30" x14ac:dyDescent="0.3">
      <c r="A1519" s="143" t="s">
        <v>267</v>
      </c>
      <c r="B1519" s="144" t="s">
        <v>552</v>
      </c>
      <c r="C1519" s="144">
        <v>152713</v>
      </c>
      <c r="D1519" s="144">
        <v>6582780</v>
      </c>
      <c r="E1519" s="161">
        <v>2016</v>
      </c>
      <c r="F1519" s="3" t="s">
        <v>542</v>
      </c>
      <c r="G1519" s="3" t="s">
        <v>1271</v>
      </c>
      <c r="H1519" s="3" t="s">
        <v>513</v>
      </c>
      <c r="I1519" s="14">
        <f>0.1*23</f>
        <v>2.3000000000000003</v>
      </c>
      <c r="J1519" s="23">
        <v>1.8</v>
      </c>
      <c r="K1519" s="26" t="s">
        <v>1273</v>
      </c>
      <c r="L1519" s="26">
        <v>10</v>
      </c>
      <c r="M1519" s="3" t="s">
        <v>1271</v>
      </c>
      <c r="N1519" s="3" t="s">
        <v>974</v>
      </c>
      <c r="O1519" s="23">
        <v>2</v>
      </c>
      <c r="P1519" s="23">
        <v>1.7</v>
      </c>
      <c r="Q1519" s="3" t="s">
        <v>1273</v>
      </c>
      <c r="R1519" s="27">
        <v>12</v>
      </c>
      <c r="S1519" s="3">
        <v>7.6</v>
      </c>
      <c r="T1519" s="3" t="s">
        <v>2006</v>
      </c>
      <c r="U1519" s="3" t="s">
        <v>2006</v>
      </c>
      <c r="V1519" s="3" t="s">
        <v>2006</v>
      </c>
      <c r="W1519" s="3">
        <v>5.5</v>
      </c>
      <c r="X1519" s="3" t="s">
        <v>2006</v>
      </c>
      <c r="Y1519" s="3">
        <v>63</v>
      </c>
      <c r="Z1519" s="3" t="s">
        <v>2006</v>
      </c>
      <c r="AA1519" s="3" t="s">
        <v>2006</v>
      </c>
      <c r="AB1519" s="3" t="s">
        <v>2006</v>
      </c>
      <c r="AC1519" s="3" t="s">
        <v>2006</v>
      </c>
      <c r="AD1519" s="15" t="s">
        <v>2006</v>
      </c>
    </row>
    <row r="1520" spans="1:30" x14ac:dyDescent="0.3">
      <c r="A1520" s="146" t="s">
        <v>261</v>
      </c>
      <c r="B1520" s="144" t="s">
        <v>1327</v>
      </c>
      <c r="C1520" s="144">
        <v>156341</v>
      </c>
      <c r="D1520" s="144">
        <v>6582550</v>
      </c>
      <c r="E1520" s="161">
        <v>2016</v>
      </c>
      <c r="F1520" s="3" t="s">
        <v>543</v>
      </c>
      <c r="G1520" s="3" t="s">
        <v>1271</v>
      </c>
      <c r="H1520" s="3" t="s">
        <v>513</v>
      </c>
      <c r="I1520" s="14">
        <f>0.1*17</f>
        <v>1.7000000000000002</v>
      </c>
      <c r="J1520" s="23">
        <v>1.6</v>
      </c>
      <c r="K1520" s="26">
        <v>0.42000000000000004</v>
      </c>
      <c r="L1520" s="26" t="s">
        <v>1274</v>
      </c>
      <c r="M1520" s="3" t="s">
        <v>1271</v>
      </c>
      <c r="N1520" s="3" t="s">
        <v>974</v>
      </c>
      <c r="O1520" s="23">
        <v>1.8</v>
      </c>
      <c r="P1520" s="23">
        <v>1.9</v>
      </c>
      <c r="Q1520" s="3" t="s">
        <v>1273</v>
      </c>
      <c r="R1520" s="27" t="s">
        <v>1278</v>
      </c>
      <c r="S1520" s="3">
        <v>7.7</v>
      </c>
      <c r="T1520" s="3" t="s">
        <v>2006</v>
      </c>
      <c r="U1520" s="3" t="s">
        <v>2006</v>
      </c>
      <c r="V1520" s="3" t="s">
        <v>2006</v>
      </c>
      <c r="W1520" s="3">
        <v>5.0999999999999996</v>
      </c>
      <c r="X1520" s="3" t="s">
        <v>2006</v>
      </c>
      <c r="Y1520" s="3">
        <v>63</v>
      </c>
      <c r="Z1520" s="3" t="s">
        <v>2006</v>
      </c>
      <c r="AA1520" s="3" t="s">
        <v>2006</v>
      </c>
      <c r="AB1520" s="3" t="s">
        <v>2006</v>
      </c>
      <c r="AC1520" s="3" t="s">
        <v>2006</v>
      </c>
      <c r="AD1520" s="15" t="s">
        <v>2006</v>
      </c>
    </row>
    <row r="1521" spans="1:30" x14ac:dyDescent="0.3">
      <c r="A1521" s="146" t="s">
        <v>43</v>
      </c>
      <c r="B1521" s="144" t="s">
        <v>43</v>
      </c>
      <c r="C1521" s="144">
        <v>153662</v>
      </c>
      <c r="D1521" s="144">
        <v>6578630</v>
      </c>
      <c r="E1521" s="161">
        <v>2016</v>
      </c>
      <c r="F1521" s="3" t="s">
        <v>543</v>
      </c>
      <c r="G1521" s="3" t="s">
        <v>1267</v>
      </c>
      <c r="H1521" s="3" t="s">
        <v>275</v>
      </c>
      <c r="I1521" s="14">
        <f>0.1*24</f>
        <v>2.4000000000000004</v>
      </c>
      <c r="J1521" s="23">
        <v>2.1</v>
      </c>
      <c r="K1521" s="26">
        <v>0.11</v>
      </c>
      <c r="L1521" s="26">
        <v>1.3</v>
      </c>
      <c r="M1521" s="3" t="s">
        <v>1267</v>
      </c>
      <c r="N1521" s="3" t="s">
        <v>275</v>
      </c>
      <c r="O1521" s="23">
        <v>2.2000000000000002</v>
      </c>
      <c r="P1521" s="23">
        <v>2</v>
      </c>
      <c r="Q1521" s="3" t="s">
        <v>1265</v>
      </c>
      <c r="R1521" s="27">
        <v>1.1000000000000001</v>
      </c>
      <c r="S1521" s="3" t="s">
        <v>2006</v>
      </c>
      <c r="T1521" s="3" t="s">
        <v>2006</v>
      </c>
      <c r="U1521" s="3" t="s">
        <v>2006</v>
      </c>
      <c r="V1521" s="3" t="s">
        <v>2006</v>
      </c>
      <c r="W1521" s="3" t="s">
        <v>2006</v>
      </c>
      <c r="X1521" s="3" t="s">
        <v>2006</v>
      </c>
      <c r="Y1521" s="3">
        <v>19</v>
      </c>
      <c r="Z1521" s="3" t="s">
        <v>2006</v>
      </c>
      <c r="AA1521" s="3" t="s">
        <v>2006</v>
      </c>
      <c r="AB1521" s="3" t="s">
        <v>2006</v>
      </c>
      <c r="AC1521" s="3" t="s">
        <v>2006</v>
      </c>
      <c r="AD1521" s="15" t="s">
        <v>2006</v>
      </c>
    </row>
    <row r="1522" spans="1:30" x14ac:dyDescent="0.3">
      <c r="A1522" s="146" t="s">
        <v>516</v>
      </c>
      <c r="B1522" s="144" t="s">
        <v>1263</v>
      </c>
      <c r="C1522" s="163">
        <v>138359</v>
      </c>
      <c r="D1522" s="163">
        <v>6582640</v>
      </c>
      <c r="E1522" s="161">
        <v>2016</v>
      </c>
      <c r="F1522" s="3" t="s">
        <v>543</v>
      </c>
      <c r="G1522" s="3" t="s">
        <v>1267</v>
      </c>
      <c r="H1522" s="3" t="s">
        <v>275</v>
      </c>
      <c r="I1522" s="14">
        <v>2</v>
      </c>
      <c r="J1522" s="23">
        <v>2.1</v>
      </c>
      <c r="K1522" s="26" t="s">
        <v>566</v>
      </c>
      <c r="L1522" s="26" t="s">
        <v>582</v>
      </c>
      <c r="M1522" s="3" t="s">
        <v>1267</v>
      </c>
      <c r="N1522" s="3" t="s">
        <v>275</v>
      </c>
      <c r="O1522" s="23">
        <v>2</v>
      </c>
      <c r="P1522" s="23">
        <v>2.1</v>
      </c>
      <c r="Q1522" s="3" t="s">
        <v>1265</v>
      </c>
      <c r="R1522" s="27" t="s">
        <v>974</v>
      </c>
      <c r="S1522" s="3">
        <v>7.7</v>
      </c>
      <c r="T1522" s="3" t="s">
        <v>2006</v>
      </c>
      <c r="U1522" s="3" t="s">
        <v>2006</v>
      </c>
      <c r="V1522" s="3" t="s">
        <v>2006</v>
      </c>
      <c r="W1522" s="3">
        <v>8.1999999999999993</v>
      </c>
      <c r="X1522" s="3" t="s">
        <v>2006</v>
      </c>
      <c r="Y1522" s="3">
        <v>23</v>
      </c>
      <c r="Z1522" s="3" t="s">
        <v>2006</v>
      </c>
      <c r="AA1522" s="3" t="s">
        <v>2006</v>
      </c>
      <c r="AB1522" s="3" t="s">
        <v>2006</v>
      </c>
      <c r="AC1522" s="3" t="s">
        <v>2006</v>
      </c>
      <c r="AD1522" s="15" t="s">
        <v>2006</v>
      </c>
    </row>
    <row r="1523" spans="1:30" x14ac:dyDescent="0.3">
      <c r="A1523" s="146" t="s">
        <v>515</v>
      </c>
      <c r="B1523" s="144" t="s">
        <v>1262</v>
      </c>
      <c r="C1523" s="163">
        <v>147437</v>
      </c>
      <c r="D1523" s="163">
        <v>6577200</v>
      </c>
      <c r="E1523" s="161">
        <v>2016</v>
      </c>
      <c r="F1523" s="3" t="s">
        <v>543</v>
      </c>
      <c r="G1523" s="3" t="s">
        <v>1267</v>
      </c>
      <c r="H1523" s="3" t="s">
        <v>275</v>
      </c>
      <c r="I1523" s="14">
        <f>0.1*23</f>
        <v>2.3000000000000003</v>
      </c>
      <c r="J1523" s="23">
        <v>2.1</v>
      </c>
      <c r="K1523" s="26">
        <v>0.11</v>
      </c>
      <c r="L1523" s="26">
        <v>1.5</v>
      </c>
      <c r="M1523" s="3" t="s">
        <v>1267</v>
      </c>
      <c r="N1523" s="3" t="s">
        <v>275</v>
      </c>
      <c r="O1523" s="23">
        <v>2.2000000000000002</v>
      </c>
      <c r="P1523" s="23">
        <v>2.1</v>
      </c>
      <c r="Q1523" s="3" t="s">
        <v>1265</v>
      </c>
      <c r="R1523" s="27" t="s">
        <v>974</v>
      </c>
      <c r="S1523" s="3">
        <v>7.6</v>
      </c>
      <c r="T1523" s="3" t="s">
        <v>2006</v>
      </c>
      <c r="U1523" s="3" t="s">
        <v>2006</v>
      </c>
      <c r="V1523" s="3" t="s">
        <v>2006</v>
      </c>
      <c r="W1523" s="3">
        <v>8</v>
      </c>
      <c r="X1523" s="3" t="s">
        <v>2006</v>
      </c>
      <c r="Y1523" s="3">
        <v>18</v>
      </c>
      <c r="Z1523" s="3" t="s">
        <v>2006</v>
      </c>
      <c r="AA1523" s="3" t="s">
        <v>2006</v>
      </c>
      <c r="AB1523" s="3" t="s">
        <v>2006</v>
      </c>
      <c r="AC1523" s="3" t="s">
        <v>2006</v>
      </c>
      <c r="AD1523" s="15" t="s">
        <v>2006</v>
      </c>
    </row>
    <row r="1524" spans="1:30" x14ac:dyDescent="0.3">
      <c r="A1524" s="143" t="s">
        <v>37</v>
      </c>
      <c r="B1524" s="144" t="s">
        <v>37</v>
      </c>
      <c r="E1524" s="161">
        <v>2016</v>
      </c>
      <c r="F1524" s="3" t="s">
        <v>543</v>
      </c>
      <c r="G1524" s="3" t="s">
        <v>1267</v>
      </c>
      <c r="H1524" s="3" t="s">
        <v>275</v>
      </c>
      <c r="I1524" s="14" t="s">
        <v>275</v>
      </c>
      <c r="J1524" s="23" t="s">
        <v>587</v>
      </c>
      <c r="K1524" s="26" t="s">
        <v>566</v>
      </c>
      <c r="L1524" s="26" t="s">
        <v>582</v>
      </c>
      <c r="M1524" s="3" t="s">
        <v>1267</v>
      </c>
      <c r="N1524" s="3" t="s">
        <v>275</v>
      </c>
      <c r="O1524" s="23" t="s">
        <v>1275</v>
      </c>
      <c r="P1524" s="23" t="s">
        <v>587</v>
      </c>
      <c r="Q1524" s="3" t="s">
        <v>1265</v>
      </c>
      <c r="R1524" s="27" t="s">
        <v>974</v>
      </c>
      <c r="S1524" s="3" t="s">
        <v>2006</v>
      </c>
      <c r="T1524" s="3" t="s">
        <v>2006</v>
      </c>
      <c r="U1524" s="3" t="s">
        <v>2006</v>
      </c>
      <c r="V1524" s="3" t="s">
        <v>2006</v>
      </c>
      <c r="W1524" s="3" t="s">
        <v>2006</v>
      </c>
      <c r="X1524" s="3" t="s">
        <v>2006</v>
      </c>
      <c r="Y1524" s="3" t="s">
        <v>275</v>
      </c>
      <c r="Z1524" s="3" t="s">
        <v>2006</v>
      </c>
      <c r="AA1524" s="3" t="s">
        <v>2006</v>
      </c>
      <c r="AB1524" s="3" t="s">
        <v>2006</v>
      </c>
      <c r="AC1524" s="3" t="s">
        <v>2006</v>
      </c>
      <c r="AD1524" s="15" t="s">
        <v>2006</v>
      </c>
    </row>
    <row r="1525" spans="1:30" x14ac:dyDescent="0.3">
      <c r="A1525" s="146" t="s">
        <v>36</v>
      </c>
      <c r="B1525" s="144" t="s">
        <v>1279</v>
      </c>
      <c r="C1525" s="144">
        <v>158727</v>
      </c>
      <c r="D1525" s="144">
        <v>6578210</v>
      </c>
      <c r="E1525" s="144">
        <v>2015</v>
      </c>
      <c r="F1525" s="3" t="s">
        <v>571</v>
      </c>
      <c r="G1525" s="3" t="s">
        <v>1267</v>
      </c>
      <c r="H1525" s="3" t="s">
        <v>275</v>
      </c>
      <c r="I1525" s="14">
        <f>0.1*31</f>
        <v>3.1</v>
      </c>
      <c r="J1525" s="23">
        <v>1.7</v>
      </c>
      <c r="K1525" s="26">
        <v>0.17</v>
      </c>
      <c r="L1525" s="26">
        <v>3.1</v>
      </c>
      <c r="M1525" s="3" t="s">
        <v>1267</v>
      </c>
      <c r="N1525" s="3" t="s">
        <v>275</v>
      </c>
      <c r="O1525" s="23">
        <v>3.2</v>
      </c>
      <c r="P1525" s="23">
        <v>1.8</v>
      </c>
      <c r="Q1525" s="3" t="s">
        <v>1265</v>
      </c>
      <c r="R1525" s="27">
        <v>3.4</v>
      </c>
      <c r="S1525" s="3">
        <v>7.7</v>
      </c>
      <c r="T1525" s="3">
        <v>68</v>
      </c>
      <c r="U1525" s="3" t="s">
        <v>2006</v>
      </c>
      <c r="V1525" s="3" t="s">
        <v>2006</v>
      </c>
      <c r="W1525" s="3">
        <v>5.9</v>
      </c>
      <c r="X1525" s="3" t="s">
        <v>2006</v>
      </c>
      <c r="Y1525" s="3">
        <v>27</v>
      </c>
      <c r="Z1525" s="3" t="s">
        <v>2006</v>
      </c>
      <c r="AA1525" s="3" t="s">
        <v>2006</v>
      </c>
      <c r="AB1525" s="3">
        <v>21.3</v>
      </c>
      <c r="AC1525" s="3" t="s">
        <v>2006</v>
      </c>
      <c r="AD1525" s="15" t="s">
        <v>2006</v>
      </c>
    </row>
    <row r="1526" spans="1:30" x14ac:dyDescent="0.3">
      <c r="A1526" s="146" t="s">
        <v>36</v>
      </c>
      <c r="B1526" s="144" t="s">
        <v>1279</v>
      </c>
      <c r="C1526" s="144">
        <v>158727</v>
      </c>
      <c r="D1526" s="144">
        <v>6578210</v>
      </c>
      <c r="E1526" s="144">
        <v>2015</v>
      </c>
      <c r="F1526" s="3" t="s">
        <v>572</v>
      </c>
      <c r="G1526" s="3" t="s">
        <v>1271</v>
      </c>
      <c r="H1526" s="3" t="s">
        <v>513</v>
      </c>
      <c r="I1526" s="14">
        <v>3</v>
      </c>
      <c r="J1526" s="23">
        <v>1.7</v>
      </c>
      <c r="K1526" s="26">
        <v>0.27999999999999997</v>
      </c>
      <c r="L1526" s="26" t="s">
        <v>1274</v>
      </c>
      <c r="M1526" s="3" t="s">
        <v>1271</v>
      </c>
      <c r="N1526" s="3" t="s">
        <v>974</v>
      </c>
      <c r="O1526" s="23">
        <v>2.4</v>
      </c>
      <c r="P1526" s="23">
        <v>1.2</v>
      </c>
      <c r="Q1526" s="3" t="s">
        <v>1273</v>
      </c>
      <c r="R1526" s="27" t="s">
        <v>1278</v>
      </c>
      <c r="S1526" s="3">
        <v>7.7</v>
      </c>
      <c r="T1526" s="3" t="s">
        <v>2006</v>
      </c>
      <c r="U1526" s="3" t="s">
        <v>2006</v>
      </c>
      <c r="V1526" s="3" t="s">
        <v>2006</v>
      </c>
      <c r="W1526" s="3">
        <v>7</v>
      </c>
      <c r="X1526" s="3" t="s">
        <v>2006</v>
      </c>
      <c r="Y1526" s="3">
        <v>42</v>
      </c>
      <c r="Z1526" s="3" t="s">
        <v>2006</v>
      </c>
      <c r="AA1526" s="3" t="s">
        <v>2006</v>
      </c>
      <c r="AB1526" s="3">
        <v>20.9</v>
      </c>
      <c r="AC1526" s="3" t="s">
        <v>2006</v>
      </c>
      <c r="AD1526" s="15" t="s">
        <v>2006</v>
      </c>
    </row>
    <row r="1527" spans="1:30" x14ac:dyDescent="0.3">
      <c r="A1527" s="146" t="s">
        <v>36</v>
      </c>
      <c r="B1527" s="144" t="s">
        <v>1279</v>
      </c>
      <c r="C1527" s="144">
        <v>158727</v>
      </c>
      <c r="D1527" s="144">
        <v>6578210</v>
      </c>
      <c r="E1527" s="144">
        <v>2015</v>
      </c>
      <c r="F1527" s="3" t="s">
        <v>547</v>
      </c>
      <c r="G1527" s="3" t="s">
        <v>1267</v>
      </c>
      <c r="H1527" s="3" t="s">
        <v>275</v>
      </c>
      <c r="I1527" s="14">
        <f>0.1*27</f>
        <v>2.7</v>
      </c>
      <c r="J1527" s="23">
        <v>1.7</v>
      </c>
      <c r="K1527" s="26">
        <v>0.25</v>
      </c>
      <c r="L1527" s="26">
        <v>2.8</v>
      </c>
      <c r="M1527" s="3" t="s">
        <v>1267</v>
      </c>
      <c r="N1527" s="3" t="s">
        <v>275</v>
      </c>
      <c r="O1527" s="23">
        <v>2.7</v>
      </c>
      <c r="P1527" s="23">
        <v>1.8</v>
      </c>
      <c r="Q1527" s="3" t="s">
        <v>1265</v>
      </c>
      <c r="R1527" s="27">
        <v>2.5</v>
      </c>
      <c r="S1527" s="3">
        <v>7.8</v>
      </c>
      <c r="T1527" s="3" t="s">
        <v>2006</v>
      </c>
      <c r="U1527" s="3" t="s">
        <v>2006</v>
      </c>
      <c r="V1527" s="3" t="s">
        <v>2006</v>
      </c>
      <c r="W1527" s="3">
        <v>8</v>
      </c>
      <c r="X1527" s="3" t="s">
        <v>2006</v>
      </c>
      <c r="Y1527" s="3">
        <v>27</v>
      </c>
      <c r="Z1527" s="3" t="s">
        <v>2006</v>
      </c>
      <c r="AA1527" s="3" t="s">
        <v>2006</v>
      </c>
      <c r="AB1527" s="3">
        <v>22.2</v>
      </c>
      <c r="AC1527" s="3" t="s">
        <v>2006</v>
      </c>
      <c r="AD1527" s="15" t="s">
        <v>2006</v>
      </c>
    </row>
    <row r="1528" spans="1:30" x14ac:dyDescent="0.3">
      <c r="A1528" s="146" t="s">
        <v>36</v>
      </c>
      <c r="B1528" s="144" t="s">
        <v>1279</v>
      </c>
      <c r="C1528" s="144">
        <v>158727</v>
      </c>
      <c r="D1528" s="144">
        <v>6578210</v>
      </c>
      <c r="E1528" s="144">
        <v>2015</v>
      </c>
      <c r="F1528" s="3" t="s">
        <v>548</v>
      </c>
      <c r="G1528" s="3" t="s">
        <v>1272</v>
      </c>
      <c r="H1528" s="3" t="s">
        <v>1270</v>
      </c>
      <c r="I1528" s="14">
        <f>0.1*28</f>
        <v>2.8000000000000003</v>
      </c>
      <c r="J1528" s="23">
        <v>1.7</v>
      </c>
      <c r="K1528" s="26">
        <v>0.4</v>
      </c>
      <c r="L1528" s="26">
        <v>4.4000000000000004</v>
      </c>
      <c r="M1528" s="3" t="s">
        <v>1272</v>
      </c>
      <c r="N1528" s="3" t="s">
        <v>1270</v>
      </c>
      <c r="O1528" s="23">
        <v>2.2999999999999998</v>
      </c>
      <c r="P1528" s="23">
        <v>1.5</v>
      </c>
      <c r="Q1528" s="3">
        <v>0.14000000000000001</v>
      </c>
      <c r="R1528" s="27">
        <v>4.8</v>
      </c>
      <c r="S1528" s="3">
        <v>7.5</v>
      </c>
      <c r="T1528" s="3" t="s">
        <v>2006</v>
      </c>
      <c r="U1528" s="3" t="s">
        <v>2006</v>
      </c>
      <c r="V1528" s="3" t="s">
        <v>2006</v>
      </c>
      <c r="W1528" s="3">
        <v>7.2</v>
      </c>
      <c r="X1528" s="3" t="s">
        <v>2006</v>
      </c>
      <c r="Y1528" s="3">
        <v>42</v>
      </c>
      <c r="Z1528" s="3" t="s">
        <v>2006</v>
      </c>
      <c r="AA1528" s="3" t="s">
        <v>2006</v>
      </c>
      <c r="AB1528" s="3">
        <v>23.3</v>
      </c>
      <c r="AC1528" s="3" t="s">
        <v>2006</v>
      </c>
      <c r="AD1528" s="15" t="s">
        <v>2006</v>
      </c>
    </row>
    <row r="1529" spans="1:30" x14ac:dyDescent="0.3">
      <c r="A1529" s="146" t="s">
        <v>36</v>
      </c>
      <c r="B1529" s="144" t="s">
        <v>1279</v>
      </c>
      <c r="C1529" s="144">
        <v>158727</v>
      </c>
      <c r="D1529" s="144">
        <v>6578210</v>
      </c>
      <c r="E1529" s="144">
        <v>2015</v>
      </c>
      <c r="F1529" s="3" t="s">
        <v>549</v>
      </c>
      <c r="G1529" s="3" t="s">
        <v>1271</v>
      </c>
      <c r="H1529" s="3" t="s">
        <v>513</v>
      </c>
      <c r="I1529" s="14">
        <f>0.1*52</f>
        <v>5.2</v>
      </c>
      <c r="J1529" s="23">
        <v>2.2000000000000002</v>
      </c>
      <c r="K1529" s="26">
        <v>0.69</v>
      </c>
      <c r="L1529" s="26">
        <v>7.7</v>
      </c>
      <c r="M1529" s="3" t="s">
        <v>1271</v>
      </c>
      <c r="N1529" s="3" t="s">
        <v>974</v>
      </c>
      <c r="O1529" s="23">
        <v>2</v>
      </c>
      <c r="P1529" s="23">
        <v>1.6</v>
      </c>
      <c r="Q1529" s="3" t="s">
        <v>1273</v>
      </c>
      <c r="R1529" s="27" t="s">
        <v>1278</v>
      </c>
      <c r="S1529" s="3">
        <v>7.5</v>
      </c>
      <c r="T1529" s="3">
        <v>84</v>
      </c>
      <c r="U1529" s="3" t="s">
        <v>2006</v>
      </c>
      <c r="V1529" s="3" t="s">
        <v>2006</v>
      </c>
      <c r="W1529" s="3">
        <v>5.5</v>
      </c>
      <c r="X1529" s="3" t="s">
        <v>2006</v>
      </c>
      <c r="Y1529" s="3">
        <v>45</v>
      </c>
      <c r="Z1529" s="3" t="s">
        <v>2006</v>
      </c>
      <c r="AA1529" s="3" t="s">
        <v>2006</v>
      </c>
      <c r="AB1529" s="3">
        <v>20.9</v>
      </c>
      <c r="AC1529" s="3" t="s">
        <v>2006</v>
      </c>
      <c r="AD1529" s="15" t="s">
        <v>2006</v>
      </c>
    </row>
    <row r="1530" spans="1:30" x14ac:dyDescent="0.3">
      <c r="A1530" s="146" t="s">
        <v>36</v>
      </c>
      <c r="B1530" s="144" t="s">
        <v>1279</v>
      </c>
      <c r="C1530" s="144">
        <v>158727</v>
      </c>
      <c r="D1530" s="144">
        <v>6578210</v>
      </c>
      <c r="E1530" s="144">
        <v>2015</v>
      </c>
      <c r="F1530" s="3" t="s">
        <v>573</v>
      </c>
      <c r="G1530" s="3" t="s">
        <v>1267</v>
      </c>
      <c r="H1530" s="3" t="s">
        <v>275</v>
      </c>
      <c r="I1530" s="14">
        <f>0.1*13</f>
        <v>1.3</v>
      </c>
      <c r="J1530" s="23">
        <v>0.80999999999999994</v>
      </c>
      <c r="K1530" s="26">
        <v>0.2</v>
      </c>
      <c r="L1530" s="26">
        <v>1.9</v>
      </c>
      <c r="M1530" s="3" t="s">
        <v>1272</v>
      </c>
      <c r="N1530" s="3" t="s">
        <v>1270</v>
      </c>
      <c r="O1530" s="23">
        <v>5</v>
      </c>
      <c r="P1530" s="23">
        <v>1.9</v>
      </c>
      <c r="Q1530" s="3" t="s">
        <v>1271</v>
      </c>
      <c r="R1530" s="27">
        <v>7.4</v>
      </c>
      <c r="S1530" s="3">
        <v>7.8</v>
      </c>
      <c r="T1530" s="3" t="s">
        <v>2006</v>
      </c>
      <c r="U1530" s="3" t="s">
        <v>2006</v>
      </c>
      <c r="V1530" s="3" t="s">
        <v>2006</v>
      </c>
      <c r="W1530" s="3">
        <v>8.5</v>
      </c>
      <c r="X1530" s="3" t="s">
        <v>2006</v>
      </c>
      <c r="Y1530" s="3">
        <v>38</v>
      </c>
      <c r="Z1530" s="3" t="s">
        <v>2006</v>
      </c>
      <c r="AA1530" s="3" t="s">
        <v>2006</v>
      </c>
      <c r="AB1530" s="3">
        <v>21.9</v>
      </c>
      <c r="AC1530" s="3" t="s">
        <v>2006</v>
      </c>
      <c r="AD1530" s="15" t="s">
        <v>2006</v>
      </c>
    </row>
    <row r="1531" spans="1:30" x14ac:dyDescent="0.3">
      <c r="A1531" s="146" t="s">
        <v>36</v>
      </c>
      <c r="B1531" s="144" t="s">
        <v>1279</v>
      </c>
      <c r="C1531" s="144">
        <v>158727</v>
      </c>
      <c r="D1531" s="144">
        <v>6578210</v>
      </c>
      <c r="E1531" s="144">
        <v>2015</v>
      </c>
      <c r="F1531" s="3" t="s">
        <v>574</v>
      </c>
      <c r="G1531" s="3" t="s">
        <v>1267</v>
      </c>
      <c r="H1531" s="3" t="s">
        <v>275</v>
      </c>
      <c r="I1531" s="14">
        <f>0.1*24</f>
        <v>2.4000000000000004</v>
      </c>
      <c r="J1531" s="23">
        <v>1.8</v>
      </c>
      <c r="K1531" s="26">
        <v>0.18000000000000002</v>
      </c>
      <c r="L1531" s="26">
        <v>2.9</v>
      </c>
      <c r="M1531" s="3" t="s">
        <v>1267</v>
      </c>
      <c r="N1531" s="3" t="s">
        <v>275</v>
      </c>
      <c r="O1531" s="23">
        <v>2.1</v>
      </c>
      <c r="P1531" s="23">
        <v>1.8</v>
      </c>
      <c r="Q1531" s="3" t="s">
        <v>1265</v>
      </c>
      <c r="R1531" s="27">
        <v>2.4</v>
      </c>
      <c r="S1531" s="3">
        <v>7.4</v>
      </c>
      <c r="T1531" s="3" t="s">
        <v>2006</v>
      </c>
      <c r="U1531" s="3" t="s">
        <v>2006</v>
      </c>
      <c r="V1531" s="3" t="s">
        <v>2006</v>
      </c>
      <c r="W1531" s="3">
        <v>7.5</v>
      </c>
      <c r="X1531" s="3" t="s">
        <v>2006</v>
      </c>
      <c r="Y1531" s="3">
        <v>30</v>
      </c>
      <c r="Z1531" s="3" t="s">
        <v>2006</v>
      </c>
      <c r="AA1531" s="3">
        <v>8.6</v>
      </c>
      <c r="AB1531" s="3">
        <v>21.4</v>
      </c>
      <c r="AC1531" s="3" t="s">
        <v>2006</v>
      </c>
      <c r="AD1531" s="15" t="s">
        <v>2006</v>
      </c>
    </row>
    <row r="1532" spans="1:30" x14ac:dyDescent="0.3">
      <c r="A1532" s="146" t="s">
        <v>36</v>
      </c>
      <c r="B1532" s="144" t="s">
        <v>1279</v>
      </c>
      <c r="C1532" s="144">
        <v>158727</v>
      </c>
      <c r="D1532" s="144">
        <v>6578210</v>
      </c>
      <c r="E1532" s="144">
        <v>2015</v>
      </c>
      <c r="F1532" s="3" t="s">
        <v>575</v>
      </c>
      <c r="G1532" s="3">
        <v>2.9000000000000001E-2</v>
      </c>
      <c r="H1532" s="3">
        <v>0.21</v>
      </c>
      <c r="I1532" s="14">
        <f>0.1*48</f>
        <v>4.8000000000000007</v>
      </c>
      <c r="J1532" s="23">
        <v>2.2000000000000002</v>
      </c>
      <c r="K1532" s="26">
        <v>0.7</v>
      </c>
      <c r="L1532" s="26">
        <v>5.5</v>
      </c>
      <c r="M1532" s="3" t="s">
        <v>1267</v>
      </c>
      <c r="N1532" s="3" t="s">
        <v>275</v>
      </c>
      <c r="O1532" s="23">
        <v>2.4</v>
      </c>
      <c r="P1532" s="23">
        <v>2.1</v>
      </c>
      <c r="Q1532" s="3" t="s">
        <v>1265</v>
      </c>
      <c r="R1532" s="27">
        <v>2.1</v>
      </c>
      <c r="S1532" s="3">
        <v>7.6</v>
      </c>
      <c r="T1532" s="3" t="s">
        <v>2006</v>
      </c>
      <c r="U1532" s="3" t="s">
        <v>2006</v>
      </c>
      <c r="V1532" s="3" t="s">
        <v>2006</v>
      </c>
      <c r="W1532" s="3">
        <v>7.2</v>
      </c>
      <c r="X1532" s="3" t="s">
        <v>2006</v>
      </c>
      <c r="Y1532" s="3">
        <v>28</v>
      </c>
      <c r="Z1532" s="3" t="s">
        <v>2006</v>
      </c>
      <c r="AA1532" s="3" t="s">
        <v>2006</v>
      </c>
      <c r="AB1532" s="3">
        <v>21.7</v>
      </c>
      <c r="AC1532" s="3" t="s">
        <v>2006</v>
      </c>
      <c r="AD1532" s="15" t="s">
        <v>2006</v>
      </c>
    </row>
    <row r="1533" spans="1:30" x14ac:dyDescent="0.3">
      <c r="A1533" s="146" t="s">
        <v>576</v>
      </c>
      <c r="B1533" s="144" t="s">
        <v>1280</v>
      </c>
      <c r="E1533" s="144">
        <v>2015</v>
      </c>
      <c r="F1533" s="3" t="s">
        <v>577</v>
      </c>
      <c r="G1533" s="3" t="s">
        <v>2006</v>
      </c>
      <c r="H1533" s="3" t="s">
        <v>2006</v>
      </c>
      <c r="I1533" s="14" t="s">
        <v>2006</v>
      </c>
      <c r="J1533" s="23">
        <v>0</v>
      </c>
      <c r="K1533" s="26">
        <v>0</v>
      </c>
      <c r="L1533" s="26">
        <v>0</v>
      </c>
      <c r="M1533" s="3" t="s">
        <v>2006</v>
      </c>
      <c r="N1533" s="3" t="s">
        <v>2006</v>
      </c>
      <c r="O1533" s="23" t="s">
        <v>2006</v>
      </c>
      <c r="P1533" s="23" t="s">
        <v>2006</v>
      </c>
      <c r="Q1533" s="3" t="s">
        <v>2006</v>
      </c>
      <c r="R1533" s="27" t="s">
        <v>2006</v>
      </c>
      <c r="S1533" s="3">
        <v>7.3</v>
      </c>
      <c r="T1533" s="3" t="s">
        <v>2006</v>
      </c>
      <c r="U1533" s="3" t="s">
        <v>2006</v>
      </c>
      <c r="V1533" s="3" t="s">
        <v>2006</v>
      </c>
      <c r="W1533" s="3">
        <v>12</v>
      </c>
      <c r="X1533" s="3">
        <v>51</v>
      </c>
      <c r="Y1533" s="3" t="s">
        <v>2006</v>
      </c>
      <c r="Z1533" s="3" t="s">
        <v>2006</v>
      </c>
      <c r="AA1533" s="3" t="s">
        <v>2006</v>
      </c>
      <c r="AB1533" s="3">
        <v>21.4</v>
      </c>
      <c r="AC1533" s="3" t="s">
        <v>2006</v>
      </c>
      <c r="AD1533" s="15" t="s">
        <v>2006</v>
      </c>
    </row>
    <row r="1534" spans="1:30" x14ac:dyDescent="0.3">
      <c r="A1534" s="146" t="s">
        <v>576</v>
      </c>
      <c r="B1534" s="144" t="s">
        <v>1280</v>
      </c>
      <c r="E1534" s="144">
        <v>2015</v>
      </c>
      <c r="F1534" s="3" t="s">
        <v>574</v>
      </c>
      <c r="G1534" s="3">
        <v>3.9E-2</v>
      </c>
      <c r="H1534" s="3">
        <v>1E-3</v>
      </c>
      <c r="I1534" s="14">
        <f>0.1*98</f>
        <v>9.8000000000000007</v>
      </c>
      <c r="J1534" s="23">
        <v>1.9</v>
      </c>
      <c r="K1534" s="26">
        <v>1.6</v>
      </c>
      <c r="L1534" s="26">
        <v>31</v>
      </c>
      <c r="M1534" s="3">
        <v>2.5999999999999999E-2</v>
      </c>
      <c r="N1534" s="3">
        <v>0.21</v>
      </c>
      <c r="O1534" s="23">
        <v>6.3</v>
      </c>
      <c r="P1534" s="23">
        <v>1.5</v>
      </c>
      <c r="Q1534" s="3">
        <v>0.15</v>
      </c>
      <c r="R1534" s="27">
        <v>16</v>
      </c>
      <c r="S1534" s="3">
        <v>7.6</v>
      </c>
      <c r="T1534" s="3" t="s">
        <v>2006</v>
      </c>
      <c r="U1534" s="3" t="s">
        <v>2006</v>
      </c>
      <c r="V1534" s="3" t="s">
        <v>2006</v>
      </c>
      <c r="W1534" s="3">
        <v>8.1</v>
      </c>
      <c r="X1534" s="3" t="s">
        <v>2006</v>
      </c>
      <c r="Y1534" s="3">
        <v>53</v>
      </c>
      <c r="Z1534" s="3" t="s">
        <v>2006</v>
      </c>
      <c r="AA1534" s="3">
        <v>7.1</v>
      </c>
      <c r="AB1534" s="3">
        <v>21.5</v>
      </c>
      <c r="AC1534" s="3" t="s">
        <v>2006</v>
      </c>
      <c r="AD1534" s="15" t="s">
        <v>2006</v>
      </c>
    </row>
    <row r="1535" spans="1:30" x14ac:dyDescent="0.3">
      <c r="A1535" s="146" t="s">
        <v>576</v>
      </c>
      <c r="B1535" s="144" t="s">
        <v>1280</v>
      </c>
      <c r="E1535" s="144">
        <v>2015</v>
      </c>
      <c r="F1535" s="3" t="s">
        <v>575</v>
      </c>
      <c r="G1535" s="3">
        <v>2.5000000000000001E-2</v>
      </c>
      <c r="H1535" s="3">
        <v>0.61</v>
      </c>
      <c r="I1535" s="14">
        <f>0.1*42</f>
        <v>4.2</v>
      </c>
      <c r="J1535" s="23">
        <v>2.4</v>
      </c>
      <c r="K1535" s="26">
        <v>0.86</v>
      </c>
      <c r="L1535" s="26">
        <v>18</v>
      </c>
      <c r="M1535" s="3" t="s">
        <v>1267</v>
      </c>
      <c r="N1535" s="3" t="s">
        <v>275</v>
      </c>
      <c r="O1535" s="23">
        <v>2.9</v>
      </c>
      <c r="P1535" s="23">
        <v>2.2000000000000002</v>
      </c>
      <c r="Q1535" s="3">
        <v>5.1999999999999998E-2</v>
      </c>
      <c r="R1535" s="27">
        <v>9.7000000000000011</v>
      </c>
      <c r="S1535" s="3">
        <v>7.7</v>
      </c>
      <c r="T1535" s="3" t="s">
        <v>2006</v>
      </c>
      <c r="U1535" s="3" t="s">
        <v>2006</v>
      </c>
      <c r="V1535" s="3" t="s">
        <v>2006</v>
      </c>
      <c r="W1535" s="3">
        <v>8.6999999999999993</v>
      </c>
      <c r="X1535" s="3" t="s">
        <v>2006</v>
      </c>
      <c r="Y1535" s="3">
        <v>79</v>
      </c>
      <c r="Z1535" s="3" t="s">
        <v>2006</v>
      </c>
      <c r="AA1535" s="3" t="s">
        <v>2006</v>
      </c>
      <c r="AB1535" s="3">
        <v>21.6</v>
      </c>
      <c r="AC1535" s="3" t="s">
        <v>2006</v>
      </c>
      <c r="AD1535" s="15" t="s">
        <v>2006</v>
      </c>
    </row>
    <row r="1536" spans="1:30" x14ac:dyDescent="0.3">
      <c r="A1536" s="146" t="s">
        <v>578</v>
      </c>
      <c r="B1536" s="144" t="s">
        <v>1280</v>
      </c>
      <c r="E1536" s="144">
        <v>2015</v>
      </c>
      <c r="F1536" s="3" t="s">
        <v>574</v>
      </c>
      <c r="G1536" s="3">
        <v>2.7E-2</v>
      </c>
      <c r="H1536" s="3">
        <v>1.2</v>
      </c>
      <c r="I1536" s="14">
        <f>0.1*91</f>
        <v>9.1</v>
      </c>
      <c r="J1536" s="23">
        <v>1.9</v>
      </c>
      <c r="K1536" s="26">
        <v>2.1</v>
      </c>
      <c r="L1536" s="26">
        <v>26</v>
      </c>
      <c r="M1536" s="3" t="s">
        <v>1267</v>
      </c>
      <c r="N1536" s="3" t="s">
        <v>275</v>
      </c>
      <c r="O1536" s="23">
        <v>4.7</v>
      </c>
      <c r="P1536" s="23">
        <v>1.2</v>
      </c>
      <c r="Q1536" s="3">
        <v>9.9000000000000005E-2</v>
      </c>
      <c r="R1536" s="27">
        <v>8.3000000000000007</v>
      </c>
      <c r="S1536" s="3">
        <v>7.6</v>
      </c>
      <c r="T1536" s="3" t="s">
        <v>2006</v>
      </c>
      <c r="U1536" s="3" t="s">
        <v>2006</v>
      </c>
      <c r="V1536" s="3" t="s">
        <v>2006</v>
      </c>
      <c r="W1536" s="3">
        <v>8.1999999999999993</v>
      </c>
      <c r="X1536" s="3" t="s">
        <v>2006</v>
      </c>
      <c r="Y1536" s="3">
        <v>49</v>
      </c>
      <c r="Z1536" s="3" t="s">
        <v>2006</v>
      </c>
      <c r="AA1536" s="3">
        <v>8.3000000000000007</v>
      </c>
      <c r="AB1536" s="3">
        <v>21.6</v>
      </c>
      <c r="AC1536" s="3" t="s">
        <v>2006</v>
      </c>
      <c r="AD1536" s="15" t="s">
        <v>2006</v>
      </c>
    </row>
    <row r="1537" spans="1:30" x14ac:dyDescent="0.3">
      <c r="A1537" s="146" t="s">
        <v>578</v>
      </c>
      <c r="B1537" s="144" t="s">
        <v>1280</v>
      </c>
      <c r="E1537" s="144">
        <v>2015</v>
      </c>
      <c r="F1537" s="3" t="s">
        <v>575</v>
      </c>
      <c r="G1537" s="3" t="s">
        <v>1267</v>
      </c>
      <c r="H1537" s="3">
        <v>0.47</v>
      </c>
      <c r="I1537" s="14">
        <f>0.1*41</f>
        <v>4.1000000000000005</v>
      </c>
      <c r="J1537" s="23">
        <v>2</v>
      </c>
      <c r="K1537" s="26">
        <v>0.65</v>
      </c>
      <c r="L1537" s="26">
        <v>14</v>
      </c>
      <c r="M1537" s="3" t="s">
        <v>1267</v>
      </c>
      <c r="N1537" s="3" t="s">
        <v>275</v>
      </c>
      <c r="O1537" s="23">
        <v>2.5</v>
      </c>
      <c r="P1537" s="23">
        <v>1.9</v>
      </c>
      <c r="Q1537" s="3">
        <v>6.5000000000000002E-2</v>
      </c>
      <c r="R1537" s="27">
        <v>8.6999999999999993</v>
      </c>
      <c r="S1537" s="3">
        <v>7.7</v>
      </c>
      <c r="T1537" s="3" t="s">
        <v>2006</v>
      </c>
      <c r="U1537" s="3" t="s">
        <v>2006</v>
      </c>
      <c r="V1537" s="3" t="s">
        <v>2006</v>
      </c>
      <c r="W1537" s="3">
        <v>8.1999999999999993</v>
      </c>
      <c r="X1537" s="3" t="s">
        <v>2006</v>
      </c>
      <c r="Y1537" s="3">
        <v>61</v>
      </c>
      <c r="Z1537" s="3" t="s">
        <v>2006</v>
      </c>
      <c r="AA1537" s="3" t="s">
        <v>2006</v>
      </c>
      <c r="AB1537" s="3">
        <v>21.6</v>
      </c>
      <c r="AC1537" s="3" t="s">
        <v>2006</v>
      </c>
      <c r="AD1537" s="15" t="s">
        <v>2006</v>
      </c>
    </row>
    <row r="1538" spans="1:30" x14ac:dyDescent="0.3">
      <c r="A1538" s="146" t="s">
        <v>579</v>
      </c>
      <c r="B1538" s="144" t="s">
        <v>1280</v>
      </c>
      <c r="E1538" s="144">
        <v>2015</v>
      </c>
      <c r="F1538" s="3" t="s">
        <v>577</v>
      </c>
      <c r="G1538" s="3" t="s">
        <v>2006</v>
      </c>
      <c r="H1538" s="3" t="s">
        <v>2006</v>
      </c>
      <c r="I1538" s="14" t="s">
        <v>2006</v>
      </c>
      <c r="J1538" s="23">
        <v>0</v>
      </c>
      <c r="K1538" s="26">
        <v>0</v>
      </c>
      <c r="L1538" s="26">
        <v>0</v>
      </c>
      <c r="M1538" s="3" t="s">
        <v>2006</v>
      </c>
      <c r="N1538" s="3" t="s">
        <v>2006</v>
      </c>
      <c r="O1538" s="23" t="s">
        <v>2006</v>
      </c>
      <c r="P1538" s="23" t="s">
        <v>2006</v>
      </c>
      <c r="Q1538" s="3" t="s">
        <v>2006</v>
      </c>
      <c r="R1538" s="27" t="s">
        <v>2006</v>
      </c>
      <c r="S1538" s="3">
        <v>7.3</v>
      </c>
      <c r="T1538" s="3" t="s">
        <v>2006</v>
      </c>
      <c r="U1538" s="3" t="s">
        <v>2006</v>
      </c>
      <c r="V1538" s="3" t="s">
        <v>2006</v>
      </c>
      <c r="W1538" s="3">
        <v>9</v>
      </c>
      <c r="X1538" s="3">
        <v>38</v>
      </c>
      <c r="Y1538" s="3" t="s">
        <v>2006</v>
      </c>
      <c r="Z1538" s="3" t="s">
        <v>2006</v>
      </c>
      <c r="AA1538" s="3" t="s">
        <v>2006</v>
      </c>
      <c r="AB1538" s="3">
        <v>21.4</v>
      </c>
      <c r="AC1538" s="3" t="s">
        <v>2006</v>
      </c>
      <c r="AD1538" s="15" t="s">
        <v>2006</v>
      </c>
    </row>
    <row r="1539" spans="1:30" x14ac:dyDescent="0.3">
      <c r="A1539" s="146" t="s">
        <v>268</v>
      </c>
      <c r="B1539" s="144" t="s">
        <v>1993</v>
      </c>
      <c r="C1539" s="144">
        <v>146245</v>
      </c>
      <c r="D1539" s="144">
        <v>6583660</v>
      </c>
      <c r="E1539" s="144">
        <v>2015</v>
      </c>
      <c r="F1539" s="3" t="s">
        <v>571</v>
      </c>
      <c r="G1539" s="3" t="s">
        <v>1267</v>
      </c>
      <c r="H1539" s="3">
        <v>0.56999999999999995</v>
      </c>
      <c r="I1539" s="14">
        <f>0.1*49</f>
        <v>4.9000000000000004</v>
      </c>
      <c r="J1539" s="23">
        <v>1.5</v>
      </c>
      <c r="K1539" s="26">
        <v>0.86</v>
      </c>
      <c r="L1539" s="26">
        <v>19</v>
      </c>
      <c r="M1539" s="3" t="s">
        <v>1267</v>
      </c>
      <c r="N1539" s="3" t="s">
        <v>275</v>
      </c>
      <c r="O1539" s="23">
        <v>3.9</v>
      </c>
      <c r="P1539" s="23">
        <v>1.6</v>
      </c>
      <c r="Q1539" s="3">
        <v>0.17</v>
      </c>
      <c r="R1539" s="27">
        <v>11</v>
      </c>
      <c r="S1539" s="3">
        <v>7.8</v>
      </c>
      <c r="T1539" s="3">
        <v>200</v>
      </c>
      <c r="U1539" s="3" t="s">
        <v>2006</v>
      </c>
      <c r="V1539" s="3" t="s">
        <v>2006</v>
      </c>
      <c r="W1539" s="3">
        <v>7.4</v>
      </c>
      <c r="X1539" s="3" t="s">
        <v>2006</v>
      </c>
      <c r="Y1539" s="3">
        <v>63</v>
      </c>
      <c r="Z1539" s="3" t="s">
        <v>2006</v>
      </c>
      <c r="AA1539" s="3" t="s">
        <v>2006</v>
      </c>
      <c r="AB1539" s="3">
        <v>21.2</v>
      </c>
      <c r="AC1539" s="3" t="s">
        <v>2006</v>
      </c>
      <c r="AD1539" s="15" t="s">
        <v>2006</v>
      </c>
    </row>
    <row r="1540" spans="1:30" x14ac:dyDescent="0.3">
      <c r="A1540" s="146" t="s">
        <v>268</v>
      </c>
      <c r="B1540" s="144" t="s">
        <v>1993</v>
      </c>
      <c r="C1540" s="144">
        <v>146245</v>
      </c>
      <c r="D1540" s="144">
        <v>6583660</v>
      </c>
      <c r="E1540" s="144">
        <v>2015</v>
      </c>
      <c r="F1540" s="3" t="s">
        <v>572</v>
      </c>
      <c r="G1540" s="3" t="s">
        <v>1267</v>
      </c>
      <c r="H1540" s="3">
        <v>1.1000000000000001</v>
      </c>
      <c r="I1540" s="14">
        <f>0.1*52</f>
        <v>5.2</v>
      </c>
      <c r="J1540" s="23">
        <v>1.9</v>
      </c>
      <c r="K1540" s="26">
        <v>1.4</v>
      </c>
      <c r="L1540" s="26">
        <v>17</v>
      </c>
      <c r="M1540" s="3" t="s">
        <v>1267</v>
      </c>
      <c r="N1540" s="3" t="s">
        <v>275</v>
      </c>
      <c r="O1540" s="23">
        <v>2.2000000000000002</v>
      </c>
      <c r="P1540" s="23">
        <v>0.62</v>
      </c>
      <c r="Q1540" s="3">
        <v>9.9000000000000005E-2</v>
      </c>
      <c r="R1540" s="27">
        <v>4.1000000000000005</v>
      </c>
      <c r="S1540" s="3">
        <v>7.7</v>
      </c>
      <c r="T1540" s="3">
        <v>170</v>
      </c>
      <c r="U1540" s="3" t="s">
        <v>2006</v>
      </c>
      <c r="V1540" s="3" t="s">
        <v>2006</v>
      </c>
      <c r="W1540" s="3">
        <v>7.2</v>
      </c>
      <c r="X1540" s="3" t="s">
        <v>2006</v>
      </c>
      <c r="Y1540" s="3">
        <v>49</v>
      </c>
      <c r="Z1540" s="3" t="s">
        <v>2006</v>
      </c>
      <c r="AA1540" s="3" t="s">
        <v>2006</v>
      </c>
      <c r="AB1540" s="3">
        <v>21.2</v>
      </c>
      <c r="AC1540" s="3" t="s">
        <v>2006</v>
      </c>
      <c r="AD1540" s="15" t="s">
        <v>2006</v>
      </c>
    </row>
    <row r="1541" spans="1:30" x14ac:dyDescent="0.3">
      <c r="A1541" s="146" t="s">
        <v>268</v>
      </c>
      <c r="B1541" s="144" t="s">
        <v>1993</v>
      </c>
      <c r="C1541" s="144">
        <v>146245</v>
      </c>
      <c r="D1541" s="144">
        <v>6583660</v>
      </c>
      <c r="E1541" s="144">
        <v>2015</v>
      </c>
      <c r="F1541" s="3" t="s">
        <v>547</v>
      </c>
      <c r="G1541" s="3" t="s">
        <v>1267</v>
      </c>
      <c r="H1541" s="3">
        <v>1E-3</v>
      </c>
      <c r="I1541" s="14">
        <f>0.1*56</f>
        <v>5.6000000000000005</v>
      </c>
      <c r="J1541" s="23">
        <v>2</v>
      </c>
      <c r="K1541" s="26">
        <v>2.1</v>
      </c>
      <c r="L1541" s="26">
        <v>27</v>
      </c>
      <c r="M1541" s="3" t="s">
        <v>1267</v>
      </c>
      <c r="N1541" s="3" t="s">
        <v>275</v>
      </c>
      <c r="O1541" s="23">
        <v>3.2</v>
      </c>
      <c r="P1541" s="23">
        <v>1.6</v>
      </c>
      <c r="Q1541" s="3">
        <v>0.09</v>
      </c>
      <c r="R1541" s="27">
        <v>8.3000000000000007</v>
      </c>
      <c r="S1541" s="3">
        <v>7.7</v>
      </c>
      <c r="T1541" s="3">
        <v>150</v>
      </c>
      <c r="U1541" s="3" t="s">
        <v>2006</v>
      </c>
      <c r="V1541" s="3" t="s">
        <v>2006</v>
      </c>
      <c r="W1541" s="3">
        <v>8.8000000000000007</v>
      </c>
      <c r="X1541" s="3" t="s">
        <v>2006</v>
      </c>
      <c r="Y1541" s="3">
        <v>52</v>
      </c>
      <c r="Z1541" s="3" t="s">
        <v>2006</v>
      </c>
      <c r="AA1541" s="3" t="s">
        <v>2006</v>
      </c>
      <c r="AB1541" s="3">
        <v>22.2</v>
      </c>
      <c r="AC1541" s="3" t="s">
        <v>2006</v>
      </c>
      <c r="AD1541" s="15" t="s">
        <v>2006</v>
      </c>
    </row>
    <row r="1542" spans="1:30" x14ac:dyDescent="0.3">
      <c r="A1542" s="146" t="s">
        <v>268</v>
      </c>
      <c r="B1542" s="144" t="s">
        <v>1993</v>
      </c>
      <c r="C1542" s="144">
        <v>146245</v>
      </c>
      <c r="D1542" s="144">
        <v>6583660</v>
      </c>
      <c r="E1542" s="144">
        <v>2015</v>
      </c>
      <c r="F1542" s="3" t="s">
        <v>548</v>
      </c>
      <c r="G1542" s="3" t="s">
        <v>1267</v>
      </c>
      <c r="H1542" s="3">
        <v>0.67</v>
      </c>
      <c r="I1542" s="14">
        <v>3</v>
      </c>
      <c r="J1542" s="23">
        <v>2.4</v>
      </c>
      <c r="K1542" s="26">
        <v>1.1000000000000001</v>
      </c>
      <c r="L1542" s="26">
        <v>12</v>
      </c>
      <c r="M1542" s="3" t="s">
        <v>1267</v>
      </c>
      <c r="N1542" s="3" t="s">
        <v>275</v>
      </c>
      <c r="O1542" s="23">
        <v>1.8</v>
      </c>
      <c r="P1542" s="23">
        <v>1.7</v>
      </c>
      <c r="Q1542" s="3" t="s">
        <v>1265</v>
      </c>
      <c r="R1542" s="27">
        <v>2.8</v>
      </c>
      <c r="S1542" s="3">
        <v>7.7</v>
      </c>
      <c r="T1542" s="3">
        <v>190</v>
      </c>
      <c r="U1542" s="3" t="s">
        <v>2006</v>
      </c>
      <c r="V1542" s="3" t="s">
        <v>2006</v>
      </c>
      <c r="W1542" s="3">
        <v>6.9</v>
      </c>
      <c r="X1542" s="3" t="s">
        <v>2006</v>
      </c>
      <c r="Y1542" s="3">
        <v>56</v>
      </c>
      <c r="Z1542" s="3" t="s">
        <v>2006</v>
      </c>
      <c r="AA1542" s="3" t="s">
        <v>2006</v>
      </c>
      <c r="AB1542" s="3">
        <v>22.5</v>
      </c>
      <c r="AC1542" s="3" t="s">
        <v>2006</v>
      </c>
      <c r="AD1542" s="15" t="s">
        <v>2006</v>
      </c>
    </row>
    <row r="1543" spans="1:30" x14ac:dyDescent="0.3">
      <c r="A1543" s="146" t="s">
        <v>268</v>
      </c>
      <c r="B1543" s="144" t="s">
        <v>1993</v>
      </c>
      <c r="C1543" s="144">
        <v>146245</v>
      </c>
      <c r="D1543" s="144">
        <v>6583660</v>
      </c>
      <c r="E1543" s="144">
        <v>2015</v>
      </c>
      <c r="F1543" s="3" t="s">
        <v>549</v>
      </c>
      <c r="G1543" s="3" t="s">
        <v>1267</v>
      </c>
      <c r="H1543" s="3">
        <v>1.3</v>
      </c>
      <c r="I1543" s="14">
        <v>7</v>
      </c>
      <c r="J1543" s="23">
        <v>1.9</v>
      </c>
      <c r="K1543" s="26">
        <v>1.9</v>
      </c>
      <c r="L1543" s="26">
        <v>32</v>
      </c>
      <c r="M1543" s="3" t="s">
        <v>1267</v>
      </c>
      <c r="N1543" s="3" t="s">
        <v>275</v>
      </c>
      <c r="O1543" s="23">
        <v>3.7</v>
      </c>
      <c r="P1543" s="23">
        <v>1.6</v>
      </c>
      <c r="Q1543" s="3">
        <v>0.15</v>
      </c>
      <c r="R1543" s="27">
        <v>15</v>
      </c>
      <c r="S1543" s="3">
        <v>7.9</v>
      </c>
      <c r="T1543" s="3">
        <v>150</v>
      </c>
      <c r="U1543" s="3" t="s">
        <v>2006</v>
      </c>
      <c r="V1543" s="3" t="s">
        <v>2006</v>
      </c>
      <c r="W1543" s="3">
        <v>7.7</v>
      </c>
      <c r="X1543" s="3" t="s">
        <v>2006</v>
      </c>
      <c r="Y1543" s="3">
        <v>46</v>
      </c>
      <c r="Z1543" s="3" t="s">
        <v>2006</v>
      </c>
      <c r="AA1543" s="3" t="s">
        <v>2006</v>
      </c>
      <c r="AB1543" s="3">
        <v>21.5</v>
      </c>
      <c r="AC1543" s="3" t="s">
        <v>2006</v>
      </c>
      <c r="AD1543" s="15" t="s">
        <v>2006</v>
      </c>
    </row>
    <row r="1544" spans="1:30" x14ac:dyDescent="0.3">
      <c r="A1544" s="146" t="s">
        <v>268</v>
      </c>
      <c r="B1544" s="144" t="s">
        <v>1993</v>
      </c>
      <c r="C1544" s="144">
        <v>146245</v>
      </c>
      <c r="D1544" s="144">
        <v>6583660</v>
      </c>
      <c r="E1544" s="144">
        <v>2015</v>
      </c>
      <c r="F1544" s="3" t="s">
        <v>573</v>
      </c>
      <c r="G1544" s="3" t="s">
        <v>1267</v>
      </c>
      <c r="H1544" s="3">
        <v>0.48</v>
      </c>
      <c r="I1544" s="14">
        <f>0.1*27</f>
        <v>2.7</v>
      </c>
      <c r="J1544" s="23">
        <v>2.1</v>
      </c>
      <c r="K1544" s="26">
        <v>0.75</v>
      </c>
      <c r="L1544" s="26">
        <v>9.2999999999999989</v>
      </c>
      <c r="M1544" s="3" t="s">
        <v>1267</v>
      </c>
      <c r="N1544" s="3" t="s">
        <v>275</v>
      </c>
      <c r="O1544" s="23">
        <v>1.7</v>
      </c>
      <c r="P1544" s="23">
        <v>2.2000000000000002</v>
      </c>
      <c r="Q1544" s="3" t="s">
        <v>1265</v>
      </c>
      <c r="R1544" s="27">
        <v>4.7</v>
      </c>
      <c r="S1544" s="3">
        <v>8.1999999999999993</v>
      </c>
      <c r="T1544" s="3">
        <v>150</v>
      </c>
      <c r="U1544" s="3" t="s">
        <v>2006</v>
      </c>
      <c r="V1544" s="3" t="s">
        <v>2006</v>
      </c>
      <c r="W1544" s="3">
        <v>6</v>
      </c>
      <c r="X1544" s="3" t="s">
        <v>2006</v>
      </c>
      <c r="Y1544" s="3">
        <v>55</v>
      </c>
      <c r="Z1544" s="3" t="s">
        <v>2006</v>
      </c>
      <c r="AA1544" s="3" t="s">
        <v>2006</v>
      </c>
      <c r="AB1544" s="3">
        <v>20.9</v>
      </c>
      <c r="AC1544" s="3" t="s">
        <v>2006</v>
      </c>
      <c r="AD1544" s="15" t="s">
        <v>2006</v>
      </c>
    </row>
    <row r="1545" spans="1:30" x14ac:dyDescent="0.3">
      <c r="A1545" s="146" t="s">
        <v>268</v>
      </c>
      <c r="B1545" s="144" t="s">
        <v>1993</v>
      </c>
      <c r="C1545" s="144">
        <v>146245</v>
      </c>
      <c r="D1545" s="144">
        <v>6583660</v>
      </c>
      <c r="E1545" s="144">
        <v>2015</v>
      </c>
      <c r="F1545" s="3" t="s">
        <v>574</v>
      </c>
      <c r="G1545" s="3">
        <v>5.6000000000000001E-2</v>
      </c>
      <c r="H1545" s="3">
        <v>1.2</v>
      </c>
      <c r="I1545" s="14">
        <f>0.1*67</f>
        <v>6.7</v>
      </c>
      <c r="J1545" s="23">
        <v>2.4</v>
      </c>
      <c r="K1545" s="26">
        <v>2.2000000000000002</v>
      </c>
      <c r="L1545" s="26">
        <v>33</v>
      </c>
      <c r="M1545" s="3">
        <v>0.02</v>
      </c>
      <c r="N1545" s="3" t="s">
        <v>275</v>
      </c>
      <c r="O1545" s="23">
        <v>4.1000000000000005</v>
      </c>
      <c r="P1545" s="23" t="s">
        <v>587</v>
      </c>
      <c r="Q1545" s="3" t="s">
        <v>1265</v>
      </c>
      <c r="R1545" s="27">
        <v>14</v>
      </c>
      <c r="S1545" s="3">
        <v>7.7</v>
      </c>
      <c r="T1545" s="3">
        <v>180</v>
      </c>
      <c r="U1545" s="3" t="s">
        <v>2006</v>
      </c>
      <c r="V1545" s="3" t="s">
        <v>2006</v>
      </c>
      <c r="W1545" s="3">
        <v>7.4</v>
      </c>
      <c r="X1545" s="3" t="s">
        <v>2006</v>
      </c>
      <c r="Y1545" s="3">
        <v>58</v>
      </c>
      <c r="Z1545" s="3" t="s">
        <v>2006</v>
      </c>
      <c r="AA1545" s="3">
        <v>7.1</v>
      </c>
      <c r="AB1545" s="3">
        <v>21.3</v>
      </c>
      <c r="AC1545" s="3" t="s">
        <v>2006</v>
      </c>
      <c r="AD1545" s="15" t="s">
        <v>2006</v>
      </c>
    </row>
    <row r="1546" spans="1:30" x14ac:dyDescent="0.3">
      <c r="A1546" s="146" t="s">
        <v>268</v>
      </c>
      <c r="B1546" s="144" t="s">
        <v>1993</v>
      </c>
      <c r="C1546" s="144">
        <v>146245</v>
      </c>
      <c r="D1546" s="144">
        <v>6583660</v>
      </c>
      <c r="E1546" s="144">
        <v>2015</v>
      </c>
      <c r="F1546" s="3" t="s">
        <v>575</v>
      </c>
      <c r="G1546" s="3" t="s">
        <v>1267</v>
      </c>
      <c r="H1546" s="3">
        <v>0.7</v>
      </c>
      <c r="I1546" s="14">
        <f>0.1*36</f>
        <v>3.6</v>
      </c>
      <c r="J1546" s="23">
        <v>2.6</v>
      </c>
      <c r="K1546" s="26">
        <v>1.2</v>
      </c>
      <c r="L1546" s="26">
        <v>13</v>
      </c>
      <c r="M1546" s="3" t="s">
        <v>1267</v>
      </c>
      <c r="N1546" s="3" t="s">
        <v>275</v>
      </c>
      <c r="O1546" s="23">
        <v>2</v>
      </c>
      <c r="P1546" s="23">
        <v>2.2000000000000002</v>
      </c>
      <c r="Q1546" s="3" t="s">
        <v>1265</v>
      </c>
      <c r="R1546" s="27">
        <v>4.5999999999999996</v>
      </c>
      <c r="S1546" s="3">
        <v>7.8</v>
      </c>
      <c r="T1546" s="3">
        <v>210</v>
      </c>
      <c r="U1546" s="3" t="s">
        <v>2006</v>
      </c>
      <c r="V1546" s="3" t="s">
        <v>2006</v>
      </c>
      <c r="W1546" s="3">
        <v>6.8</v>
      </c>
      <c r="X1546" s="3" t="s">
        <v>2006</v>
      </c>
      <c r="Y1546" s="3">
        <v>59</v>
      </c>
      <c r="Z1546" s="3" t="s">
        <v>2006</v>
      </c>
      <c r="AA1546" s="3" t="s">
        <v>2006</v>
      </c>
      <c r="AB1546" s="3">
        <v>21.6</v>
      </c>
      <c r="AC1546" s="3" t="s">
        <v>2006</v>
      </c>
      <c r="AD1546" s="15" t="s">
        <v>2006</v>
      </c>
    </row>
    <row r="1547" spans="1:30" x14ac:dyDescent="0.3">
      <c r="A1547" s="143" t="s">
        <v>37</v>
      </c>
      <c r="B1547" s="144" t="s">
        <v>37</v>
      </c>
      <c r="E1547" s="144">
        <v>2015</v>
      </c>
      <c r="F1547" s="3" t="s">
        <v>547</v>
      </c>
      <c r="G1547" s="3" t="s">
        <v>1267</v>
      </c>
      <c r="H1547" s="3" t="s">
        <v>275</v>
      </c>
      <c r="I1547" s="14" t="s">
        <v>275</v>
      </c>
      <c r="J1547" s="23" t="s">
        <v>587</v>
      </c>
      <c r="K1547" s="26" t="s">
        <v>566</v>
      </c>
      <c r="L1547" s="26" t="s">
        <v>582</v>
      </c>
      <c r="M1547" s="3" t="s">
        <v>1267</v>
      </c>
      <c r="N1547" s="3" t="s">
        <v>275</v>
      </c>
      <c r="O1547" s="23" t="s">
        <v>1275</v>
      </c>
      <c r="P1547" s="23" t="s">
        <v>587</v>
      </c>
      <c r="Q1547" s="3" t="s">
        <v>1265</v>
      </c>
      <c r="R1547" s="27">
        <v>2.8</v>
      </c>
      <c r="S1547" s="3" t="s">
        <v>2006</v>
      </c>
      <c r="T1547" s="3" t="s">
        <v>2006</v>
      </c>
      <c r="U1547" s="3" t="s">
        <v>2006</v>
      </c>
      <c r="V1547" s="3" t="s">
        <v>2006</v>
      </c>
      <c r="W1547" s="3" t="s">
        <v>2006</v>
      </c>
      <c r="X1547" s="3" t="s">
        <v>2006</v>
      </c>
      <c r="Y1547" s="3" t="s">
        <v>275</v>
      </c>
      <c r="Z1547" s="3" t="s">
        <v>2006</v>
      </c>
      <c r="AA1547" s="3" t="s">
        <v>2006</v>
      </c>
      <c r="AB1547" s="3" t="s">
        <v>2006</v>
      </c>
      <c r="AC1547" s="3" t="s">
        <v>2006</v>
      </c>
      <c r="AD1547" s="15" t="s">
        <v>2006</v>
      </c>
    </row>
    <row r="1548" spans="1:30" x14ac:dyDescent="0.3">
      <c r="A1548" s="143" t="s">
        <v>37</v>
      </c>
      <c r="B1548" s="144" t="s">
        <v>37</v>
      </c>
      <c r="E1548" s="144">
        <v>2015</v>
      </c>
      <c r="F1548" s="3" t="s">
        <v>548</v>
      </c>
      <c r="G1548" s="3" t="s">
        <v>1267</v>
      </c>
      <c r="H1548" s="3" t="s">
        <v>275</v>
      </c>
      <c r="I1548" s="14" t="s">
        <v>275</v>
      </c>
      <c r="J1548" s="23" t="s">
        <v>587</v>
      </c>
      <c r="K1548" s="26" t="s">
        <v>566</v>
      </c>
      <c r="L1548" s="26" t="s">
        <v>582</v>
      </c>
      <c r="M1548" s="3" t="s">
        <v>1267</v>
      </c>
      <c r="N1548" s="3" t="s">
        <v>275</v>
      </c>
      <c r="O1548" s="23" t="s">
        <v>1275</v>
      </c>
      <c r="P1548" s="23" t="s">
        <v>587</v>
      </c>
      <c r="Q1548" s="3" t="s">
        <v>1265</v>
      </c>
      <c r="R1548" s="27" t="s">
        <v>974</v>
      </c>
      <c r="S1548" s="3" t="s">
        <v>2006</v>
      </c>
      <c r="T1548" s="3" t="s">
        <v>2006</v>
      </c>
      <c r="U1548" s="3" t="s">
        <v>2006</v>
      </c>
      <c r="V1548" s="3" t="s">
        <v>2006</v>
      </c>
      <c r="W1548" s="3" t="s">
        <v>2006</v>
      </c>
      <c r="X1548" s="3" t="s">
        <v>2006</v>
      </c>
      <c r="Y1548" s="3" t="s">
        <v>275</v>
      </c>
      <c r="Z1548" s="3" t="s">
        <v>2006</v>
      </c>
      <c r="AA1548" s="3" t="s">
        <v>2006</v>
      </c>
      <c r="AB1548" s="3" t="s">
        <v>2006</v>
      </c>
      <c r="AC1548" s="3" t="s">
        <v>2006</v>
      </c>
      <c r="AD1548" s="15" t="s">
        <v>2006</v>
      </c>
    </row>
    <row r="1549" spans="1:30" x14ac:dyDescent="0.3">
      <c r="A1549" s="143" t="s">
        <v>37</v>
      </c>
      <c r="B1549" s="144" t="s">
        <v>37</v>
      </c>
      <c r="E1549" s="144">
        <v>2015</v>
      </c>
      <c r="F1549" s="3" t="s">
        <v>549</v>
      </c>
      <c r="G1549" s="3" t="s">
        <v>1267</v>
      </c>
      <c r="H1549" s="3" t="s">
        <v>275</v>
      </c>
      <c r="I1549" s="14">
        <v>0.55000000000000004</v>
      </c>
      <c r="J1549" s="23" t="s">
        <v>587</v>
      </c>
      <c r="K1549" s="26">
        <v>5.6000000000000001E-2</v>
      </c>
      <c r="L1549" s="26" t="s">
        <v>582</v>
      </c>
      <c r="M1549" s="3" t="s">
        <v>1267</v>
      </c>
      <c r="N1549" s="3" t="s">
        <v>275</v>
      </c>
      <c r="O1549" s="23" t="s">
        <v>1275</v>
      </c>
      <c r="P1549" s="23" t="s">
        <v>587</v>
      </c>
      <c r="Q1549" s="3" t="s">
        <v>1265</v>
      </c>
      <c r="R1549" s="27" t="s">
        <v>974</v>
      </c>
      <c r="S1549" s="3" t="s">
        <v>2006</v>
      </c>
      <c r="T1549" s="3" t="s">
        <v>2006</v>
      </c>
      <c r="U1549" s="3" t="s">
        <v>2006</v>
      </c>
      <c r="V1549" s="3" t="s">
        <v>2006</v>
      </c>
      <c r="W1549" s="3" t="s">
        <v>2006</v>
      </c>
      <c r="X1549" s="3" t="s">
        <v>2006</v>
      </c>
      <c r="Y1549" s="3" t="s">
        <v>275</v>
      </c>
      <c r="Z1549" s="3" t="s">
        <v>2006</v>
      </c>
      <c r="AA1549" s="3" t="s">
        <v>2006</v>
      </c>
      <c r="AB1549" s="3" t="s">
        <v>2006</v>
      </c>
      <c r="AC1549" s="3" t="s">
        <v>2006</v>
      </c>
      <c r="AD1549" s="15" t="s">
        <v>2006</v>
      </c>
    </row>
    <row r="1550" spans="1:30" x14ac:dyDescent="0.3">
      <c r="A1550" s="143" t="s">
        <v>37</v>
      </c>
      <c r="B1550" s="144" t="s">
        <v>37</v>
      </c>
      <c r="E1550" s="144">
        <v>2015</v>
      </c>
      <c r="F1550" s="3" t="s">
        <v>573</v>
      </c>
      <c r="G1550" s="3" t="s">
        <v>1267</v>
      </c>
      <c r="H1550" s="3" t="s">
        <v>275</v>
      </c>
      <c r="I1550" s="14" t="s">
        <v>275</v>
      </c>
      <c r="J1550" s="23" t="s">
        <v>587</v>
      </c>
      <c r="K1550" s="26" t="s">
        <v>566</v>
      </c>
      <c r="L1550" s="26" t="s">
        <v>582</v>
      </c>
      <c r="M1550" s="3" t="s">
        <v>1267</v>
      </c>
      <c r="N1550" s="3" t="s">
        <v>275</v>
      </c>
      <c r="O1550" s="23" t="s">
        <v>1275</v>
      </c>
      <c r="P1550" s="23" t="s">
        <v>587</v>
      </c>
      <c r="Q1550" s="3">
        <v>0.13</v>
      </c>
      <c r="R1550" s="27" t="s">
        <v>974</v>
      </c>
      <c r="S1550" s="3" t="s">
        <v>2006</v>
      </c>
      <c r="T1550" s="3" t="s">
        <v>2006</v>
      </c>
      <c r="U1550" s="3" t="s">
        <v>2006</v>
      </c>
      <c r="V1550" s="3" t="s">
        <v>2006</v>
      </c>
      <c r="W1550" s="3" t="s">
        <v>2006</v>
      </c>
      <c r="X1550" s="3" t="s">
        <v>2006</v>
      </c>
      <c r="Y1550" s="3" t="s">
        <v>275</v>
      </c>
      <c r="Z1550" s="3" t="s">
        <v>2006</v>
      </c>
      <c r="AA1550" s="3" t="s">
        <v>2006</v>
      </c>
      <c r="AB1550" s="3" t="s">
        <v>2006</v>
      </c>
      <c r="AC1550" s="3" t="s">
        <v>2006</v>
      </c>
      <c r="AD1550" s="15" t="s">
        <v>2006</v>
      </c>
    </row>
    <row r="1551" spans="1:30" x14ac:dyDescent="0.3">
      <c r="A1551" s="143" t="s">
        <v>37</v>
      </c>
      <c r="B1551" s="144" t="s">
        <v>37</v>
      </c>
      <c r="E1551" s="144">
        <v>2015</v>
      </c>
      <c r="F1551" s="3" t="s">
        <v>574</v>
      </c>
      <c r="G1551" s="3" t="s">
        <v>1267</v>
      </c>
      <c r="H1551" s="3" t="s">
        <v>275</v>
      </c>
      <c r="I1551" s="14" t="s">
        <v>275</v>
      </c>
      <c r="J1551" s="23" t="s">
        <v>587</v>
      </c>
      <c r="K1551" s="26" t="s">
        <v>566</v>
      </c>
      <c r="L1551" s="26" t="s">
        <v>582</v>
      </c>
      <c r="M1551" s="3" t="s">
        <v>1267</v>
      </c>
      <c r="N1551" s="3" t="s">
        <v>275</v>
      </c>
      <c r="O1551" s="23" t="s">
        <v>1275</v>
      </c>
      <c r="P1551" s="23" t="s">
        <v>587</v>
      </c>
      <c r="Q1551" s="3" t="s">
        <v>1265</v>
      </c>
      <c r="R1551" s="27" t="s">
        <v>974</v>
      </c>
      <c r="S1551" s="3" t="s">
        <v>2006</v>
      </c>
      <c r="T1551" s="3" t="s">
        <v>2006</v>
      </c>
      <c r="U1551" s="3" t="s">
        <v>2006</v>
      </c>
      <c r="V1551" s="3" t="s">
        <v>2006</v>
      </c>
      <c r="W1551" s="3" t="s">
        <v>2006</v>
      </c>
      <c r="X1551" s="3" t="s">
        <v>2006</v>
      </c>
      <c r="Y1551" s="3" t="s">
        <v>275</v>
      </c>
      <c r="Z1551" s="3" t="s">
        <v>2006</v>
      </c>
      <c r="AA1551" s="3" t="s">
        <v>2006</v>
      </c>
      <c r="AB1551" s="3" t="s">
        <v>2006</v>
      </c>
      <c r="AC1551" s="3" t="s">
        <v>2006</v>
      </c>
      <c r="AD1551" s="15" t="s">
        <v>2006</v>
      </c>
    </row>
    <row r="1552" spans="1:30" x14ac:dyDescent="0.3">
      <c r="A1552" s="143" t="s">
        <v>37</v>
      </c>
      <c r="B1552" s="144" t="s">
        <v>37</v>
      </c>
      <c r="E1552" s="144">
        <v>2015</v>
      </c>
      <c r="F1552" s="3" t="s">
        <v>575</v>
      </c>
      <c r="G1552" s="3" t="s">
        <v>1267</v>
      </c>
      <c r="H1552" s="3" t="s">
        <v>275</v>
      </c>
      <c r="I1552" s="14" t="s">
        <v>275</v>
      </c>
      <c r="J1552" s="23" t="s">
        <v>587</v>
      </c>
      <c r="K1552" s="26" t="s">
        <v>566</v>
      </c>
      <c r="L1552" s="26" t="s">
        <v>582</v>
      </c>
      <c r="M1552" s="3" t="s">
        <v>1267</v>
      </c>
      <c r="N1552" s="3" t="s">
        <v>275</v>
      </c>
      <c r="O1552" s="23" t="s">
        <v>1275</v>
      </c>
      <c r="P1552" s="23" t="s">
        <v>587</v>
      </c>
      <c r="Q1552" s="3" t="s">
        <v>1265</v>
      </c>
      <c r="R1552" s="27" t="s">
        <v>974</v>
      </c>
      <c r="S1552" s="3" t="s">
        <v>2006</v>
      </c>
      <c r="T1552" s="3" t="s">
        <v>2006</v>
      </c>
      <c r="U1552" s="3" t="s">
        <v>2006</v>
      </c>
      <c r="V1552" s="3" t="s">
        <v>2006</v>
      </c>
      <c r="W1552" s="3" t="s">
        <v>2006</v>
      </c>
      <c r="X1552" s="3" t="s">
        <v>2006</v>
      </c>
      <c r="Y1552" s="3" t="s">
        <v>275</v>
      </c>
      <c r="Z1552" s="3" t="s">
        <v>2006</v>
      </c>
      <c r="AA1552" s="3" t="s">
        <v>2006</v>
      </c>
      <c r="AB1552" s="3" t="s">
        <v>2006</v>
      </c>
      <c r="AC1552" s="3" t="s">
        <v>2006</v>
      </c>
      <c r="AD1552" s="15" t="s">
        <v>2006</v>
      </c>
    </row>
    <row r="1553" spans="1:30" x14ac:dyDescent="0.3">
      <c r="A1553" s="146" t="s">
        <v>38</v>
      </c>
      <c r="B1553" s="145" t="s">
        <v>38</v>
      </c>
      <c r="C1553" s="144">
        <v>145070</v>
      </c>
      <c r="D1553" s="144">
        <v>6580210</v>
      </c>
      <c r="E1553" s="144">
        <v>2015</v>
      </c>
      <c r="F1553" s="3" t="s">
        <v>549</v>
      </c>
      <c r="G1553" s="3" t="s">
        <v>1267</v>
      </c>
      <c r="H1553" s="3" t="s">
        <v>275</v>
      </c>
      <c r="I1553" s="14">
        <f>0.1*32</f>
        <v>3.2</v>
      </c>
      <c r="J1553" s="23">
        <v>0.24000000000000002</v>
      </c>
      <c r="K1553" s="26">
        <v>0.44</v>
      </c>
      <c r="L1553" s="26">
        <v>3.7</v>
      </c>
      <c r="M1553" s="3" t="s">
        <v>1267</v>
      </c>
      <c r="N1553" s="3" t="s">
        <v>275</v>
      </c>
      <c r="O1553" s="23">
        <v>1.4</v>
      </c>
      <c r="P1553" s="23">
        <v>0.2</v>
      </c>
      <c r="Q1553" s="3" t="s">
        <v>1265</v>
      </c>
      <c r="R1553" s="27">
        <v>1.6</v>
      </c>
      <c r="S1553" s="3" t="s">
        <v>2006</v>
      </c>
      <c r="T1553" s="3" t="s">
        <v>2006</v>
      </c>
      <c r="U1553" s="3" t="s">
        <v>2006</v>
      </c>
      <c r="V1553" s="3" t="s">
        <v>2006</v>
      </c>
      <c r="W1553" s="3" t="s">
        <v>2006</v>
      </c>
      <c r="X1553" s="3">
        <v>44</v>
      </c>
      <c r="Y1553" s="3">
        <v>44</v>
      </c>
      <c r="Z1553" s="3" t="s">
        <v>2006</v>
      </c>
      <c r="AA1553" s="3" t="s">
        <v>2006</v>
      </c>
      <c r="AB1553" s="3" t="s">
        <v>2006</v>
      </c>
      <c r="AC1553" s="3" t="s">
        <v>2006</v>
      </c>
      <c r="AD1553" s="15" t="s">
        <v>2006</v>
      </c>
    </row>
    <row r="1554" spans="1:30" x14ac:dyDescent="0.3">
      <c r="A1554" s="146" t="s">
        <v>38</v>
      </c>
      <c r="B1554" s="145" t="s">
        <v>38</v>
      </c>
      <c r="C1554" s="144">
        <v>145070</v>
      </c>
      <c r="D1554" s="144">
        <v>6580210</v>
      </c>
      <c r="E1554" s="144">
        <v>2015</v>
      </c>
      <c r="F1554" s="3" t="s">
        <v>573</v>
      </c>
      <c r="G1554" s="3" t="s">
        <v>1267</v>
      </c>
      <c r="H1554" s="3" t="s">
        <v>275</v>
      </c>
      <c r="I1554" s="14">
        <v>0.96</v>
      </c>
      <c r="J1554" s="23" t="s">
        <v>587</v>
      </c>
      <c r="K1554" s="26">
        <v>0.25</v>
      </c>
      <c r="L1554" s="26">
        <v>1.3</v>
      </c>
      <c r="M1554" s="3" t="s">
        <v>1267</v>
      </c>
      <c r="N1554" s="3" t="s">
        <v>275</v>
      </c>
      <c r="O1554" s="23">
        <v>0.54</v>
      </c>
      <c r="P1554" s="23">
        <v>0.34</v>
      </c>
      <c r="Q1554" s="3" t="s">
        <v>1265</v>
      </c>
      <c r="R1554" s="27" t="s">
        <v>974</v>
      </c>
      <c r="S1554" s="3">
        <v>8</v>
      </c>
      <c r="T1554" s="3" t="s">
        <v>2006</v>
      </c>
      <c r="U1554" s="3" t="s">
        <v>2006</v>
      </c>
      <c r="V1554" s="3" t="s">
        <v>2006</v>
      </c>
      <c r="W1554" s="3">
        <v>10</v>
      </c>
      <c r="X1554" s="3">
        <v>40</v>
      </c>
      <c r="Y1554" s="3">
        <v>45</v>
      </c>
      <c r="Z1554" s="3" t="s">
        <v>2006</v>
      </c>
      <c r="AA1554" s="3" t="s">
        <v>2006</v>
      </c>
      <c r="AB1554" s="3">
        <v>21</v>
      </c>
      <c r="AC1554" s="3" t="s">
        <v>2006</v>
      </c>
      <c r="AD1554" s="15" t="s">
        <v>2006</v>
      </c>
    </row>
    <row r="1555" spans="1:30" x14ac:dyDescent="0.3">
      <c r="A1555" s="146" t="s">
        <v>38</v>
      </c>
      <c r="B1555" s="145" t="s">
        <v>38</v>
      </c>
      <c r="C1555" s="144">
        <v>145070</v>
      </c>
      <c r="D1555" s="144">
        <v>6580210</v>
      </c>
      <c r="E1555" s="144">
        <v>2015</v>
      </c>
      <c r="F1555" s="3" t="s">
        <v>574</v>
      </c>
      <c r="G1555" s="3" t="s">
        <v>1267</v>
      </c>
      <c r="H1555" s="3" t="s">
        <v>275</v>
      </c>
      <c r="I1555" s="14">
        <f>0.1*15</f>
        <v>1.5</v>
      </c>
      <c r="J1555" s="23">
        <v>0.24000000000000002</v>
      </c>
      <c r="K1555" s="26">
        <v>0.12999999999999998</v>
      </c>
      <c r="L1555" s="26">
        <v>4.8</v>
      </c>
      <c r="M1555" s="3" t="s">
        <v>1267</v>
      </c>
      <c r="N1555" s="3" t="s">
        <v>275</v>
      </c>
      <c r="O1555" s="23">
        <v>0.44</v>
      </c>
      <c r="P1555" s="23">
        <v>0.21000000000000002</v>
      </c>
      <c r="Q1555" s="3" t="s">
        <v>1265</v>
      </c>
      <c r="R1555" s="27" t="s">
        <v>974</v>
      </c>
      <c r="S1555" s="3">
        <v>7.7</v>
      </c>
      <c r="T1555" s="3" t="s">
        <v>2006</v>
      </c>
      <c r="U1555" s="3" t="s">
        <v>2006</v>
      </c>
      <c r="V1555" s="3" t="s">
        <v>2006</v>
      </c>
      <c r="W1555" s="3">
        <v>7.9</v>
      </c>
      <c r="X1555" s="3">
        <v>41</v>
      </c>
      <c r="Y1555" s="3">
        <v>41</v>
      </c>
      <c r="Z1555" s="3" t="s">
        <v>2006</v>
      </c>
      <c r="AA1555" s="3">
        <v>5.5</v>
      </c>
      <c r="AB1555" s="3">
        <v>21.1</v>
      </c>
      <c r="AC1555" s="3" t="s">
        <v>2006</v>
      </c>
      <c r="AD1555" s="15" t="s">
        <v>2006</v>
      </c>
    </row>
    <row r="1556" spans="1:30" x14ac:dyDescent="0.3">
      <c r="A1556" s="146" t="s">
        <v>38</v>
      </c>
      <c r="B1556" s="145" t="s">
        <v>38</v>
      </c>
      <c r="C1556" s="144">
        <v>145070</v>
      </c>
      <c r="D1556" s="144">
        <v>6580210</v>
      </c>
      <c r="E1556" s="144">
        <v>2015</v>
      </c>
      <c r="F1556" s="3" t="s">
        <v>580</v>
      </c>
      <c r="G1556" s="3" t="s">
        <v>1267</v>
      </c>
      <c r="H1556" s="3" t="s">
        <v>275</v>
      </c>
      <c r="I1556" s="14">
        <v>0.56000000000000005</v>
      </c>
      <c r="J1556" s="23">
        <v>0.38</v>
      </c>
      <c r="K1556" s="26">
        <v>8.8999999999999996E-2</v>
      </c>
      <c r="L1556" s="26">
        <v>1.9</v>
      </c>
      <c r="M1556" s="3" t="s">
        <v>1267</v>
      </c>
      <c r="N1556" s="3" t="s">
        <v>275</v>
      </c>
      <c r="O1556" s="23">
        <v>0.45</v>
      </c>
      <c r="P1556" s="23">
        <v>0.39</v>
      </c>
      <c r="Q1556" s="3" t="s">
        <v>1265</v>
      </c>
      <c r="R1556" s="27" t="s">
        <v>974</v>
      </c>
      <c r="S1556" s="3">
        <v>8</v>
      </c>
      <c r="T1556" s="3" t="s">
        <v>2006</v>
      </c>
      <c r="U1556" s="3" t="s">
        <v>2006</v>
      </c>
      <c r="V1556" s="3" t="s">
        <v>2006</v>
      </c>
      <c r="W1556" s="3">
        <v>8.4</v>
      </c>
      <c r="X1556" s="3">
        <v>42</v>
      </c>
      <c r="Y1556" s="3">
        <v>44</v>
      </c>
      <c r="Z1556" s="3" t="s">
        <v>2006</v>
      </c>
      <c r="AA1556" s="3" t="s">
        <v>2006</v>
      </c>
      <c r="AB1556" s="3">
        <v>22.1</v>
      </c>
      <c r="AC1556" s="3" t="s">
        <v>2006</v>
      </c>
      <c r="AD1556" s="15" t="s">
        <v>2006</v>
      </c>
    </row>
    <row r="1557" spans="1:30" x14ac:dyDescent="0.3">
      <c r="A1557" s="143" t="s">
        <v>267</v>
      </c>
      <c r="B1557" s="144" t="s">
        <v>552</v>
      </c>
      <c r="C1557" s="144">
        <v>152713</v>
      </c>
      <c r="D1557" s="144">
        <v>6582780</v>
      </c>
      <c r="E1557" s="144">
        <v>2015</v>
      </c>
      <c r="F1557" s="3" t="s">
        <v>571</v>
      </c>
      <c r="G1557" s="3" t="s">
        <v>1271</v>
      </c>
      <c r="H1557" s="3" t="s">
        <v>513</v>
      </c>
      <c r="I1557" s="14">
        <f>0.1*41</f>
        <v>4.1000000000000005</v>
      </c>
      <c r="J1557" s="23">
        <v>1.4</v>
      </c>
      <c r="K1557" s="26">
        <v>0.54</v>
      </c>
      <c r="L1557" s="26">
        <v>6.5</v>
      </c>
      <c r="M1557" s="3" t="s">
        <v>1271</v>
      </c>
      <c r="N1557" s="3" t="s">
        <v>974</v>
      </c>
      <c r="O1557" s="23">
        <v>2.4</v>
      </c>
      <c r="P1557" s="23" t="s">
        <v>556</v>
      </c>
      <c r="Q1557" s="3" t="s">
        <v>1273</v>
      </c>
      <c r="R1557" s="27" t="s">
        <v>1278</v>
      </c>
      <c r="S1557" s="3">
        <v>8.3000000000000007</v>
      </c>
      <c r="T1557" s="3">
        <v>100</v>
      </c>
      <c r="U1557" s="3" t="s">
        <v>2006</v>
      </c>
      <c r="V1557" s="3" t="s">
        <v>2006</v>
      </c>
      <c r="W1557" s="3">
        <v>5.9</v>
      </c>
      <c r="X1557" s="3" t="s">
        <v>2006</v>
      </c>
      <c r="Y1557" s="3">
        <v>51</v>
      </c>
      <c r="Z1557" s="3" t="s">
        <v>2006</v>
      </c>
      <c r="AA1557" s="3" t="s">
        <v>2006</v>
      </c>
      <c r="AB1557" s="3">
        <v>21.3</v>
      </c>
      <c r="AC1557" s="3" t="s">
        <v>2006</v>
      </c>
      <c r="AD1557" s="15" t="s">
        <v>2006</v>
      </c>
    </row>
    <row r="1558" spans="1:30" x14ac:dyDescent="0.3">
      <c r="A1558" s="143" t="s">
        <v>267</v>
      </c>
      <c r="B1558" s="144" t="s">
        <v>552</v>
      </c>
      <c r="C1558" s="144">
        <v>152713</v>
      </c>
      <c r="D1558" s="144">
        <v>6582780</v>
      </c>
      <c r="E1558" s="144">
        <v>2015</v>
      </c>
      <c r="F1558" s="3" t="s">
        <v>572</v>
      </c>
      <c r="G1558" s="3">
        <v>2.4E-2</v>
      </c>
      <c r="H1558" s="3">
        <v>0.26</v>
      </c>
      <c r="I1558" s="14">
        <f>0.1*59</f>
        <v>5.9</v>
      </c>
      <c r="J1558" s="23">
        <v>2</v>
      </c>
      <c r="K1558" s="26">
        <v>0.69</v>
      </c>
      <c r="L1558" s="26">
        <v>11</v>
      </c>
      <c r="M1558" s="3" t="s">
        <v>1267</v>
      </c>
      <c r="N1558" s="3" t="s">
        <v>275</v>
      </c>
      <c r="O1558" s="23">
        <v>5.3</v>
      </c>
      <c r="P1558" s="23">
        <v>1.5</v>
      </c>
      <c r="Q1558" s="3">
        <v>0.23</v>
      </c>
      <c r="R1558" s="27">
        <v>10</v>
      </c>
      <c r="S1558" s="3">
        <v>7.9</v>
      </c>
      <c r="T1558" s="3" t="s">
        <v>2006</v>
      </c>
      <c r="U1558" s="3" t="s">
        <v>2006</v>
      </c>
      <c r="V1558" s="3" t="s">
        <v>2006</v>
      </c>
      <c r="W1558" s="3">
        <v>7.7</v>
      </c>
      <c r="X1558" s="3" t="s">
        <v>2006</v>
      </c>
      <c r="Y1558" s="3">
        <v>49</v>
      </c>
      <c r="Z1558" s="3" t="s">
        <v>2006</v>
      </c>
      <c r="AA1558" s="3" t="s">
        <v>2006</v>
      </c>
      <c r="AB1558" s="3">
        <v>21.1</v>
      </c>
      <c r="AC1558" s="3" t="s">
        <v>2006</v>
      </c>
      <c r="AD1558" s="15" t="s">
        <v>2006</v>
      </c>
    </row>
    <row r="1559" spans="1:30" x14ac:dyDescent="0.3">
      <c r="A1559" s="143" t="s">
        <v>267</v>
      </c>
      <c r="B1559" s="144" t="s">
        <v>552</v>
      </c>
      <c r="C1559" s="144">
        <v>152713</v>
      </c>
      <c r="D1559" s="144">
        <v>6582780</v>
      </c>
      <c r="E1559" s="144">
        <v>2015</v>
      </c>
      <c r="F1559" s="3" t="s">
        <v>547</v>
      </c>
      <c r="G1559" s="3" t="s">
        <v>1271</v>
      </c>
      <c r="H1559" s="3" t="s">
        <v>513</v>
      </c>
      <c r="I1559" s="14">
        <v>3</v>
      </c>
      <c r="J1559" s="23">
        <v>1.1000000000000001</v>
      </c>
      <c r="K1559" s="26">
        <v>0.35</v>
      </c>
      <c r="L1559" s="26" t="s">
        <v>1274</v>
      </c>
      <c r="M1559" s="3" t="s">
        <v>1271</v>
      </c>
      <c r="N1559" s="3" t="s">
        <v>974</v>
      </c>
      <c r="O1559" s="23">
        <v>4.8999999999999995</v>
      </c>
      <c r="P1559" s="23">
        <v>1.6</v>
      </c>
      <c r="Q1559" s="3" t="s">
        <v>1273</v>
      </c>
      <c r="R1559" s="27">
        <v>10</v>
      </c>
      <c r="S1559" s="3">
        <v>8.3000000000000007</v>
      </c>
      <c r="T1559" s="3" t="s">
        <v>2006</v>
      </c>
      <c r="U1559" s="3" t="s">
        <v>2006</v>
      </c>
      <c r="V1559" s="3" t="s">
        <v>2006</v>
      </c>
      <c r="W1559" s="3">
        <v>7.3</v>
      </c>
      <c r="X1559" s="3" t="s">
        <v>2006</v>
      </c>
      <c r="Y1559" s="3">
        <v>50</v>
      </c>
      <c r="Z1559" s="3" t="s">
        <v>2006</v>
      </c>
      <c r="AA1559" s="3" t="s">
        <v>2006</v>
      </c>
      <c r="AB1559" s="3">
        <v>22.3</v>
      </c>
      <c r="AC1559" s="3" t="s">
        <v>2006</v>
      </c>
      <c r="AD1559" s="15" t="s">
        <v>2006</v>
      </c>
    </row>
    <row r="1560" spans="1:30" x14ac:dyDescent="0.3">
      <c r="A1560" s="143" t="s">
        <v>267</v>
      </c>
      <c r="B1560" s="144" t="s">
        <v>552</v>
      </c>
      <c r="C1560" s="144">
        <v>152713</v>
      </c>
      <c r="D1560" s="144">
        <v>6582780</v>
      </c>
      <c r="E1560" s="144">
        <v>2015</v>
      </c>
      <c r="F1560" s="3" t="s">
        <v>548</v>
      </c>
      <c r="G1560" s="3" t="s">
        <v>1271</v>
      </c>
      <c r="H1560" s="3" t="s">
        <v>513</v>
      </c>
      <c r="I1560" s="14">
        <f>0.1*21</f>
        <v>2.1</v>
      </c>
      <c r="J1560" s="23">
        <v>1.5</v>
      </c>
      <c r="K1560" s="26">
        <v>0.45</v>
      </c>
      <c r="L1560" s="26" t="s">
        <v>1274</v>
      </c>
      <c r="M1560" s="3" t="s">
        <v>1271</v>
      </c>
      <c r="N1560" s="3" t="s">
        <v>974</v>
      </c>
      <c r="O1560" s="23">
        <v>2.2000000000000002</v>
      </c>
      <c r="P1560" s="23">
        <v>1.2</v>
      </c>
      <c r="Q1560" s="3" t="s">
        <v>1273</v>
      </c>
      <c r="R1560" s="27" t="s">
        <v>1278</v>
      </c>
      <c r="S1560" s="3">
        <v>7.7</v>
      </c>
      <c r="T1560" s="3" t="s">
        <v>2006</v>
      </c>
      <c r="U1560" s="3" t="s">
        <v>2006</v>
      </c>
      <c r="V1560" s="3" t="s">
        <v>2006</v>
      </c>
      <c r="W1560" s="3">
        <v>7.8</v>
      </c>
      <c r="X1560" s="3" t="s">
        <v>2006</v>
      </c>
      <c r="Y1560" s="3">
        <v>53</v>
      </c>
      <c r="Z1560" s="3" t="s">
        <v>2006</v>
      </c>
      <c r="AA1560" s="3" t="s">
        <v>2006</v>
      </c>
      <c r="AB1560" s="3">
        <v>22.7</v>
      </c>
      <c r="AC1560" s="3" t="s">
        <v>2006</v>
      </c>
      <c r="AD1560" s="15" t="s">
        <v>2006</v>
      </c>
    </row>
    <row r="1561" spans="1:30" x14ac:dyDescent="0.3">
      <c r="A1561" s="143" t="s">
        <v>267</v>
      </c>
      <c r="B1561" s="144" t="s">
        <v>552</v>
      </c>
      <c r="C1561" s="144">
        <v>152713</v>
      </c>
      <c r="D1561" s="144">
        <v>6582780</v>
      </c>
      <c r="E1561" s="144">
        <v>2015</v>
      </c>
      <c r="F1561" s="3" t="s">
        <v>549</v>
      </c>
      <c r="G1561" s="3" t="s">
        <v>1271</v>
      </c>
      <c r="H1561" s="3" t="s">
        <v>513</v>
      </c>
      <c r="I1561" s="14">
        <v>24</v>
      </c>
      <c r="J1561" s="23">
        <v>1.7</v>
      </c>
      <c r="K1561" s="26">
        <v>0.91</v>
      </c>
      <c r="L1561" s="26">
        <v>15</v>
      </c>
      <c r="M1561" s="3" t="s">
        <v>1271</v>
      </c>
      <c r="N1561" s="3" t="s">
        <v>974</v>
      </c>
      <c r="O1561" s="23">
        <v>8.5</v>
      </c>
      <c r="P1561" s="23">
        <v>1.8</v>
      </c>
      <c r="Q1561" s="3" t="s">
        <v>1273</v>
      </c>
      <c r="R1561" s="27">
        <v>14</v>
      </c>
      <c r="S1561" s="3">
        <v>7.7</v>
      </c>
      <c r="T1561" s="3">
        <v>110</v>
      </c>
      <c r="U1561" s="3" t="s">
        <v>2006</v>
      </c>
      <c r="V1561" s="3" t="s">
        <v>2006</v>
      </c>
      <c r="W1561" s="3">
        <v>5.7</v>
      </c>
      <c r="X1561" s="3" t="s">
        <v>2006</v>
      </c>
      <c r="Y1561" s="3">
        <v>55</v>
      </c>
      <c r="Z1561" s="3" t="s">
        <v>2006</v>
      </c>
      <c r="AA1561" s="3" t="s">
        <v>2006</v>
      </c>
      <c r="AB1561" s="3">
        <v>22.4</v>
      </c>
      <c r="AC1561" s="3" t="s">
        <v>2006</v>
      </c>
      <c r="AD1561" s="15" t="s">
        <v>2006</v>
      </c>
    </row>
    <row r="1562" spans="1:30" x14ac:dyDescent="0.3">
      <c r="A1562" s="143" t="s">
        <v>267</v>
      </c>
      <c r="B1562" s="144" t="s">
        <v>552</v>
      </c>
      <c r="C1562" s="144">
        <v>152713</v>
      </c>
      <c r="D1562" s="144">
        <v>6582780</v>
      </c>
      <c r="E1562" s="144">
        <v>2015</v>
      </c>
      <c r="F1562" s="3" t="s">
        <v>573</v>
      </c>
      <c r="G1562" s="3" t="s">
        <v>1271</v>
      </c>
      <c r="H1562" s="3" t="s">
        <v>513</v>
      </c>
      <c r="I1562" s="14">
        <f>0.1*18</f>
        <v>1.8</v>
      </c>
      <c r="J1562" s="23">
        <v>1.4</v>
      </c>
      <c r="K1562" s="26">
        <v>0.45</v>
      </c>
      <c r="L1562" s="26">
        <v>6.3</v>
      </c>
      <c r="M1562" s="3" t="s">
        <v>1271</v>
      </c>
      <c r="N1562" s="3" t="s">
        <v>974</v>
      </c>
      <c r="O1562" s="23">
        <v>1.9</v>
      </c>
      <c r="P1562" s="23">
        <v>1.4</v>
      </c>
      <c r="Q1562" s="3" t="s">
        <v>1273</v>
      </c>
      <c r="R1562" s="27">
        <v>5.6</v>
      </c>
      <c r="S1562" s="3">
        <v>8</v>
      </c>
      <c r="T1562" s="3" t="s">
        <v>2006</v>
      </c>
      <c r="U1562" s="3" t="s">
        <v>2006</v>
      </c>
      <c r="V1562" s="3" t="s">
        <v>2006</v>
      </c>
      <c r="W1562" s="3">
        <v>8.5</v>
      </c>
      <c r="X1562" s="3" t="s">
        <v>2006</v>
      </c>
      <c r="Y1562" s="3">
        <v>49</v>
      </c>
      <c r="Z1562" s="3" t="s">
        <v>2006</v>
      </c>
      <c r="AA1562" s="3" t="s">
        <v>2006</v>
      </c>
      <c r="AB1562" s="3">
        <v>20.9</v>
      </c>
      <c r="AC1562" s="3" t="s">
        <v>2006</v>
      </c>
      <c r="AD1562" s="15" t="s">
        <v>2006</v>
      </c>
    </row>
    <row r="1563" spans="1:30" x14ac:dyDescent="0.3">
      <c r="A1563" s="143" t="s">
        <v>267</v>
      </c>
      <c r="B1563" s="144" t="s">
        <v>552</v>
      </c>
      <c r="C1563" s="144">
        <v>152713</v>
      </c>
      <c r="D1563" s="144">
        <v>6582780</v>
      </c>
      <c r="E1563" s="144">
        <v>2015</v>
      </c>
      <c r="F1563" s="3" t="s">
        <v>574</v>
      </c>
      <c r="G1563" s="3" t="s">
        <v>1271</v>
      </c>
      <c r="H1563" s="3" t="s">
        <v>513</v>
      </c>
      <c r="I1563" s="14">
        <f>0.1*88</f>
        <v>8.8000000000000007</v>
      </c>
      <c r="J1563" s="23">
        <v>1.8</v>
      </c>
      <c r="K1563" s="26">
        <v>0.76999999999999991</v>
      </c>
      <c r="L1563" s="26">
        <v>14</v>
      </c>
      <c r="M1563" s="3" t="s">
        <v>1271</v>
      </c>
      <c r="N1563" s="3" t="s">
        <v>974</v>
      </c>
      <c r="O1563" s="23">
        <v>2.2000000000000002</v>
      </c>
      <c r="P1563" s="23" t="s">
        <v>556</v>
      </c>
      <c r="Q1563" s="3" t="s">
        <v>1273</v>
      </c>
      <c r="R1563" s="27">
        <v>8.4</v>
      </c>
      <c r="S1563" s="3">
        <v>7.6</v>
      </c>
      <c r="T1563" s="3" t="s">
        <v>2006</v>
      </c>
      <c r="U1563" s="3" t="s">
        <v>2006</v>
      </c>
      <c r="V1563" s="3" t="s">
        <v>2006</v>
      </c>
      <c r="W1563" s="3">
        <v>6.6</v>
      </c>
      <c r="X1563" s="3" t="s">
        <v>2006</v>
      </c>
      <c r="Y1563" s="3">
        <v>57</v>
      </c>
      <c r="Z1563" s="3" t="s">
        <v>2006</v>
      </c>
      <c r="AA1563" s="3">
        <v>7.2</v>
      </c>
      <c r="AB1563" s="3">
        <v>21</v>
      </c>
      <c r="AC1563" s="3" t="s">
        <v>2006</v>
      </c>
      <c r="AD1563" s="15" t="s">
        <v>2006</v>
      </c>
    </row>
    <row r="1564" spans="1:30" x14ac:dyDescent="0.3">
      <c r="A1564" s="143" t="s">
        <v>267</v>
      </c>
      <c r="B1564" s="144" t="s">
        <v>552</v>
      </c>
      <c r="C1564" s="144">
        <v>152713</v>
      </c>
      <c r="D1564" s="144">
        <v>6582780</v>
      </c>
      <c r="E1564" s="144">
        <v>2015</v>
      </c>
      <c r="F1564" s="3" t="s">
        <v>575</v>
      </c>
      <c r="G1564" s="3" t="s">
        <v>1271</v>
      </c>
      <c r="H1564" s="3" t="s">
        <v>513</v>
      </c>
      <c r="I1564" s="14">
        <f>0.1*21</f>
        <v>2.1</v>
      </c>
      <c r="J1564" s="23">
        <v>1.8</v>
      </c>
      <c r="K1564" s="26" t="s">
        <v>1273</v>
      </c>
      <c r="L1564" s="26">
        <v>11</v>
      </c>
      <c r="M1564" s="3" t="s">
        <v>275</v>
      </c>
      <c r="N1564" s="3" t="s">
        <v>1275</v>
      </c>
      <c r="O1564" s="23" t="s">
        <v>1275</v>
      </c>
      <c r="P1564" s="23" t="s">
        <v>587</v>
      </c>
      <c r="Q1564" s="3" t="s">
        <v>1276</v>
      </c>
      <c r="R1564" s="27" t="s">
        <v>1277</v>
      </c>
      <c r="S1564" s="3">
        <v>7.6</v>
      </c>
      <c r="T1564" s="3" t="s">
        <v>2006</v>
      </c>
      <c r="U1564" s="3" t="s">
        <v>2006</v>
      </c>
      <c r="V1564" s="3" t="s">
        <v>2006</v>
      </c>
      <c r="W1564" s="3">
        <v>6</v>
      </c>
      <c r="X1564" s="3" t="s">
        <v>2006</v>
      </c>
      <c r="Y1564" s="3">
        <v>55</v>
      </c>
      <c r="Z1564" s="3" t="s">
        <v>2006</v>
      </c>
      <c r="AA1564" s="3" t="s">
        <v>2006</v>
      </c>
      <c r="AB1564" s="3">
        <v>21.7</v>
      </c>
      <c r="AC1564" s="3" t="s">
        <v>2006</v>
      </c>
      <c r="AD1564" s="15" t="s">
        <v>2006</v>
      </c>
    </row>
    <row r="1565" spans="1:30" x14ac:dyDescent="0.3">
      <c r="A1565" s="146" t="s">
        <v>39</v>
      </c>
      <c r="B1565" s="144" t="s">
        <v>39</v>
      </c>
      <c r="C1565" s="144">
        <v>145234</v>
      </c>
      <c r="D1565" s="144">
        <v>6581590</v>
      </c>
      <c r="E1565" s="144">
        <v>2015</v>
      </c>
      <c r="F1565" s="3" t="s">
        <v>549</v>
      </c>
      <c r="G1565" s="3" t="s">
        <v>1267</v>
      </c>
      <c r="H1565" s="3" t="s">
        <v>275</v>
      </c>
      <c r="I1565" s="14">
        <v>0.39</v>
      </c>
      <c r="J1565" s="23">
        <v>0.34</v>
      </c>
      <c r="K1565" s="26" t="s">
        <v>566</v>
      </c>
      <c r="L1565" s="26" t="s">
        <v>582</v>
      </c>
      <c r="M1565" s="3" t="s">
        <v>1267</v>
      </c>
      <c r="N1565" s="3" t="s">
        <v>275</v>
      </c>
      <c r="O1565" s="23">
        <v>0.27999999999999997</v>
      </c>
      <c r="P1565" s="23">
        <v>0.23</v>
      </c>
      <c r="Q1565" s="3" t="s">
        <v>1265</v>
      </c>
      <c r="R1565" s="27" t="s">
        <v>974</v>
      </c>
      <c r="S1565" s="3">
        <v>8.1</v>
      </c>
      <c r="T1565" s="3" t="s">
        <v>2006</v>
      </c>
      <c r="U1565" s="3" t="s">
        <v>2006</v>
      </c>
      <c r="V1565" s="3" t="s">
        <v>2006</v>
      </c>
      <c r="W1565" s="3">
        <v>18</v>
      </c>
      <c r="X1565" s="3" t="s">
        <v>2006</v>
      </c>
      <c r="Y1565" s="3">
        <v>56</v>
      </c>
      <c r="Z1565" s="3" t="s">
        <v>2006</v>
      </c>
      <c r="AA1565" s="3" t="s">
        <v>2006</v>
      </c>
      <c r="AB1565" s="3">
        <v>21.4</v>
      </c>
      <c r="AC1565" s="3" t="s">
        <v>2006</v>
      </c>
      <c r="AD1565" s="15" t="s">
        <v>2006</v>
      </c>
    </row>
    <row r="1566" spans="1:30" x14ac:dyDescent="0.3">
      <c r="A1566" s="146" t="s">
        <v>39</v>
      </c>
      <c r="B1566" s="144" t="s">
        <v>39</v>
      </c>
      <c r="C1566" s="144">
        <v>145234</v>
      </c>
      <c r="D1566" s="144">
        <v>6581590</v>
      </c>
      <c r="E1566" s="144">
        <v>2015</v>
      </c>
      <c r="F1566" s="3" t="s">
        <v>573</v>
      </c>
      <c r="G1566" s="3" t="s">
        <v>1267</v>
      </c>
      <c r="H1566" s="3" t="s">
        <v>275</v>
      </c>
      <c r="I1566" s="14">
        <f>0.1*16</f>
        <v>1.6</v>
      </c>
      <c r="J1566" s="23">
        <v>0.27</v>
      </c>
      <c r="K1566" s="26">
        <v>0.2</v>
      </c>
      <c r="L1566" s="26">
        <v>2.2000000000000002</v>
      </c>
      <c r="M1566" s="3" t="s">
        <v>1267</v>
      </c>
      <c r="N1566" s="3" t="s">
        <v>275</v>
      </c>
      <c r="O1566" s="23">
        <v>0.76</v>
      </c>
      <c r="P1566" s="23">
        <v>0.49</v>
      </c>
      <c r="Q1566" s="3" t="s">
        <v>1265</v>
      </c>
      <c r="R1566" s="27" t="s">
        <v>974</v>
      </c>
      <c r="S1566" s="3">
        <v>8.1999999999999993</v>
      </c>
      <c r="T1566" s="3" t="s">
        <v>2006</v>
      </c>
      <c r="U1566" s="3" t="s">
        <v>2006</v>
      </c>
      <c r="V1566" s="3" t="s">
        <v>2006</v>
      </c>
      <c r="W1566" s="3">
        <v>22</v>
      </c>
      <c r="X1566" s="3" t="s">
        <v>2006</v>
      </c>
      <c r="Y1566" s="3">
        <v>64</v>
      </c>
      <c r="Z1566" s="3" t="s">
        <v>2006</v>
      </c>
      <c r="AA1566" s="3" t="s">
        <v>2006</v>
      </c>
      <c r="AB1566" s="3">
        <v>21.1</v>
      </c>
      <c r="AC1566" s="3" t="s">
        <v>2006</v>
      </c>
      <c r="AD1566" s="15" t="s">
        <v>2006</v>
      </c>
    </row>
    <row r="1567" spans="1:30" x14ac:dyDescent="0.3">
      <c r="A1567" s="146" t="s">
        <v>39</v>
      </c>
      <c r="B1567" s="144" t="s">
        <v>39</v>
      </c>
      <c r="C1567" s="144">
        <v>145234</v>
      </c>
      <c r="D1567" s="144">
        <v>6581590</v>
      </c>
      <c r="E1567" s="144">
        <v>2015</v>
      </c>
      <c r="F1567" s="3" t="s">
        <v>574</v>
      </c>
      <c r="G1567" s="3" t="s">
        <v>1267</v>
      </c>
      <c r="H1567" s="3" t="s">
        <v>275</v>
      </c>
      <c r="I1567" s="14">
        <f>0.1*22</f>
        <v>2.2000000000000002</v>
      </c>
      <c r="J1567" s="23">
        <v>0.27999999999999997</v>
      </c>
      <c r="K1567" s="26">
        <v>8.2000000000000003E-2</v>
      </c>
      <c r="L1567" s="26">
        <v>3.5</v>
      </c>
      <c r="M1567" s="3" t="s">
        <v>1267</v>
      </c>
      <c r="N1567" s="3" t="s">
        <v>275</v>
      </c>
      <c r="O1567" s="23">
        <v>2</v>
      </c>
      <c r="P1567" s="23" t="s">
        <v>587</v>
      </c>
      <c r="Q1567" s="3" t="s">
        <v>1265</v>
      </c>
      <c r="R1567" s="27">
        <v>3</v>
      </c>
      <c r="S1567" s="3">
        <v>7.9</v>
      </c>
      <c r="T1567" s="3" t="s">
        <v>2006</v>
      </c>
      <c r="U1567" s="3" t="s">
        <v>2006</v>
      </c>
      <c r="V1567" s="3" t="s">
        <v>2006</v>
      </c>
      <c r="W1567" s="3">
        <v>20</v>
      </c>
      <c r="X1567" s="3" t="s">
        <v>2006</v>
      </c>
      <c r="Y1567" s="3">
        <v>58</v>
      </c>
      <c r="Z1567" s="3" t="s">
        <v>2006</v>
      </c>
      <c r="AA1567" s="3">
        <v>5.0999999999999996</v>
      </c>
      <c r="AB1567" s="3">
        <v>21.1</v>
      </c>
      <c r="AC1567" s="3" t="s">
        <v>2006</v>
      </c>
      <c r="AD1567" s="15" t="s">
        <v>2006</v>
      </c>
    </row>
    <row r="1568" spans="1:30" x14ac:dyDescent="0.3">
      <c r="A1568" s="146" t="s">
        <v>39</v>
      </c>
      <c r="B1568" s="144" t="s">
        <v>39</v>
      </c>
      <c r="C1568" s="144">
        <v>145234</v>
      </c>
      <c r="D1568" s="144">
        <v>6581590</v>
      </c>
      <c r="E1568" s="144">
        <v>2015</v>
      </c>
      <c r="F1568" s="3" t="s">
        <v>580</v>
      </c>
      <c r="G1568" s="3" t="s">
        <v>1267</v>
      </c>
      <c r="H1568" s="3" t="s">
        <v>275</v>
      </c>
      <c r="I1568" s="14">
        <v>0.68</v>
      </c>
      <c r="J1568" s="23">
        <v>0.66</v>
      </c>
      <c r="K1568" s="26">
        <v>0.31</v>
      </c>
      <c r="L1568" s="26">
        <v>2</v>
      </c>
      <c r="M1568" s="3" t="s">
        <v>1267</v>
      </c>
      <c r="N1568" s="3" t="s">
        <v>275</v>
      </c>
      <c r="O1568" s="23">
        <v>0.45</v>
      </c>
      <c r="P1568" s="23">
        <v>0.63</v>
      </c>
      <c r="Q1568" s="3" t="s">
        <v>1265</v>
      </c>
      <c r="R1568" s="27">
        <v>1.4</v>
      </c>
      <c r="S1568" s="3">
        <v>7.9</v>
      </c>
      <c r="T1568" s="3" t="s">
        <v>2006</v>
      </c>
      <c r="U1568" s="3" t="s">
        <v>2006</v>
      </c>
      <c r="V1568" s="3" t="s">
        <v>2006</v>
      </c>
      <c r="W1568" s="3">
        <v>21</v>
      </c>
      <c r="X1568" s="3" t="s">
        <v>2006</v>
      </c>
      <c r="Y1568" s="3">
        <v>69</v>
      </c>
      <c r="Z1568" s="3" t="s">
        <v>2006</v>
      </c>
      <c r="AA1568" s="3" t="s">
        <v>2006</v>
      </c>
      <c r="AB1568" s="3">
        <v>22</v>
      </c>
      <c r="AC1568" s="3" t="s">
        <v>2006</v>
      </c>
      <c r="AD1568" s="15" t="s">
        <v>2006</v>
      </c>
    </row>
    <row r="1569" spans="1:30" x14ac:dyDescent="0.3">
      <c r="A1569" s="146" t="s">
        <v>42</v>
      </c>
      <c r="B1569" s="144" t="s">
        <v>42</v>
      </c>
      <c r="C1569" s="144">
        <v>148156</v>
      </c>
      <c r="D1569" s="144">
        <v>6572520</v>
      </c>
      <c r="E1569" s="144">
        <v>2015</v>
      </c>
      <c r="F1569" s="3" t="s">
        <v>549</v>
      </c>
      <c r="G1569" s="3" t="s">
        <v>1267</v>
      </c>
      <c r="H1569" s="3">
        <v>0.21</v>
      </c>
      <c r="I1569" s="14">
        <v>26</v>
      </c>
      <c r="J1569" s="23">
        <v>2.2000000000000002</v>
      </c>
      <c r="K1569" s="26">
        <v>2</v>
      </c>
      <c r="L1569" s="26">
        <v>30</v>
      </c>
      <c r="M1569" s="3" t="s">
        <v>1267</v>
      </c>
      <c r="N1569" s="3" t="s">
        <v>275</v>
      </c>
      <c r="O1569" s="23">
        <v>9.6</v>
      </c>
      <c r="P1569" s="23">
        <v>1.4</v>
      </c>
      <c r="Q1569" s="3">
        <v>7.8E-2</v>
      </c>
      <c r="R1569" s="27">
        <v>15</v>
      </c>
      <c r="S1569" s="3">
        <v>7.6</v>
      </c>
      <c r="T1569" s="3" t="s">
        <v>2006</v>
      </c>
      <c r="U1569" s="3" t="s">
        <v>2006</v>
      </c>
      <c r="V1569" s="3" t="s">
        <v>2006</v>
      </c>
      <c r="W1569" s="3">
        <v>6</v>
      </c>
      <c r="X1569" s="3" t="s">
        <v>2006</v>
      </c>
      <c r="Y1569" s="3">
        <v>24</v>
      </c>
      <c r="Z1569" s="3" t="s">
        <v>2006</v>
      </c>
      <c r="AA1569" s="3" t="s">
        <v>2006</v>
      </c>
      <c r="AB1569" s="3">
        <v>20.9</v>
      </c>
      <c r="AC1569" s="3" t="s">
        <v>2006</v>
      </c>
      <c r="AD1569" s="15" t="s">
        <v>2006</v>
      </c>
    </row>
    <row r="1570" spans="1:30" x14ac:dyDescent="0.3">
      <c r="A1570" s="146" t="s">
        <v>42</v>
      </c>
      <c r="B1570" s="144" t="s">
        <v>42</v>
      </c>
      <c r="C1570" s="144">
        <v>148156</v>
      </c>
      <c r="D1570" s="144">
        <v>6572520</v>
      </c>
      <c r="E1570" s="144">
        <v>2015</v>
      </c>
      <c r="F1570" s="3" t="s">
        <v>573</v>
      </c>
      <c r="G1570" s="3" t="s">
        <v>1267</v>
      </c>
      <c r="H1570" s="3" t="s">
        <v>275</v>
      </c>
      <c r="I1570" s="14">
        <f>0.1*23</f>
        <v>2.3000000000000003</v>
      </c>
      <c r="J1570" s="23">
        <v>1</v>
      </c>
      <c r="K1570" s="26">
        <v>0.47</v>
      </c>
      <c r="L1570" s="26">
        <v>4.3</v>
      </c>
      <c r="M1570" s="3" t="s">
        <v>1267</v>
      </c>
      <c r="N1570" s="3" t="s">
        <v>275</v>
      </c>
      <c r="O1570" s="23">
        <v>1.4</v>
      </c>
      <c r="P1570" s="23">
        <v>1.2</v>
      </c>
      <c r="Q1570" s="3" t="s">
        <v>1265</v>
      </c>
      <c r="R1570" s="27">
        <v>2.2999999999999998</v>
      </c>
      <c r="S1570" s="3">
        <v>7.9</v>
      </c>
      <c r="T1570" s="3" t="s">
        <v>2006</v>
      </c>
      <c r="U1570" s="3" t="s">
        <v>2006</v>
      </c>
      <c r="V1570" s="3" t="s">
        <v>2006</v>
      </c>
      <c r="W1570" s="3">
        <v>6.4</v>
      </c>
      <c r="X1570" s="3" t="s">
        <v>2006</v>
      </c>
      <c r="Y1570" s="3">
        <v>26</v>
      </c>
      <c r="Z1570" s="3" t="s">
        <v>2006</v>
      </c>
      <c r="AA1570" s="3" t="s">
        <v>2006</v>
      </c>
      <c r="AB1570" s="3">
        <v>21.9</v>
      </c>
      <c r="AC1570" s="3" t="s">
        <v>2006</v>
      </c>
      <c r="AD1570" s="15" t="s">
        <v>2006</v>
      </c>
    </row>
    <row r="1571" spans="1:30" x14ac:dyDescent="0.3">
      <c r="A1571" s="146" t="s">
        <v>42</v>
      </c>
      <c r="B1571" s="144" t="s">
        <v>42</v>
      </c>
      <c r="C1571" s="144">
        <v>148156</v>
      </c>
      <c r="D1571" s="144">
        <v>6572520</v>
      </c>
      <c r="E1571" s="144">
        <v>2015</v>
      </c>
      <c r="F1571" s="3" t="s">
        <v>574</v>
      </c>
      <c r="G1571" s="3" t="s">
        <v>1267</v>
      </c>
      <c r="H1571" s="3" t="s">
        <v>275</v>
      </c>
      <c r="I1571" s="14">
        <f>0.1*25</f>
        <v>2.5</v>
      </c>
      <c r="J1571" s="23">
        <v>1.1000000000000001</v>
      </c>
      <c r="K1571" s="26">
        <v>0.2</v>
      </c>
      <c r="L1571" s="26">
        <v>6.1000000000000005</v>
      </c>
      <c r="M1571" s="3" t="s">
        <v>1267</v>
      </c>
      <c r="N1571" s="3" t="s">
        <v>275</v>
      </c>
      <c r="O1571" s="23">
        <v>1.9</v>
      </c>
      <c r="P1571" s="23" t="s">
        <v>587</v>
      </c>
      <c r="Q1571" s="3" t="s">
        <v>1265</v>
      </c>
      <c r="R1571" s="27">
        <v>4.5</v>
      </c>
      <c r="S1571" s="3">
        <v>7.4</v>
      </c>
      <c r="T1571" s="3" t="s">
        <v>2006</v>
      </c>
      <c r="U1571" s="3" t="s">
        <v>2006</v>
      </c>
      <c r="V1571" s="3" t="s">
        <v>2006</v>
      </c>
      <c r="W1571" s="3">
        <v>5.4</v>
      </c>
      <c r="X1571" s="3" t="s">
        <v>2006</v>
      </c>
      <c r="Y1571" s="3">
        <v>25</v>
      </c>
      <c r="Z1571" s="3" t="s">
        <v>2006</v>
      </c>
      <c r="AA1571" s="3">
        <v>5.4</v>
      </c>
      <c r="AB1571" s="3">
        <v>21</v>
      </c>
      <c r="AC1571" s="3" t="s">
        <v>2006</v>
      </c>
      <c r="AD1571" s="15" t="s">
        <v>2006</v>
      </c>
    </row>
    <row r="1572" spans="1:30" x14ac:dyDescent="0.3">
      <c r="A1572" s="146" t="s">
        <v>42</v>
      </c>
      <c r="B1572" s="144" t="s">
        <v>42</v>
      </c>
      <c r="C1572" s="144">
        <v>148156</v>
      </c>
      <c r="D1572" s="144">
        <v>6572520</v>
      </c>
      <c r="E1572" s="144">
        <v>2015</v>
      </c>
      <c r="F1572" s="3" t="s">
        <v>580</v>
      </c>
      <c r="G1572" s="3" t="s">
        <v>1267</v>
      </c>
      <c r="H1572" s="3" t="s">
        <v>275</v>
      </c>
      <c r="I1572" s="14">
        <f>0.1*25</f>
        <v>2.5</v>
      </c>
      <c r="J1572" s="23">
        <v>1.3</v>
      </c>
      <c r="K1572" s="26">
        <v>0.16</v>
      </c>
      <c r="L1572" s="26">
        <v>7</v>
      </c>
      <c r="M1572" s="3" t="s">
        <v>1267</v>
      </c>
      <c r="N1572" s="3" t="s">
        <v>275</v>
      </c>
      <c r="O1572" s="23">
        <v>2</v>
      </c>
      <c r="P1572" s="23">
        <v>1.3</v>
      </c>
      <c r="Q1572" s="3" t="s">
        <v>1265</v>
      </c>
      <c r="R1572" s="27">
        <v>5.5</v>
      </c>
      <c r="S1572" s="3">
        <v>7.7</v>
      </c>
      <c r="T1572" s="3" t="s">
        <v>2006</v>
      </c>
      <c r="U1572" s="3" t="s">
        <v>2006</v>
      </c>
      <c r="V1572" s="3" t="s">
        <v>2006</v>
      </c>
      <c r="W1572" s="3">
        <v>5.5</v>
      </c>
      <c r="X1572" s="3" t="s">
        <v>2006</v>
      </c>
      <c r="Y1572" s="3">
        <v>26</v>
      </c>
      <c r="Z1572" s="3" t="s">
        <v>2006</v>
      </c>
      <c r="AA1572" s="3" t="s">
        <v>2006</v>
      </c>
      <c r="AB1572" s="3">
        <v>22</v>
      </c>
      <c r="AC1572" s="3" t="s">
        <v>2006</v>
      </c>
      <c r="AD1572" s="15" t="s">
        <v>2006</v>
      </c>
    </row>
    <row r="1573" spans="1:30" x14ac:dyDescent="0.3">
      <c r="A1573" s="146" t="s">
        <v>41</v>
      </c>
      <c r="B1573" s="144" t="s">
        <v>41</v>
      </c>
      <c r="C1573" s="144">
        <v>155057</v>
      </c>
      <c r="D1573" s="144">
        <v>6568460</v>
      </c>
      <c r="E1573" s="144">
        <v>2015</v>
      </c>
      <c r="F1573" s="3" t="s">
        <v>549</v>
      </c>
      <c r="G1573" s="3" t="s">
        <v>1267</v>
      </c>
      <c r="H1573" s="3" t="s">
        <v>275</v>
      </c>
      <c r="I1573" s="14">
        <f>0.1*3</f>
        <v>0.30000000000000004</v>
      </c>
      <c r="J1573" s="23">
        <v>2</v>
      </c>
      <c r="K1573" s="26">
        <v>0.17</v>
      </c>
      <c r="L1573" s="26">
        <v>1.9</v>
      </c>
      <c r="M1573" s="3" t="s">
        <v>1267</v>
      </c>
      <c r="N1573" s="3" t="s">
        <v>275</v>
      </c>
      <c r="O1573" s="23">
        <v>2.2000000000000002</v>
      </c>
      <c r="P1573" s="23">
        <v>1.7</v>
      </c>
      <c r="Q1573" s="3" t="s">
        <v>1265</v>
      </c>
      <c r="R1573" s="27">
        <v>3.3</v>
      </c>
      <c r="S1573" s="3">
        <v>7.7</v>
      </c>
      <c r="T1573" s="3" t="s">
        <v>2006</v>
      </c>
      <c r="U1573" s="3" t="s">
        <v>2006</v>
      </c>
      <c r="V1573" s="3" t="s">
        <v>2006</v>
      </c>
      <c r="W1573" s="3">
        <v>8.6999999999999993</v>
      </c>
      <c r="X1573" s="3" t="s">
        <v>2006</v>
      </c>
      <c r="Y1573" s="3">
        <v>27</v>
      </c>
      <c r="Z1573" s="3" t="s">
        <v>2006</v>
      </c>
      <c r="AA1573" s="3" t="s">
        <v>2006</v>
      </c>
      <c r="AB1573" s="3">
        <v>21</v>
      </c>
      <c r="AC1573" s="3" t="s">
        <v>2006</v>
      </c>
      <c r="AD1573" s="15" t="s">
        <v>2006</v>
      </c>
    </row>
    <row r="1574" spans="1:30" x14ac:dyDescent="0.3">
      <c r="A1574" s="146" t="s">
        <v>41</v>
      </c>
      <c r="B1574" s="144" t="s">
        <v>41</v>
      </c>
      <c r="C1574" s="144">
        <v>155057</v>
      </c>
      <c r="D1574" s="144">
        <v>6568460</v>
      </c>
      <c r="E1574" s="144">
        <v>2015</v>
      </c>
      <c r="F1574" s="3" t="s">
        <v>573</v>
      </c>
      <c r="G1574" s="3" t="s">
        <v>1267</v>
      </c>
      <c r="H1574" s="3" t="s">
        <v>275</v>
      </c>
      <c r="I1574" s="14">
        <f>0.1*15</f>
        <v>1.5</v>
      </c>
      <c r="J1574" s="23">
        <v>1.6</v>
      </c>
      <c r="K1574" s="26">
        <v>0.12000000000000001</v>
      </c>
      <c r="L1574" s="26">
        <v>1.7</v>
      </c>
      <c r="M1574" s="3" t="s">
        <v>1267</v>
      </c>
      <c r="N1574" s="3" t="s">
        <v>275</v>
      </c>
      <c r="O1574" s="23">
        <v>2.2999999999999998</v>
      </c>
      <c r="P1574" s="23">
        <v>1.8</v>
      </c>
      <c r="Q1574" s="3" t="s">
        <v>1265</v>
      </c>
      <c r="R1574" s="27">
        <v>2.4</v>
      </c>
      <c r="S1574" s="3">
        <v>8</v>
      </c>
      <c r="T1574" s="3" t="s">
        <v>2006</v>
      </c>
      <c r="U1574" s="3" t="s">
        <v>2006</v>
      </c>
      <c r="V1574" s="3" t="s">
        <v>2006</v>
      </c>
      <c r="W1574" s="3">
        <v>10</v>
      </c>
      <c r="X1574" s="3" t="s">
        <v>2006</v>
      </c>
      <c r="Y1574" s="3">
        <v>25</v>
      </c>
      <c r="Z1574" s="3" t="s">
        <v>2006</v>
      </c>
      <c r="AA1574" s="3" t="s">
        <v>2006</v>
      </c>
      <c r="AB1574" s="3">
        <v>21</v>
      </c>
      <c r="AC1574" s="3" t="s">
        <v>2006</v>
      </c>
      <c r="AD1574" s="15" t="s">
        <v>2006</v>
      </c>
    </row>
    <row r="1575" spans="1:30" x14ac:dyDescent="0.3">
      <c r="A1575" s="146" t="s">
        <v>41</v>
      </c>
      <c r="B1575" s="144" t="s">
        <v>41</v>
      </c>
      <c r="C1575" s="144">
        <v>155057</v>
      </c>
      <c r="D1575" s="144">
        <v>6568460</v>
      </c>
      <c r="E1575" s="144">
        <v>2015</v>
      </c>
      <c r="F1575" s="3" t="s">
        <v>574</v>
      </c>
      <c r="G1575" s="3" t="s">
        <v>1267</v>
      </c>
      <c r="H1575" s="3" t="s">
        <v>275</v>
      </c>
      <c r="I1575" s="14">
        <f>0.1*14</f>
        <v>1.4000000000000001</v>
      </c>
      <c r="J1575" s="23">
        <v>1.6</v>
      </c>
      <c r="K1575" s="26">
        <v>9.5000000000000001E-2</v>
      </c>
      <c r="L1575" s="26">
        <v>2.1</v>
      </c>
      <c r="M1575" s="3" t="s">
        <v>1267</v>
      </c>
      <c r="N1575" s="3" t="s">
        <v>275</v>
      </c>
      <c r="O1575" s="23">
        <v>1.1000000000000001</v>
      </c>
      <c r="P1575" s="23">
        <v>1.6</v>
      </c>
      <c r="Q1575" s="3" t="s">
        <v>1265</v>
      </c>
      <c r="R1575" s="27">
        <v>1.3</v>
      </c>
      <c r="S1575" s="3">
        <v>7.6</v>
      </c>
      <c r="T1575" s="3" t="s">
        <v>2006</v>
      </c>
      <c r="U1575" s="3" t="s">
        <v>2006</v>
      </c>
      <c r="V1575" s="3" t="s">
        <v>2006</v>
      </c>
      <c r="W1575" s="3">
        <v>9.1999999999999993</v>
      </c>
      <c r="X1575" s="3" t="s">
        <v>2006</v>
      </c>
      <c r="Y1575" s="3">
        <v>24</v>
      </c>
      <c r="Z1575" s="3" t="s">
        <v>2006</v>
      </c>
      <c r="AA1575" s="3">
        <v>6.7</v>
      </c>
      <c r="AB1575" s="3">
        <v>21.2</v>
      </c>
      <c r="AC1575" s="3" t="s">
        <v>2006</v>
      </c>
      <c r="AD1575" s="15" t="s">
        <v>2006</v>
      </c>
    </row>
    <row r="1576" spans="1:30" x14ac:dyDescent="0.3">
      <c r="A1576" s="146" t="s">
        <v>41</v>
      </c>
      <c r="B1576" s="144" t="s">
        <v>41</v>
      </c>
      <c r="C1576" s="144">
        <v>155057</v>
      </c>
      <c r="D1576" s="144">
        <v>6568460</v>
      </c>
      <c r="E1576" s="144">
        <v>2015</v>
      </c>
      <c r="F1576" s="3" t="s">
        <v>575</v>
      </c>
      <c r="G1576" s="3" t="s">
        <v>1267</v>
      </c>
      <c r="H1576" s="3">
        <v>0.21</v>
      </c>
      <c r="I1576" s="14">
        <f>0.1*15</f>
        <v>1.5</v>
      </c>
      <c r="J1576" s="23">
        <v>2.2999999999999998</v>
      </c>
      <c r="K1576" s="26">
        <v>0.18000000000000002</v>
      </c>
      <c r="L1576" s="26">
        <v>35</v>
      </c>
      <c r="M1576" s="3" t="s">
        <v>1267</v>
      </c>
      <c r="N1576" s="3" t="s">
        <v>275</v>
      </c>
      <c r="O1576" s="23">
        <v>1.3</v>
      </c>
      <c r="P1576" s="23">
        <v>2.2999999999999998</v>
      </c>
      <c r="Q1576" s="3" t="s">
        <v>1265</v>
      </c>
      <c r="R1576" s="27">
        <v>6.2</v>
      </c>
      <c r="S1576" s="3">
        <v>7.4</v>
      </c>
      <c r="T1576" s="3" t="s">
        <v>2006</v>
      </c>
      <c r="U1576" s="3" t="s">
        <v>2006</v>
      </c>
      <c r="V1576" s="3" t="s">
        <v>2006</v>
      </c>
      <c r="W1576" s="3">
        <v>8.9</v>
      </c>
      <c r="X1576" s="3" t="s">
        <v>2006</v>
      </c>
      <c r="Y1576" s="3">
        <v>24</v>
      </c>
      <c r="Z1576" s="3" t="s">
        <v>2006</v>
      </c>
      <c r="AA1576" s="3" t="s">
        <v>2006</v>
      </c>
      <c r="AB1576" s="3">
        <v>21.5</v>
      </c>
      <c r="AC1576" s="3" t="s">
        <v>2006</v>
      </c>
      <c r="AD1576" s="15" t="s">
        <v>2006</v>
      </c>
    </row>
    <row r="1577" spans="1:30" x14ac:dyDescent="0.3">
      <c r="A1577" s="146" t="s">
        <v>40</v>
      </c>
      <c r="B1577" s="144" t="s">
        <v>40</v>
      </c>
      <c r="C1577" s="144">
        <v>142857</v>
      </c>
      <c r="D1577" s="144">
        <v>6581940</v>
      </c>
      <c r="E1577" s="144">
        <v>2015</v>
      </c>
      <c r="F1577" s="3" t="s">
        <v>549</v>
      </c>
      <c r="G1577" s="3" t="s">
        <v>1267</v>
      </c>
      <c r="H1577" s="3">
        <v>0.31</v>
      </c>
      <c r="I1577" s="14">
        <f>0.1*74</f>
        <v>7.4</v>
      </c>
      <c r="J1577" s="23">
        <v>1.3</v>
      </c>
      <c r="K1577" s="26">
        <v>0.55000000000000004</v>
      </c>
      <c r="L1577" s="26">
        <v>11</v>
      </c>
      <c r="M1577" s="3" t="s">
        <v>1267</v>
      </c>
      <c r="N1577" s="3">
        <v>0.21</v>
      </c>
      <c r="O1577" s="23">
        <v>5.7</v>
      </c>
      <c r="P1577" s="23">
        <v>1.4</v>
      </c>
      <c r="Q1577" s="3">
        <v>0.27</v>
      </c>
      <c r="R1577" s="27">
        <v>11</v>
      </c>
      <c r="S1577" s="3">
        <v>7.9</v>
      </c>
      <c r="T1577" s="3" t="s">
        <v>2006</v>
      </c>
      <c r="U1577" s="3" t="s">
        <v>2006</v>
      </c>
      <c r="V1577" s="3" t="s">
        <v>2006</v>
      </c>
      <c r="W1577" s="3">
        <v>8.1999999999999993</v>
      </c>
      <c r="X1577" s="3" t="s">
        <v>2006</v>
      </c>
      <c r="Y1577" s="3">
        <v>48</v>
      </c>
      <c r="Z1577" s="3" t="s">
        <v>2006</v>
      </c>
      <c r="AA1577" s="3" t="s">
        <v>2006</v>
      </c>
      <c r="AB1577" s="3">
        <v>21.4</v>
      </c>
      <c r="AC1577" s="3" t="s">
        <v>2006</v>
      </c>
      <c r="AD1577" s="15" t="s">
        <v>2006</v>
      </c>
    </row>
    <row r="1578" spans="1:30" x14ac:dyDescent="0.3">
      <c r="A1578" s="146" t="s">
        <v>40</v>
      </c>
      <c r="B1578" s="144" t="s">
        <v>40</v>
      </c>
      <c r="C1578" s="144">
        <v>142857</v>
      </c>
      <c r="D1578" s="144">
        <v>6581940</v>
      </c>
      <c r="E1578" s="144">
        <v>2015</v>
      </c>
      <c r="F1578" s="3" t="s">
        <v>573</v>
      </c>
      <c r="G1578" s="3" t="s">
        <v>1267</v>
      </c>
      <c r="H1578" s="3">
        <v>0.21</v>
      </c>
      <c r="I1578" s="14">
        <f>0.1*25</f>
        <v>2.5</v>
      </c>
      <c r="J1578" s="23">
        <v>1.1000000000000001</v>
      </c>
      <c r="K1578" s="26">
        <v>0.39</v>
      </c>
      <c r="L1578" s="26">
        <v>4.5999999999999996</v>
      </c>
      <c r="M1578" s="3" t="s">
        <v>1267</v>
      </c>
      <c r="N1578" s="3" t="s">
        <v>275</v>
      </c>
      <c r="O1578" s="23">
        <v>2.6</v>
      </c>
      <c r="P1578" s="23">
        <v>1.2</v>
      </c>
      <c r="Q1578" s="3" t="s">
        <v>1265</v>
      </c>
      <c r="R1578" s="27">
        <v>3.9</v>
      </c>
      <c r="S1578" s="3">
        <v>8.1999999999999993</v>
      </c>
      <c r="T1578" s="3" t="s">
        <v>2006</v>
      </c>
      <c r="U1578" s="3" t="s">
        <v>2006</v>
      </c>
      <c r="V1578" s="3" t="s">
        <v>2006</v>
      </c>
      <c r="W1578" s="3">
        <v>9.8000000000000007</v>
      </c>
      <c r="X1578" s="3" t="s">
        <v>2006</v>
      </c>
      <c r="Y1578" s="3">
        <v>51</v>
      </c>
      <c r="Z1578" s="3" t="s">
        <v>2006</v>
      </c>
      <c r="AA1578" s="3" t="s">
        <v>2006</v>
      </c>
      <c r="AB1578" s="3">
        <v>20.9</v>
      </c>
      <c r="AC1578" s="3" t="s">
        <v>2006</v>
      </c>
      <c r="AD1578" s="15" t="s">
        <v>2006</v>
      </c>
    </row>
    <row r="1579" spans="1:30" x14ac:dyDescent="0.3">
      <c r="A1579" s="146" t="s">
        <v>40</v>
      </c>
      <c r="B1579" s="144" t="s">
        <v>40</v>
      </c>
      <c r="C1579" s="144">
        <v>142857</v>
      </c>
      <c r="D1579" s="144">
        <v>6581940</v>
      </c>
      <c r="E1579" s="144">
        <v>2015</v>
      </c>
      <c r="F1579" s="3" t="s">
        <v>574</v>
      </c>
      <c r="G1579" s="3" t="s">
        <v>1267</v>
      </c>
      <c r="H1579" s="3">
        <v>0.22</v>
      </c>
      <c r="I1579" s="14">
        <v>4</v>
      </c>
      <c r="J1579" s="23">
        <v>1.1000000000000001</v>
      </c>
      <c r="K1579" s="26">
        <v>0.42000000000000004</v>
      </c>
      <c r="L1579" s="26">
        <v>14</v>
      </c>
      <c r="M1579" s="3" t="s">
        <v>1267</v>
      </c>
      <c r="N1579" s="3" t="s">
        <v>275</v>
      </c>
      <c r="O1579" s="23">
        <v>2.7</v>
      </c>
      <c r="P1579" s="23">
        <v>0.8899999999999999</v>
      </c>
      <c r="Q1579" s="3" t="s">
        <v>1265</v>
      </c>
      <c r="R1579" s="27">
        <v>8.4</v>
      </c>
      <c r="S1579" s="3">
        <v>7.7</v>
      </c>
      <c r="T1579" s="3" t="s">
        <v>2006</v>
      </c>
      <c r="U1579" s="3" t="s">
        <v>2006</v>
      </c>
      <c r="V1579" s="3" t="s">
        <v>2006</v>
      </c>
      <c r="W1579" s="3">
        <v>6.8</v>
      </c>
      <c r="X1579" s="3" t="s">
        <v>2006</v>
      </c>
      <c r="Y1579" s="3">
        <v>53</v>
      </c>
      <c r="Z1579" s="3" t="s">
        <v>2006</v>
      </c>
      <c r="AA1579" s="3">
        <v>5.5</v>
      </c>
      <c r="AB1579" s="3">
        <v>21.1</v>
      </c>
      <c r="AC1579" s="3" t="s">
        <v>2006</v>
      </c>
      <c r="AD1579" s="15" t="s">
        <v>2006</v>
      </c>
    </row>
    <row r="1580" spans="1:30" x14ac:dyDescent="0.3">
      <c r="A1580" s="146" t="s">
        <v>40</v>
      </c>
      <c r="B1580" s="144" t="s">
        <v>40</v>
      </c>
      <c r="C1580" s="144">
        <v>142857</v>
      </c>
      <c r="D1580" s="144">
        <v>6581940</v>
      </c>
      <c r="E1580" s="144">
        <v>2015</v>
      </c>
      <c r="F1580" s="3" t="s">
        <v>580</v>
      </c>
      <c r="G1580" s="3" t="s">
        <v>1267</v>
      </c>
      <c r="H1580" s="3">
        <v>0.43</v>
      </c>
      <c r="I1580" s="14">
        <f>0.1*45</f>
        <v>4.5</v>
      </c>
      <c r="J1580" s="23">
        <v>1.8</v>
      </c>
      <c r="K1580" s="26">
        <v>0.51</v>
      </c>
      <c r="L1580" s="26">
        <v>15</v>
      </c>
      <c r="M1580" s="3" t="s">
        <v>1267</v>
      </c>
      <c r="N1580" s="3" t="s">
        <v>275</v>
      </c>
      <c r="O1580" s="23">
        <v>3.5</v>
      </c>
      <c r="P1580" s="23">
        <v>1.6</v>
      </c>
      <c r="Q1580" s="3" t="s">
        <v>1265</v>
      </c>
      <c r="R1580" s="27">
        <v>10</v>
      </c>
      <c r="S1580" s="3">
        <v>7.7</v>
      </c>
      <c r="T1580" s="3" t="s">
        <v>2006</v>
      </c>
      <c r="U1580" s="3" t="s">
        <v>2006</v>
      </c>
      <c r="V1580" s="3" t="s">
        <v>2006</v>
      </c>
      <c r="W1580" s="3">
        <v>7.4</v>
      </c>
      <c r="X1580" s="3" t="s">
        <v>2006</v>
      </c>
      <c r="Y1580" s="3">
        <v>61</v>
      </c>
      <c r="Z1580" s="3" t="s">
        <v>2006</v>
      </c>
      <c r="AA1580" s="3" t="s">
        <v>2006</v>
      </c>
      <c r="AB1580" s="3">
        <v>22.1</v>
      </c>
      <c r="AC1580" s="3" t="s">
        <v>2006</v>
      </c>
      <c r="AD1580" s="15" t="s">
        <v>2006</v>
      </c>
    </row>
    <row r="1581" spans="1:30" x14ac:dyDescent="0.3">
      <c r="A1581" s="143" t="s">
        <v>263</v>
      </c>
      <c r="B1581" s="144" t="s">
        <v>550</v>
      </c>
      <c r="C1581" s="144">
        <v>156953</v>
      </c>
      <c r="D1581" s="144">
        <v>6570050</v>
      </c>
      <c r="E1581" s="144">
        <v>2015</v>
      </c>
      <c r="F1581" s="3" t="s">
        <v>571</v>
      </c>
      <c r="G1581" s="3" t="s">
        <v>1267</v>
      </c>
      <c r="H1581" s="3" t="s">
        <v>275</v>
      </c>
      <c r="I1581" s="14">
        <f>0.1*34</f>
        <v>3.4000000000000004</v>
      </c>
      <c r="J1581" s="23">
        <v>2.4</v>
      </c>
      <c r="K1581" s="26">
        <v>0.2</v>
      </c>
      <c r="L1581" s="26">
        <v>3.5</v>
      </c>
      <c r="M1581" s="3" t="s">
        <v>1267</v>
      </c>
      <c r="N1581" s="3" t="s">
        <v>275</v>
      </c>
      <c r="O1581" s="23">
        <v>1.6</v>
      </c>
      <c r="P1581" s="23">
        <v>2.1</v>
      </c>
      <c r="Q1581" s="3" t="s">
        <v>1265</v>
      </c>
      <c r="R1581" s="27">
        <v>1.1000000000000001</v>
      </c>
      <c r="S1581" s="3">
        <v>7.7</v>
      </c>
      <c r="T1581" s="3">
        <v>76</v>
      </c>
      <c r="U1581" s="3" t="s">
        <v>2006</v>
      </c>
      <c r="V1581" s="3" t="s">
        <v>2006</v>
      </c>
      <c r="W1581" s="3">
        <v>6.4</v>
      </c>
      <c r="X1581" s="3" t="s">
        <v>2006</v>
      </c>
      <c r="Y1581" s="3">
        <v>29</v>
      </c>
      <c r="Z1581" s="3" t="s">
        <v>2006</v>
      </c>
      <c r="AA1581" s="3" t="s">
        <v>2006</v>
      </c>
      <c r="AB1581" s="3">
        <v>21.2</v>
      </c>
      <c r="AC1581" s="3" t="s">
        <v>2006</v>
      </c>
      <c r="AD1581" s="15" t="s">
        <v>2006</v>
      </c>
    </row>
    <row r="1582" spans="1:30" x14ac:dyDescent="0.3">
      <c r="A1582" s="143" t="s">
        <v>263</v>
      </c>
      <c r="B1582" s="144" t="s">
        <v>550</v>
      </c>
      <c r="C1582" s="144">
        <v>156953</v>
      </c>
      <c r="D1582" s="144">
        <v>6570050</v>
      </c>
      <c r="E1582" s="144">
        <v>2015</v>
      </c>
      <c r="F1582" s="3" t="s">
        <v>572</v>
      </c>
      <c r="G1582" s="3" t="s">
        <v>1267</v>
      </c>
      <c r="H1582" s="3" t="s">
        <v>275</v>
      </c>
      <c r="I1582" s="14">
        <f>0.1*41</f>
        <v>4.1000000000000005</v>
      </c>
      <c r="J1582" s="23">
        <v>2.9</v>
      </c>
      <c r="K1582" s="26">
        <v>0.27</v>
      </c>
      <c r="L1582" s="26">
        <v>7.6</v>
      </c>
      <c r="M1582" s="3" t="s">
        <v>1267</v>
      </c>
      <c r="N1582" s="3" t="s">
        <v>275</v>
      </c>
      <c r="O1582" s="23">
        <v>3.7</v>
      </c>
      <c r="P1582" s="23">
        <v>2.2999999999999998</v>
      </c>
      <c r="Q1582" s="3" t="s">
        <v>1265</v>
      </c>
      <c r="R1582" s="27">
        <v>6</v>
      </c>
      <c r="S1582" s="3">
        <v>8.1</v>
      </c>
      <c r="T1582" s="3" t="s">
        <v>2006</v>
      </c>
      <c r="U1582" s="3" t="s">
        <v>2006</v>
      </c>
      <c r="V1582" s="3" t="s">
        <v>2006</v>
      </c>
      <c r="W1582" s="3">
        <v>8.4</v>
      </c>
      <c r="X1582" s="3" t="s">
        <v>2006</v>
      </c>
      <c r="Y1582" s="3">
        <v>27</v>
      </c>
      <c r="Z1582" s="3" t="s">
        <v>2006</v>
      </c>
      <c r="AA1582" s="3" t="s">
        <v>2006</v>
      </c>
      <c r="AB1582" s="3">
        <v>21.1</v>
      </c>
      <c r="AC1582" s="3" t="s">
        <v>2006</v>
      </c>
      <c r="AD1582" s="15" t="s">
        <v>2006</v>
      </c>
    </row>
    <row r="1583" spans="1:30" x14ac:dyDescent="0.3">
      <c r="A1583" s="143" t="s">
        <v>263</v>
      </c>
      <c r="B1583" s="144" t="s">
        <v>550</v>
      </c>
      <c r="C1583" s="144">
        <v>156953</v>
      </c>
      <c r="D1583" s="144">
        <v>6570050</v>
      </c>
      <c r="E1583" s="144">
        <v>2015</v>
      </c>
      <c r="F1583" s="3" t="s">
        <v>547</v>
      </c>
      <c r="G1583" s="3" t="s">
        <v>1267</v>
      </c>
      <c r="H1583" s="3" t="s">
        <v>275</v>
      </c>
      <c r="I1583" s="14">
        <f>0.1*17</f>
        <v>1.7000000000000002</v>
      </c>
      <c r="J1583" s="23">
        <v>1.9</v>
      </c>
      <c r="K1583" s="26">
        <v>5.8999999999999997E-2</v>
      </c>
      <c r="L1583" s="26">
        <v>1.1000000000000001</v>
      </c>
      <c r="M1583" s="3" t="s">
        <v>1267</v>
      </c>
      <c r="N1583" s="3" t="s">
        <v>275</v>
      </c>
      <c r="O1583" s="23">
        <v>1.7</v>
      </c>
      <c r="P1583" s="23">
        <v>2.2000000000000002</v>
      </c>
      <c r="Q1583" s="3" t="s">
        <v>1265</v>
      </c>
      <c r="R1583" s="27" t="s">
        <v>974</v>
      </c>
      <c r="S1583" s="3">
        <v>8.3000000000000007</v>
      </c>
      <c r="T1583" s="3" t="s">
        <v>2006</v>
      </c>
      <c r="U1583" s="3" t="s">
        <v>2006</v>
      </c>
      <c r="V1583" s="3" t="s">
        <v>2006</v>
      </c>
      <c r="W1583" s="3">
        <v>8.6999999999999993</v>
      </c>
      <c r="X1583" s="3" t="s">
        <v>2006</v>
      </c>
      <c r="Y1583" s="3">
        <v>28</v>
      </c>
      <c r="Z1583" s="3" t="s">
        <v>2006</v>
      </c>
      <c r="AA1583" s="3" t="s">
        <v>2006</v>
      </c>
      <c r="AB1583" s="3">
        <v>22.2</v>
      </c>
      <c r="AC1583" s="3" t="s">
        <v>2006</v>
      </c>
      <c r="AD1583" s="15" t="s">
        <v>2006</v>
      </c>
    </row>
    <row r="1584" spans="1:30" x14ac:dyDescent="0.3">
      <c r="A1584" s="143" t="s">
        <v>263</v>
      </c>
      <c r="B1584" s="144" t="s">
        <v>550</v>
      </c>
      <c r="C1584" s="144">
        <v>156953</v>
      </c>
      <c r="D1584" s="144">
        <v>6570050</v>
      </c>
      <c r="E1584" s="144">
        <v>2015</v>
      </c>
      <c r="F1584" s="3" t="s">
        <v>548</v>
      </c>
      <c r="G1584" s="3" t="s">
        <v>1267</v>
      </c>
      <c r="H1584" s="3" t="s">
        <v>275</v>
      </c>
      <c r="I1584" s="14">
        <f>0.1*18</f>
        <v>1.8</v>
      </c>
      <c r="J1584" s="23">
        <v>2.2999999999999998</v>
      </c>
      <c r="K1584" s="26">
        <v>0.15</v>
      </c>
      <c r="L1584" s="26">
        <v>1.9</v>
      </c>
      <c r="M1584" s="3" t="s">
        <v>1267</v>
      </c>
      <c r="N1584" s="3" t="s">
        <v>275</v>
      </c>
      <c r="O1584" s="23">
        <v>8.9</v>
      </c>
      <c r="P1584" s="23">
        <v>4.2</v>
      </c>
      <c r="Q1584" s="3" t="s">
        <v>1265</v>
      </c>
      <c r="R1584" s="27">
        <v>12</v>
      </c>
      <c r="S1584" s="3">
        <v>7.8</v>
      </c>
      <c r="T1584" s="3" t="s">
        <v>2006</v>
      </c>
      <c r="U1584" s="3" t="s">
        <v>2006</v>
      </c>
      <c r="V1584" s="3" t="s">
        <v>2006</v>
      </c>
      <c r="W1584" s="3">
        <v>9.1</v>
      </c>
      <c r="X1584" s="3" t="s">
        <v>2006</v>
      </c>
      <c r="Y1584" s="3">
        <v>29</v>
      </c>
      <c r="Z1584" s="3" t="s">
        <v>2006</v>
      </c>
      <c r="AA1584" s="3" t="s">
        <v>2006</v>
      </c>
      <c r="AB1584" s="3">
        <v>22.7</v>
      </c>
      <c r="AC1584" s="3" t="s">
        <v>2006</v>
      </c>
      <c r="AD1584" s="15" t="s">
        <v>2006</v>
      </c>
    </row>
    <row r="1585" spans="1:30" x14ac:dyDescent="0.3">
      <c r="A1585" s="143" t="s">
        <v>263</v>
      </c>
      <c r="B1585" s="144" t="s">
        <v>550</v>
      </c>
      <c r="C1585" s="144">
        <v>156953</v>
      </c>
      <c r="D1585" s="144">
        <v>6570050</v>
      </c>
      <c r="E1585" s="144">
        <v>2015</v>
      </c>
      <c r="F1585" s="3" t="s">
        <v>549</v>
      </c>
      <c r="G1585" s="3" t="s">
        <v>1267</v>
      </c>
      <c r="H1585" s="3" t="s">
        <v>275</v>
      </c>
      <c r="I1585" s="14">
        <f>0.1*26</f>
        <v>2.6</v>
      </c>
      <c r="J1585" s="23">
        <v>1.7</v>
      </c>
      <c r="K1585" s="26">
        <v>0.25999999999999995</v>
      </c>
      <c r="L1585" s="26">
        <v>5.2</v>
      </c>
      <c r="M1585" s="3" t="s">
        <v>1267</v>
      </c>
      <c r="N1585" s="3" t="s">
        <v>275</v>
      </c>
      <c r="O1585" s="23">
        <v>1.9</v>
      </c>
      <c r="P1585" s="23">
        <v>1.7</v>
      </c>
      <c r="Q1585" s="3" t="s">
        <v>1265</v>
      </c>
      <c r="R1585" s="27">
        <v>2.1</v>
      </c>
      <c r="S1585" s="3">
        <v>7.7</v>
      </c>
      <c r="T1585" s="3">
        <v>83</v>
      </c>
      <c r="U1585" s="3" t="s">
        <v>2006</v>
      </c>
      <c r="V1585" s="3" t="s">
        <v>2006</v>
      </c>
      <c r="W1585" s="3">
        <v>7.1</v>
      </c>
      <c r="X1585" s="3" t="s">
        <v>2006</v>
      </c>
      <c r="Y1585" s="3">
        <v>28</v>
      </c>
      <c r="Z1585" s="3" t="s">
        <v>2006</v>
      </c>
      <c r="AA1585" s="3" t="s">
        <v>2006</v>
      </c>
      <c r="AB1585" s="3">
        <v>20.8</v>
      </c>
      <c r="AC1585" s="3" t="s">
        <v>2006</v>
      </c>
      <c r="AD1585" s="15" t="s">
        <v>2006</v>
      </c>
    </row>
    <row r="1586" spans="1:30" x14ac:dyDescent="0.3">
      <c r="A1586" s="143" t="s">
        <v>263</v>
      </c>
      <c r="B1586" s="144" t="s">
        <v>550</v>
      </c>
      <c r="C1586" s="144">
        <v>156953</v>
      </c>
      <c r="D1586" s="144">
        <v>6570050</v>
      </c>
      <c r="E1586" s="144">
        <v>2015</v>
      </c>
      <c r="F1586" s="3" t="s">
        <v>573</v>
      </c>
      <c r="G1586" s="3" t="s">
        <v>1267</v>
      </c>
      <c r="H1586" s="3" t="s">
        <v>275</v>
      </c>
      <c r="I1586" s="14">
        <f>0.1*15</f>
        <v>1.5</v>
      </c>
      <c r="J1586" s="23">
        <v>1.6</v>
      </c>
      <c r="K1586" s="26">
        <v>0.12000000000000001</v>
      </c>
      <c r="L1586" s="26">
        <v>1.6</v>
      </c>
      <c r="M1586" s="3" t="s">
        <v>1267</v>
      </c>
      <c r="N1586" s="3" t="s">
        <v>275</v>
      </c>
      <c r="O1586" s="23">
        <v>3.1</v>
      </c>
      <c r="P1586" s="23">
        <v>2</v>
      </c>
      <c r="Q1586" s="3" t="s">
        <v>1265</v>
      </c>
      <c r="R1586" s="27">
        <v>3.8</v>
      </c>
      <c r="S1586" s="3">
        <v>7.9</v>
      </c>
      <c r="T1586" s="3" t="s">
        <v>2006</v>
      </c>
      <c r="U1586" s="3" t="s">
        <v>2006</v>
      </c>
      <c r="V1586" s="3" t="s">
        <v>2006</v>
      </c>
      <c r="W1586" s="3">
        <v>9</v>
      </c>
      <c r="X1586" s="3" t="s">
        <v>2006</v>
      </c>
      <c r="Y1586" s="3">
        <v>27</v>
      </c>
      <c r="Z1586" s="3" t="s">
        <v>2006</v>
      </c>
      <c r="AA1586" s="3" t="s">
        <v>2006</v>
      </c>
      <c r="AB1586" s="3">
        <v>20.9</v>
      </c>
      <c r="AC1586" s="3" t="s">
        <v>2006</v>
      </c>
      <c r="AD1586" s="15" t="s">
        <v>2006</v>
      </c>
    </row>
    <row r="1587" spans="1:30" x14ac:dyDescent="0.3">
      <c r="A1587" s="143" t="s">
        <v>263</v>
      </c>
      <c r="B1587" s="144" t="s">
        <v>550</v>
      </c>
      <c r="C1587" s="144">
        <v>156953</v>
      </c>
      <c r="D1587" s="144">
        <v>6570050</v>
      </c>
      <c r="E1587" s="144">
        <v>2015</v>
      </c>
      <c r="F1587" s="3" t="s">
        <v>574</v>
      </c>
      <c r="G1587" s="3" t="s">
        <v>1267</v>
      </c>
      <c r="H1587" s="3" t="s">
        <v>275</v>
      </c>
      <c r="I1587" s="14">
        <f>0.1*11</f>
        <v>1.1000000000000001</v>
      </c>
      <c r="J1587" s="23">
        <v>1.8</v>
      </c>
      <c r="K1587" s="26">
        <v>0.1</v>
      </c>
      <c r="L1587" s="26">
        <v>1.6</v>
      </c>
      <c r="M1587" s="3" t="s">
        <v>1267</v>
      </c>
      <c r="N1587" s="3" t="s">
        <v>275</v>
      </c>
      <c r="O1587" s="23">
        <v>0.92</v>
      </c>
      <c r="P1587" s="23">
        <v>1.6</v>
      </c>
      <c r="Q1587" s="3">
        <v>9.0999999999999998E-2</v>
      </c>
      <c r="R1587" s="27" t="s">
        <v>974</v>
      </c>
      <c r="S1587" s="3">
        <v>7.7</v>
      </c>
      <c r="T1587" s="3" t="s">
        <v>2006</v>
      </c>
      <c r="U1587" s="3" t="s">
        <v>2006</v>
      </c>
      <c r="V1587" s="3" t="s">
        <v>2006</v>
      </c>
      <c r="W1587" s="3">
        <v>7.3</v>
      </c>
      <c r="X1587" s="3" t="s">
        <v>2006</v>
      </c>
      <c r="Y1587" s="3">
        <v>28</v>
      </c>
      <c r="Z1587" s="3" t="s">
        <v>2006</v>
      </c>
      <c r="AA1587" s="3">
        <v>6.7</v>
      </c>
      <c r="AB1587" s="3">
        <v>21.1</v>
      </c>
      <c r="AC1587" s="3" t="s">
        <v>2006</v>
      </c>
      <c r="AD1587" s="15" t="s">
        <v>2006</v>
      </c>
    </row>
    <row r="1588" spans="1:30" x14ac:dyDescent="0.3">
      <c r="A1588" s="143" t="s">
        <v>263</v>
      </c>
      <c r="B1588" s="144" t="s">
        <v>550</v>
      </c>
      <c r="C1588" s="144">
        <v>156953</v>
      </c>
      <c r="D1588" s="144">
        <v>6570050</v>
      </c>
      <c r="E1588" s="144">
        <v>2015</v>
      </c>
      <c r="F1588" s="3" t="s">
        <v>575</v>
      </c>
      <c r="G1588" s="3" t="s">
        <v>1267</v>
      </c>
      <c r="H1588" s="3" t="s">
        <v>275</v>
      </c>
      <c r="I1588" s="14">
        <f>0.1*16</f>
        <v>1.6</v>
      </c>
      <c r="J1588" s="23">
        <v>2.1</v>
      </c>
      <c r="K1588" s="26">
        <v>0.12000000000000001</v>
      </c>
      <c r="L1588" s="26">
        <v>2</v>
      </c>
      <c r="M1588" s="3" t="s">
        <v>1267</v>
      </c>
      <c r="N1588" s="3" t="s">
        <v>275</v>
      </c>
      <c r="O1588" s="23">
        <v>1.2</v>
      </c>
      <c r="P1588" s="23">
        <v>2.1</v>
      </c>
      <c r="Q1588" s="3" t="s">
        <v>1265</v>
      </c>
      <c r="R1588" s="27">
        <v>1.4</v>
      </c>
      <c r="S1588" s="3">
        <v>7.7</v>
      </c>
      <c r="T1588" s="3" t="s">
        <v>2006</v>
      </c>
      <c r="U1588" s="3" t="s">
        <v>2006</v>
      </c>
      <c r="V1588" s="3" t="s">
        <v>2006</v>
      </c>
      <c r="W1588" s="3">
        <v>7.8</v>
      </c>
      <c r="X1588" s="3" t="s">
        <v>2006</v>
      </c>
      <c r="Y1588" s="3">
        <v>27</v>
      </c>
      <c r="Z1588" s="3" t="s">
        <v>2006</v>
      </c>
      <c r="AA1588" s="3" t="s">
        <v>2006</v>
      </c>
      <c r="AB1588" s="3">
        <v>21.7</v>
      </c>
      <c r="AC1588" s="3" t="s">
        <v>2006</v>
      </c>
      <c r="AD1588" s="15" t="s">
        <v>2006</v>
      </c>
    </row>
    <row r="1589" spans="1:30" x14ac:dyDescent="0.3">
      <c r="A1589" s="143" t="s">
        <v>265</v>
      </c>
      <c r="B1589" s="144" t="s">
        <v>546</v>
      </c>
      <c r="C1589" s="144">
        <v>152125</v>
      </c>
      <c r="D1589" s="144">
        <v>6576900</v>
      </c>
      <c r="E1589" s="144">
        <v>2015</v>
      </c>
      <c r="F1589" s="3" t="s">
        <v>571</v>
      </c>
      <c r="G1589" s="3" t="s">
        <v>1267</v>
      </c>
      <c r="H1589" s="3" t="s">
        <v>275</v>
      </c>
      <c r="I1589" s="14">
        <f>0.1*31</f>
        <v>3.1</v>
      </c>
      <c r="J1589" s="23">
        <v>1.9</v>
      </c>
      <c r="K1589" s="26">
        <v>0.32</v>
      </c>
      <c r="L1589" s="26">
        <v>3.9</v>
      </c>
      <c r="M1589" s="3" t="s">
        <v>1267</v>
      </c>
      <c r="N1589" s="3" t="s">
        <v>275</v>
      </c>
      <c r="O1589" s="23">
        <v>2.9</v>
      </c>
      <c r="P1589" s="23">
        <v>2</v>
      </c>
      <c r="Q1589" s="3">
        <v>7.0000000000000007E-2</v>
      </c>
      <c r="R1589" s="27">
        <v>3</v>
      </c>
      <c r="S1589" s="3">
        <v>8</v>
      </c>
      <c r="T1589" s="3">
        <v>63</v>
      </c>
      <c r="U1589" s="3" t="s">
        <v>2006</v>
      </c>
      <c r="V1589" s="3" t="s">
        <v>2006</v>
      </c>
      <c r="W1589" s="3">
        <v>7</v>
      </c>
      <c r="X1589" s="3" t="s">
        <v>2006</v>
      </c>
      <c r="Y1589" s="3">
        <v>20</v>
      </c>
      <c r="Z1589" s="3" t="s">
        <v>2006</v>
      </c>
      <c r="AA1589" s="3" t="s">
        <v>2006</v>
      </c>
      <c r="AB1589" s="3">
        <v>21.2</v>
      </c>
      <c r="AC1589" s="3" t="s">
        <v>2006</v>
      </c>
      <c r="AD1589" s="15" t="s">
        <v>2006</v>
      </c>
    </row>
    <row r="1590" spans="1:30" x14ac:dyDescent="0.3">
      <c r="A1590" s="143" t="s">
        <v>265</v>
      </c>
      <c r="B1590" s="144" t="s">
        <v>546</v>
      </c>
      <c r="C1590" s="144">
        <v>152125</v>
      </c>
      <c r="D1590" s="144">
        <v>6576900</v>
      </c>
      <c r="E1590" s="144">
        <v>2015</v>
      </c>
      <c r="F1590" s="3" t="s">
        <v>572</v>
      </c>
      <c r="G1590" s="3" t="s">
        <v>1267</v>
      </c>
      <c r="H1590" s="3" t="s">
        <v>275</v>
      </c>
      <c r="I1590" s="14">
        <f>0.1*39</f>
        <v>3.9000000000000004</v>
      </c>
      <c r="J1590" s="23">
        <v>2.2000000000000002</v>
      </c>
      <c r="K1590" s="26">
        <v>0.3</v>
      </c>
      <c r="L1590" s="26">
        <v>5.7</v>
      </c>
      <c r="M1590" s="3" t="s">
        <v>1267</v>
      </c>
      <c r="N1590" s="3" t="s">
        <v>275</v>
      </c>
      <c r="O1590" s="23">
        <v>5.3</v>
      </c>
      <c r="P1590" s="23">
        <v>2</v>
      </c>
      <c r="Q1590" s="3">
        <v>7.5999999999999998E-2</v>
      </c>
      <c r="R1590" s="27">
        <v>10</v>
      </c>
      <c r="S1590" s="3">
        <v>7.9</v>
      </c>
      <c r="T1590" s="3" t="s">
        <v>2006</v>
      </c>
      <c r="U1590" s="3" t="s">
        <v>2006</v>
      </c>
      <c r="V1590" s="3" t="s">
        <v>2006</v>
      </c>
      <c r="W1590" s="3">
        <v>8.3000000000000007</v>
      </c>
      <c r="X1590" s="3" t="s">
        <v>2006</v>
      </c>
      <c r="Y1590" s="3">
        <v>19</v>
      </c>
      <c r="Z1590" s="3" t="s">
        <v>2006</v>
      </c>
      <c r="AA1590" s="3" t="s">
        <v>2006</v>
      </c>
      <c r="AB1590" s="3">
        <v>21.1</v>
      </c>
      <c r="AC1590" s="3" t="s">
        <v>2006</v>
      </c>
      <c r="AD1590" s="15" t="s">
        <v>2006</v>
      </c>
    </row>
    <row r="1591" spans="1:30" x14ac:dyDescent="0.3">
      <c r="A1591" s="143" t="s">
        <v>265</v>
      </c>
      <c r="B1591" s="144" t="s">
        <v>546</v>
      </c>
      <c r="C1591" s="144">
        <v>152125</v>
      </c>
      <c r="D1591" s="144">
        <v>6576900</v>
      </c>
      <c r="E1591" s="144">
        <v>2015</v>
      </c>
      <c r="F1591" s="3" t="s">
        <v>547</v>
      </c>
      <c r="G1591" s="3" t="s">
        <v>1267</v>
      </c>
      <c r="H1591" s="3" t="s">
        <v>275</v>
      </c>
      <c r="I1591" s="14">
        <f>0.1*31</f>
        <v>3.1</v>
      </c>
      <c r="J1591" s="23">
        <v>1.9</v>
      </c>
      <c r="K1591" s="26">
        <v>0.15</v>
      </c>
      <c r="L1591" s="26">
        <v>4</v>
      </c>
      <c r="M1591" s="3" t="s">
        <v>1267</v>
      </c>
      <c r="N1591" s="3" t="s">
        <v>275</v>
      </c>
      <c r="O1591" s="23">
        <v>2.8</v>
      </c>
      <c r="P1591" s="23">
        <v>2</v>
      </c>
      <c r="Q1591" s="3" t="s">
        <v>1265</v>
      </c>
      <c r="R1591" s="27">
        <v>3.5</v>
      </c>
      <c r="S1591" s="3">
        <v>7.9</v>
      </c>
      <c r="T1591" s="3" t="s">
        <v>2006</v>
      </c>
      <c r="U1591" s="3" t="s">
        <v>2006</v>
      </c>
      <c r="V1591" s="3" t="s">
        <v>2006</v>
      </c>
      <c r="W1591" s="3">
        <v>8.1999999999999993</v>
      </c>
      <c r="X1591" s="3" t="s">
        <v>2006</v>
      </c>
      <c r="Y1591" s="3">
        <v>20</v>
      </c>
      <c r="Z1591" s="3" t="s">
        <v>2006</v>
      </c>
      <c r="AA1591" s="3" t="s">
        <v>2006</v>
      </c>
      <c r="AB1591" s="3">
        <v>22.1</v>
      </c>
      <c r="AC1591" s="3" t="s">
        <v>2006</v>
      </c>
      <c r="AD1591" s="15" t="s">
        <v>2006</v>
      </c>
    </row>
    <row r="1592" spans="1:30" x14ac:dyDescent="0.3">
      <c r="A1592" s="143" t="s">
        <v>265</v>
      </c>
      <c r="B1592" s="144" t="s">
        <v>546</v>
      </c>
      <c r="C1592" s="144">
        <v>152125</v>
      </c>
      <c r="D1592" s="144">
        <v>6576900</v>
      </c>
      <c r="E1592" s="144">
        <v>2015</v>
      </c>
      <c r="F1592" s="3" t="s">
        <v>548</v>
      </c>
      <c r="G1592" s="3" t="s">
        <v>1267</v>
      </c>
      <c r="H1592" s="3" t="s">
        <v>275</v>
      </c>
      <c r="I1592" s="14">
        <f>0.1*86</f>
        <v>8.6</v>
      </c>
      <c r="J1592" s="23">
        <v>2.6</v>
      </c>
      <c r="K1592" s="26">
        <v>0.59000000000000008</v>
      </c>
      <c r="L1592" s="26">
        <v>9.1999999999999993</v>
      </c>
      <c r="M1592" s="3" t="s">
        <v>1267</v>
      </c>
      <c r="N1592" s="3" t="s">
        <v>275</v>
      </c>
      <c r="O1592" s="23">
        <v>2.6</v>
      </c>
      <c r="P1592" s="23">
        <v>2.1</v>
      </c>
      <c r="Q1592" s="3" t="s">
        <v>1265</v>
      </c>
      <c r="R1592" s="27">
        <v>3.5</v>
      </c>
      <c r="S1592" s="3">
        <v>7.6</v>
      </c>
      <c r="T1592" s="3" t="s">
        <v>2006</v>
      </c>
      <c r="U1592" s="3" t="s">
        <v>2006</v>
      </c>
      <c r="V1592" s="3" t="s">
        <v>2006</v>
      </c>
      <c r="W1592" s="3">
        <v>8.6</v>
      </c>
      <c r="X1592" s="3" t="s">
        <v>2006</v>
      </c>
      <c r="Y1592" s="3">
        <v>22</v>
      </c>
      <c r="Z1592" s="3" t="s">
        <v>2006</v>
      </c>
      <c r="AA1592" s="3" t="s">
        <v>2006</v>
      </c>
      <c r="AB1592" s="3">
        <v>22.7</v>
      </c>
      <c r="AC1592" s="3" t="s">
        <v>2006</v>
      </c>
      <c r="AD1592" s="15" t="s">
        <v>2006</v>
      </c>
    </row>
    <row r="1593" spans="1:30" x14ac:dyDescent="0.3">
      <c r="A1593" s="143" t="s">
        <v>265</v>
      </c>
      <c r="B1593" s="144" t="s">
        <v>546</v>
      </c>
      <c r="C1593" s="144">
        <v>152125</v>
      </c>
      <c r="D1593" s="144">
        <v>6576900</v>
      </c>
      <c r="E1593" s="144">
        <v>2015</v>
      </c>
      <c r="F1593" s="3" t="s">
        <v>549</v>
      </c>
      <c r="G1593" s="3" t="s">
        <v>1267</v>
      </c>
      <c r="H1593" s="3">
        <v>0.21</v>
      </c>
      <c r="I1593" s="14">
        <f>0.1*41</f>
        <v>4.1000000000000005</v>
      </c>
      <c r="J1593" s="23">
        <v>2.5</v>
      </c>
      <c r="K1593" s="26">
        <v>0.6</v>
      </c>
      <c r="L1593" s="26">
        <v>9.7999999999999989</v>
      </c>
      <c r="M1593" s="3" t="s">
        <v>1267</v>
      </c>
      <c r="N1593" s="3" t="s">
        <v>275</v>
      </c>
      <c r="O1593" s="23">
        <v>2.9</v>
      </c>
      <c r="P1593" s="23">
        <v>2.4</v>
      </c>
      <c r="Q1593" s="3">
        <v>6.6000000000000003E-2</v>
      </c>
      <c r="R1593" s="27">
        <v>3.3</v>
      </c>
      <c r="S1593" s="3">
        <v>7.7</v>
      </c>
      <c r="T1593" s="3">
        <v>71</v>
      </c>
      <c r="U1593" s="3" t="s">
        <v>2006</v>
      </c>
      <c r="V1593" s="3" t="s">
        <v>2006</v>
      </c>
      <c r="W1593" s="3">
        <v>8</v>
      </c>
      <c r="X1593" s="3" t="s">
        <v>2006</v>
      </c>
      <c r="Y1593" s="3">
        <v>21</v>
      </c>
      <c r="Z1593" s="3" t="s">
        <v>2006</v>
      </c>
      <c r="AA1593" s="3" t="s">
        <v>2006</v>
      </c>
      <c r="AB1593" s="3">
        <v>21</v>
      </c>
      <c r="AC1593" s="3" t="s">
        <v>2006</v>
      </c>
      <c r="AD1593" s="15" t="s">
        <v>2006</v>
      </c>
    </row>
    <row r="1594" spans="1:30" x14ac:dyDescent="0.3">
      <c r="A1594" s="143" t="s">
        <v>265</v>
      </c>
      <c r="B1594" s="144" t="s">
        <v>546</v>
      </c>
      <c r="C1594" s="144">
        <v>152125</v>
      </c>
      <c r="D1594" s="144">
        <v>6576900</v>
      </c>
      <c r="E1594" s="144">
        <v>2015</v>
      </c>
      <c r="F1594" s="3" t="s">
        <v>573</v>
      </c>
      <c r="G1594" s="3" t="s">
        <v>1267</v>
      </c>
      <c r="H1594" s="3" t="s">
        <v>275</v>
      </c>
      <c r="I1594" s="14">
        <f>0.1*28</f>
        <v>2.8000000000000003</v>
      </c>
      <c r="J1594" s="23">
        <v>1.9</v>
      </c>
      <c r="K1594" s="26">
        <v>0.45</v>
      </c>
      <c r="L1594" s="26">
        <v>3.7</v>
      </c>
      <c r="M1594" s="3" t="s">
        <v>1267</v>
      </c>
      <c r="N1594" s="3" t="s">
        <v>275</v>
      </c>
      <c r="O1594" s="23">
        <v>2.7</v>
      </c>
      <c r="P1594" s="23">
        <v>2.2999999999999998</v>
      </c>
      <c r="Q1594" s="3" t="s">
        <v>1265</v>
      </c>
      <c r="R1594" s="27">
        <v>3</v>
      </c>
      <c r="S1594" s="3">
        <v>7.8</v>
      </c>
      <c r="T1594" s="3" t="s">
        <v>2006</v>
      </c>
      <c r="U1594" s="3" t="s">
        <v>2006</v>
      </c>
      <c r="V1594" s="3" t="s">
        <v>2006</v>
      </c>
      <c r="W1594" s="3">
        <v>9.8000000000000007</v>
      </c>
      <c r="X1594" s="3" t="s">
        <v>2006</v>
      </c>
      <c r="Y1594" s="3">
        <v>19</v>
      </c>
      <c r="Z1594" s="3" t="s">
        <v>2006</v>
      </c>
      <c r="AA1594" s="3" t="s">
        <v>2006</v>
      </c>
      <c r="AB1594" s="3">
        <v>20.9</v>
      </c>
      <c r="AC1594" s="3" t="s">
        <v>2006</v>
      </c>
      <c r="AD1594" s="15" t="s">
        <v>2006</v>
      </c>
    </row>
    <row r="1595" spans="1:30" x14ac:dyDescent="0.3">
      <c r="A1595" s="143" t="s">
        <v>265</v>
      </c>
      <c r="B1595" s="144" t="s">
        <v>546</v>
      </c>
      <c r="C1595" s="144">
        <v>152125</v>
      </c>
      <c r="D1595" s="144">
        <v>6576900</v>
      </c>
      <c r="E1595" s="144">
        <v>2015</v>
      </c>
      <c r="F1595" s="3" t="s">
        <v>574</v>
      </c>
      <c r="G1595" s="3" t="s">
        <v>1267</v>
      </c>
      <c r="H1595" s="3" t="s">
        <v>275</v>
      </c>
      <c r="I1595" s="14">
        <f>0.1*32</f>
        <v>3.2</v>
      </c>
      <c r="J1595" s="23">
        <v>2.2999999999999998</v>
      </c>
      <c r="K1595" s="26">
        <v>0.25999999999999995</v>
      </c>
      <c r="L1595" s="26">
        <v>5.8999999999999995</v>
      </c>
      <c r="M1595" s="3" t="s">
        <v>1267</v>
      </c>
      <c r="N1595" s="3" t="s">
        <v>275</v>
      </c>
      <c r="O1595" s="23">
        <v>2.9</v>
      </c>
      <c r="P1595" s="23">
        <v>2.5</v>
      </c>
      <c r="Q1595" s="3" t="s">
        <v>1265</v>
      </c>
      <c r="R1595" s="27">
        <v>5.2</v>
      </c>
      <c r="S1595" s="3">
        <v>7.5</v>
      </c>
      <c r="T1595" s="3" t="s">
        <v>2006</v>
      </c>
      <c r="U1595" s="3" t="s">
        <v>2006</v>
      </c>
      <c r="V1595" s="3" t="s">
        <v>2006</v>
      </c>
      <c r="W1595" s="3">
        <v>7.9</v>
      </c>
      <c r="X1595" s="3" t="s">
        <v>2006</v>
      </c>
      <c r="Y1595" s="3">
        <v>19</v>
      </c>
      <c r="Z1595" s="3" t="s">
        <v>2006</v>
      </c>
      <c r="AA1595" s="3">
        <v>7.8</v>
      </c>
      <c r="AB1595" s="3">
        <v>21.2</v>
      </c>
      <c r="AC1595" s="3" t="s">
        <v>2006</v>
      </c>
      <c r="AD1595" s="15" t="s">
        <v>2006</v>
      </c>
    </row>
    <row r="1596" spans="1:30" x14ac:dyDescent="0.3">
      <c r="A1596" s="143" t="s">
        <v>265</v>
      </c>
      <c r="B1596" s="144" t="s">
        <v>546</v>
      </c>
      <c r="C1596" s="144">
        <v>152125</v>
      </c>
      <c r="D1596" s="144">
        <v>6576900</v>
      </c>
      <c r="E1596" s="144">
        <v>2015</v>
      </c>
      <c r="F1596" s="3" t="s">
        <v>575</v>
      </c>
      <c r="G1596" s="3" t="s">
        <v>1267</v>
      </c>
      <c r="H1596" s="3" t="s">
        <v>275</v>
      </c>
      <c r="I1596" s="14">
        <f>0.1*29</f>
        <v>2.9000000000000004</v>
      </c>
      <c r="J1596" s="23">
        <v>2.2000000000000002</v>
      </c>
      <c r="K1596" s="26">
        <v>0.23</v>
      </c>
      <c r="L1596" s="26">
        <v>4.8</v>
      </c>
      <c r="M1596" s="3" t="s">
        <v>1267</v>
      </c>
      <c r="N1596" s="3" t="s">
        <v>275</v>
      </c>
      <c r="O1596" s="23">
        <v>2.7</v>
      </c>
      <c r="P1596" s="23">
        <v>2.2000000000000002</v>
      </c>
      <c r="Q1596" s="3" t="s">
        <v>1265</v>
      </c>
      <c r="R1596" s="27">
        <v>4.4000000000000004</v>
      </c>
      <c r="S1596" s="3">
        <v>7.6</v>
      </c>
      <c r="T1596" s="3" t="s">
        <v>2006</v>
      </c>
      <c r="U1596" s="3" t="s">
        <v>2006</v>
      </c>
      <c r="V1596" s="3" t="s">
        <v>2006</v>
      </c>
      <c r="W1596" s="3">
        <v>7.8</v>
      </c>
      <c r="X1596" s="3" t="s">
        <v>2006</v>
      </c>
      <c r="Y1596" s="3">
        <v>20</v>
      </c>
      <c r="Z1596" s="3" t="s">
        <v>2006</v>
      </c>
      <c r="AA1596" s="3" t="s">
        <v>2006</v>
      </c>
      <c r="AB1596" s="3">
        <v>21.6</v>
      </c>
      <c r="AC1596" s="3" t="s">
        <v>2006</v>
      </c>
      <c r="AD1596" s="15" t="s">
        <v>2006</v>
      </c>
    </row>
    <row r="1597" spans="1:30" x14ac:dyDescent="0.3">
      <c r="A1597" s="143" t="s">
        <v>265</v>
      </c>
      <c r="B1597" s="144" t="s">
        <v>546</v>
      </c>
      <c r="C1597" s="144">
        <v>152125</v>
      </c>
      <c r="D1597" s="144">
        <v>6576900</v>
      </c>
      <c r="E1597" s="164">
        <v>2014</v>
      </c>
      <c r="F1597" s="4">
        <v>41667</v>
      </c>
      <c r="G1597" s="3">
        <v>1.14E-2</v>
      </c>
      <c r="H1597" s="3">
        <v>0.217</v>
      </c>
      <c r="I1597" s="14">
        <v>3.64</v>
      </c>
      <c r="J1597" s="49">
        <v>2.68</v>
      </c>
      <c r="K1597" s="26">
        <v>0.53200000000000003</v>
      </c>
      <c r="L1597" s="26">
        <v>10.4</v>
      </c>
      <c r="M1597" s="3">
        <v>4.3E-3</v>
      </c>
      <c r="N1597" s="3">
        <v>0.13</v>
      </c>
      <c r="O1597" s="3">
        <v>2.52</v>
      </c>
      <c r="P1597" s="3">
        <v>2.2999999999999998</v>
      </c>
      <c r="Q1597" s="3">
        <v>2.5100000000000001E-2</v>
      </c>
      <c r="R1597" s="3">
        <v>3.84</v>
      </c>
      <c r="S1597" s="3" t="s">
        <v>2006</v>
      </c>
      <c r="T1597" s="3" t="s">
        <v>2006</v>
      </c>
      <c r="U1597" s="3" t="s">
        <v>2006</v>
      </c>
      <c r="V1597" s="3" t="s">
        <v>2006</v>
      </c>
      <c r="W1597" s="3" t="s">
        <v>2006</v>
      </c>
      <c r="X1597" s="3" t="s">
        <v>2006</v>
      </c>
      <c r="Y1597" s="3" t="s">
        <v>2006</v>
      </c>
      <c r="Z1597" s="3">
        <v>3</v>
      </c>
      <c r="AA1597" s="3" t="s">
        <v>2006</v>
      </c>
      <c r="AB1597" s="3" t="s">
        <v>2006</v>
      </c>
      <c r="AC1597" s="3" t="s">
        <v>2006</v>
      </c>
      <c r="AD1597" s="15" t="s">
        <v>2006</v>
      </c>
    </row>
    <row r="1598" spans="1:30" x14ac:dyDescent="0.3">
      <c r="A1598" s="143" t="s">
        <v>265</v>
      </c>
      <c r="B1598" s="144" t="s">
        <v>546</v>
      </c>
      <c r="C1598" s="144">
        <v>152125</v>
      </c>
      <c r="D1598" s="144">
        <v>6576900</v>
      </c>
      <c r="E1598" s="164">
        <v>2014</v>
      </c>
      <c r="F1598" s="4">
        <v>41691</v>
      </c>
      <c r="G1598" s="3">
        <v>7.3499999999999998E-3</v>
      </c>
      <c r="H1598" s="3">
        <v>0.192</v>
      </c>
      <c r="I1598" s="14">
        <v>2.46</v>
      </c>
      <c r="J1598" s="49">
        <v>2.1800000000000002</v>
      </c>
      <c r="K1598" s="26">
        <v>0.14599999999999999</v>
      </c>
      <c r="L1598" s="26">
        <v>3.37</v>
      </c>
      <c r="M1598" s="3">
        <v>7.3200000000000001E-3</v>
      </c>
      <c r="N1598" s="3">
        <v>0.109</v>
      </c>
      <c r="O1598" s="3">
        <v>2.38</v>
      </c>
      <c r="P1598" s="3">
        <v>2.27</v>
      </c>
      <c r="Q1598" s="3">
        <v>1.55E-2</v>
      </c>
      <c r="R1598" s="3">
        <v>3.21</v>
      </c>
      <c r="S1598" s="3" t="s">
        <v>2006</v>
      </c>
      <c r="T1598" s="3" t="s">
        <v>2006</v>
      </c>
      <c r="U1598" s="3" t="s">
        <v>2006</v>
      </c>
      <c r="V1598" s="3" t="s">
        <v>2006</v>
      </c>
      <c r="W1598" s="3" t="s">
        <v>2006</v>
      </c>
      <c r="X1598" s="3" t="s">
        <v>2006</v>
      </c>
      <c r="Y1598" s="3" t="s">
        <v>2006</v>
      </c>
      <c r="Z1598" s="3">
        <v>3.5</v>
      </c>
      <c r="AA1598" s="3" t="s">
        <v>2006</v>
      </c>
      <c r="AB1598" s="3" t="s">
        <v>2006</v>
      </c>
      <c r="AC1598" s="3" t="s">
        <v>2006</v>
      </c>
      <c r="AD1598" s="15" t="s">
        <v>2006</v>
      </c>
    </row>
    <row r="1599" spans="1:30" x14ac:dyDescent="0.3">
      <c r="A1599" s="143" t="s">
        <v>265</v>
      </c>
      <c r="B1599" s="144" t="s">
        <v>546</v>
      </c>
      <c r="C1599" s="144">
        <v>152125</v>
      </c>
      <c r="D1599" s="144">
        <v>6576900</v>
      </c>
      <c r="E1599" s="164">
        <v>2014</v>
      </c>
      <c r="F1599" s="4">
        <v>41726</v>
      </c>
      <c r="G1599" s="3">
        <v>1.23E-2</v>
      </c>
      <c r="H1599" s="3">
        <v>0.17599999999999999</v>
      </c>
      <c r="I1599" s="14">
        <v>3.12</v>
      </c>
      <c r="J1599" s="49">
        <v>2.54</v>
      </c>
      <c r="K1599" s="26">
        <v>0.23400000000000001</v>
      </c>
      <c r="L1599" s="26">
        <v>8.4</v>
      </c>
      <c r="M1599" s="3">
        <v>8.4399999999999996E-3</v>
      </c>
      <c r="N1599" s="3">
        <v>0.13300000000000001</v>
      </c>
      <c r="O1599" s="3">
        <v>2.74</v>
      </c>
      <c r="P1599" s="3">
        <v>2.34</v>
      </c>
      <c r="Q1599" s="3">
        <v>1.7600000000000001E-2</v>
      </c>
      <c r="R1599" s="3">
        <v>5.19</v>
      </c>
      <c r="S1599" s="3" t="s">
        <v>2006</v>
      </c>
      <c r="T1599" s="3" t="s">
        <v>2006</v>
      </c>
      <c r="U1599" s="3" t="s">
        <v>2006</v>
      </c>
      <c r="V1599" s="3" t="s">
        <v>2006</v>
      </c>
      <c r="W1599" s="3" t="s">
        <v>2006</v>
      </c>
      <c r="X1599" s="3" t="s">
        <v>2006</v>
      </c>
      <c r="Y1599" s="3" t="s">
        <v>2006</v>
      </c>
      <c r="Z1599" s="3">
        <v>2.7</v>
      </c>
      <c r="AA1599" s="3" t="s">
        <v>2006</v>
      </c>
      <c r="AB1599" s="3" t="s">
        <v>2006</v>
      </c>
      <c r="AC1599" s="3" t="s">
        <v>2006</v>
      </c>
      <c r="AD1599" s="15" t="s">
        <v>2006</v>
      </c>
    </row>
    <row r="1600" spans="1:30" x14ac:dyDescent="0.3">
      <c r="A1600" s="143" t="s">
        <v>265</v>
      </c>
      <c r="B1600" s="144" t="s">
        <v>546</v>
      </c>
      <c r="C1600" s="144">
        <v>152125</v>
      </c>
      <c r="D1600" s="144">
        <v>6576900</v>
      </c>
      <c r="E1600" s="164">
        <v>2014</v>
      </c>
      <c r="F1600" s="4">
        <v>41757</v>
      </c>
      <c r="G1600" s="3">
        <v>4.6699999999999997E-3</v>
      </c>
      <c r="H1600" s="3">
        <v>0.11899999999999999</v>
      </c>
      <c r="I1600" s="14">
        <v>2.7</v>
      </c>
      <c r="J1600" s="49">
        <v>2.25</v>
      </c>
      <c r="K1600" s="26">
        <v>0.13800000000000001</v>
      </c>
      <c r="L1600" s="26">
        <v>1.92</v>
      </c>
      <c r="M1600" s="3" t="s">
        <v>584</v>
      </c>
      <c r="N1600" s="3">
        <v>0.10199999999999999</v>
      </c>
      <c r="O1600" s="3">
        <v>2.72</v>
      </c>
      <c r="P1600" s="3">
        <v>2.15</v>
      </c>
      <c r="Q1600" s="3">
        <v>3.73E-2</v>
      </c>
      <c r="R1600" s="3">
        <v>1.26</v>
      </c>
      <c r="S1600" s="3" t="s">
        <v>2006</v>
      </c>
      <c r="T1600" s="3" t="s">
        <v>2006</v>
      </c>
      <c r="U1600" s="3" t="s">
        <v>2006</v>
      </c>
      <c r="V1600" s="3" t="s">
        <v>2006</v>
      </c>
      <c r="W1600" s="3" t="s">
        <v>2006</v>
      </c>
      <c r="X1600" s="3" t="s">
        <v>2006</v>
      </c>
      <c r="Y1600" s="3" t="s">
        <v>2006</v>
      </c>
      <c r="Z1600" s="3">
        <v>1.8</v>
      </c>
      <c r="AA1600" s="3" t="s">
        <v>2006</v>
      </c>
      <c r="AB1600" s="3" t="s">
        <v>2006</v>
      </c>
      <c r="AC1600" s="3" t="s">
        <v>2006</v>
      </c>
      <c r="AD1600" s="15" t="s">
        <v>2006</v>
      </c>
    </row>
    <row r="1601" spans="1:30" x14ac:dyDescent="0.3">
      <c r="A1601" s="143" t="s">
        <v>265</v>
      </c>
      <c r="B1601" s="144" t="s">
        <v>546</v>
      </c>
      <c r="C1601" s="144">
        <v>152125</v>
      </c>
      <c r="D1601" s="144">
        <v>6576900</v>
      </c>
      <c r="E1601" s="164">
        <v>2014</v>
      </c>
      <c r="F1601" s="4">
        <v>41787</v>
      </c>
      <c r="G1601" s="3">
        <v>6.0699999999999999E-3</v>
      </c>
      <c r="H1601" s="3">
        <v>0.14799999999999999</v>
      </c>
      <c r="I1601" s="14">
        <v>2.4300000000000002</v>
      </c>
      <c r="J1601" s="49">
        <v>2.2000000000000002</v>
      </c>
      <c r="K1601" s="26">
        <v>0.318</v>
      </c>
      <c r="L1601" s="26">
        <v>2.27</v>
      </c>
      <c r="M1601" s="3">
        <v>4.45E-3</v>
      </c>
      <c r="N1601" s="3">
        <v>0.115</v>
      </c>
      <c r="O1601" s="3">
        <v>2.2400000000000002</v>
      </c>
      <c r="P1601" s="3">
        <v>2.11</v>
      </c>
      <c r="Q1601" s="3">
        <v>4.2999999999999997E-2</v>
      </c>
      <c r="R1601" s="3">
        <v>2.2000000000000002</v>
      </c>
      <c r="S1601" s="3" t="s">
        <v>2006</v>
      </c>
      <c r="T1601" s="3" t="s">
        <v>2006</v>
      </c>
      <c r="U1601" s="3" t="s">
        <v>2006</v>
      </c>
      <c r="V1601" s="3" t="s">
        <v>2006</v>
      </c>
      <c r="W1601" s="3" t="s">
        <v>2006</v>
      </c>
      <c r="X1601" s="3" t="s">
        <v>2006</v>
      </c>
      <c r="Y1601" s="3" t="s">
        <v>2006</v>
      </c>
      <c r="Z1601" s="3">
        <v>2.2999999999999998</v>
      </c>
      <c r="AA1601" s="3" t="s">
        <v>2006</v>
      </c>
      <c r="AB1601" s="3" t="s">
        <v>2006</v>
      </c>
      <c r="AC1601" s="3" t="s">
        <v>2006</v>
      </c>
      <c r="AD1601" s="15" t="s">
        <v>2006</v>
      </c>
    </row>
    <row r="1602" spans="1:30" x14ac:dyDescent="0.3">
      <c r="A1602" s="143" t="s">
        <v>265</v>
      </c>
      <c r="B1602" s="144" t="s">
        <v>546</v>
      </c>
      <c r="C1602" s="144">
        <v>152125</v>
      </c>
      <c r="D1602" s="144">
        <v>6576900</v>
      </c>
      <c r="E1602" s="164">
        <v>2014</v>
      </c>
      <c r="F1602" s="4">
        <v>41820</v>
      </c>
      <c r="G1602" s="3">
        <v>1.2999999999999999E-2</v>
      </c>
      <c r="H1602" s="3">
        <v>0.17</v>
      </c>
      <c r="I1602" s="14">
        <v>3.7</v>
      </c>
      <c r="J1602" s="49">
        <v>2.2000000000000002</v>
      </c>
      <c r="K1602" s="26">
        <v>0.51</v>
      </c>
      <c r="L1602" s="26">
        <v>4.9000000000000004</v>
      </c>
      <c r="M1602" s="3" t="s">
        <v>585</v>
      </c>
      <c r="N1602" s="3">
        <v>0.21</v>
      </c>
      <c r="O1602" s="3">
        <v>3.1</v>
      </c>
      <c r="P1602" s="3">
        <v>2.2000000000000002</v>
      </c>
      <c r="Q1602" s="3">
        <v>6.2E-2</v>
      </c>
      <c r="R1602" s="3">
        <v>3</v>
      </c>
      <c r="S1602" s="3" t="s">
        <v>2006</v>
      </c>
      <c r="T1602" s="3" t="s">
        <v>2006</v>
      </c>
      <c r="U1602" s="3" t="s">
        <v>2006</v>
      </c>
      <c r="V1602" s="3" t="s">
        <v>2006</v>
      </c>
      <c r="W1602" s="3" t="s">
        <v>2006</v>
      </c>
      <c r="X1602" s="3" t="s">
        <v>2006</v>
      </c>
      <c r="Y1602" s="3" t="s">
        <v>2006</v>
      </c>
      <c r="Z1602" s="3">
        <v>1.7</v>
      </c>
      <c r="AA1602" s="3" t="s">
        <v>2006</v>
      </c>
      <c r="AB1602" s="3" t="s">
        <v>2006</v>
      </c>
      <c r="AC1602" s="3" t="s">
        <v>2006</v>
      </c>
      <c r="AD1602" s="15" t="s">
        <v>2006</v>
      </c>
    </row>
    <row r="1603" spans="1:30" x14ac:dyDescent="0.3">
      <c r="A1603" s="143" t="s">
        <v>265</v>
      </c>
      <c r="B1603" s="144" t="s">
        <v>546</v>
      </c>
      <c r="C1603" s="144">
        <v>152125</v>
      </c>
      <c r="D1603" s="144">
        <v>6576900</v>
      </c>
      <c r="E1603" s="164">
        <v>2014</v>
      </c>
      <c r="F1603" s="4">
        <v>41845</v>
      </c>
      <c r="G1603" s="3">
        <v>1.2999999999999999E-2</v>
      </c>
      <c r="H1603" s="3">
        <v>0.31</v>
      </c>
      <c r="I1603" s="14">
        <v>5.9</v>
      </c>
      <c r="J1603" s="49">
        <v>2.4</v>
      </c>
      <c r="K1603" s="26">
        <v>0.84</v>
      </c>
      <c r="L1603" s="26">
        <v>7.8</v>
      </c>
      <c r="M1603" s="3">
        <v>1.0999999999999999E-2</v>
      </c>
      <c r="N1603" s="3">
        <v>0.13</v>
      </c>
      <c r="O1603" s="3">
        <v>4.8</v>
      </c>
      <c r="P1603" s="3">
        <v>2.4</v>
      </c>
      <c r="Q1603" s="3">
        <v>0.12</v>
      </c>
      <c r="R1603" s="3">
        <v>6.6</v>
      </c>
      <c r="S1603" s="3" t="s">
        <v>2006</v>
      </c>
      <c r="T1603" s="3" t="s">
        <v>2006</v>
      </c>
      <c r="U1603" s="3" t="s">
        <v>2006</v>
      </c>
      <c r="V1603" s="3" t="s">
        <v>2006</v>
      </c>
      <c r="W1603" s="3" t="s">
        <v>2006</v>
      </c>
      <c r="X1603" s="3" t="s">
        <v>2006</v>
      </c>
      <c r="Y1603" s="3" t="s">
        <v>2006</v>
      </c>
      <c r="Z1603" s="3">
        <v>0.8</v>
      </c>
      <c r="AA1603" s="3" t="s">
        <v>2006</v>
      </c>
      <c r="AB1603" s="3" t="s">
        <v>2006</v>
      </c>
      <c r="AC1603" s="3" t="s">
        <v>2006</v>
      </c>
      <c r="AD1603" s="15" t="s">
        <v>2006</v>
      </c>
    </row>
    <row r="1604" spans="1:30" x14ac:dyDescent="0.3">
      <c r="A1604" s="143" t="s">
        <v>265</v>
      </c>
      <c r="B1604" s="144" t="s">
        <v>546</v>
      </c>
      <c r="C1604" s="144">
        <v>152125</v>
      </c>
      <c r="D1604" s="144">
        <v>6576900</v>
      </c>
      <c r="E1604" s="164">
        <v>2014</v>
      </c>
      <c r="F1604" s="4">
        <v>41876</v>
      </c>
      <c r="G1604" s="3" t="s">
        <v>585</v>
      </c>
      <c r="H1604" s="3">
        <v>0.16</v>
      </c>
      <c r="I1604" s="14">
        <v>4.4000000000000004</v>
      </c>
      <c r="J1604" s="49">
        <v>2.2999999999999998</v>
      </c>
      <c r="K1604" s="26">
        <v>0.51</v>
      </c>
      <c r="L1604" s="26">
        <v>6.1</v>
      </c>
      <c r="M1604" s="3" t="s">
        <v>585</v>
      </c>
      <c r="N1604" s="3">
        <v>0.17</v>
      </c>
      <c r="O1604" s="3">
        <v>3.4</v>
      </c>
      <c r="P1604" s="3">
        <v>2.2000000000000002</v>
      </c>
      <c r="Q1604" s="3">
        <v>7.3999999999999996E-2</v>
      </c>
      <c r="R1604" s="3">
        <v>4.0999999999999996</v>
      </c>
      <c r="S1604" s="3" t="s">
        <v>2006</v>
      </c>
      <c r="T1604" s="3" t="s">
        <v>2006</v>
      </c>
      <c r="U1604" s="3" t="s">
        <v>2006</v>
      </c>
      <c r="V1604" s="3" t="s">
        <v>2006</v>
      </c>
      <c r="W1604" s="3" t="s">
        <v>2006</v>
      </c>
      <c r="X1604" s="3" t="s">
        <v>2006</v>
      </c>
      <c r="Y1604" s="3" t="s">
        <v>2006</v>
      </c>
      <c r="Z1604" s="3">
        <v>1.3</v>
      </c>
      <c r="AA1604" s="3" t="s">
        <v>2006</v>
      </c>
      <c r="AB1604" s="3" t="s">
        <v>2006</v>
      </c>
      <c r="AC1604" s="3" t="s">
        <v>2006</v>
      </c>
      <c r="AD1604" s="15" t="s">
        <v>2006</v>
      </c>
    </row>
    <row r="1605" spans="1:30" x14ac:dyDescent="0.3">
      <c r="A1605" s="143" t="s">
        <v>265</v>
      </c>
      <c r="B1605" s="144" t="s">
        <v>546</v>
      </c>
      <c r="C1605" s="144">
        <v>152125</v>
      </c>
      <c r="D1605" s="144">
        <v>6576900</v>
      </c>
      <c r="E1605" s="164">
        <v>2014</v>
      </c>
      <c r="F1605" s="4">
        <v>41908</v>
      </c>
      <c r="G1605" s="3">
        <v>1.2999999999999999E-2</v>
      </c>
      <c r="H1605" s="3">
        <v>0.38</v>
      </c>
      <c r="I1605" s="14">
        <v>4.4000000000000004</v>
      </c>
      <c r="J1605" s="49">
        <v>2.2999999999999998</v>
      </c>
      <c r="K1605" s="26">
        <v>0.62</v>
      </c>
      <c r="L1605" s="26">
        <v>8</v>
      </c>
      <c r="M1605" s="3">
        <v>1.2E-2</v>
      </c>
      <c r="N1605" s="3">
        <v>0.39</v>
      </c>
      <c r="O1605" s="3">
        <v>3.7</v>
      </c>
      <c r="P1605" s="3">
        <v>2.2000000000000002</v>
      </c>
      <c r="Q1605" s="3">
        <v>7.6999999999999999E-2</v>
      </c>
      <c r="R1605" s="3">
        <v>5.0999999999999996</v>
      </c>
      <c r="S1605" s="3" t="s">
        <v>2006</v>
      </c>
      <c r="T1605" s="3" t="s">
        <v>2006</v>
      </c>
      <c r="U1605" s="3" t="s">
        <v>2006</v>
      </c>
      <c r="V1605" s="3" t="s">
        <v>2006</v>
      </c>
      <c r="W1605" s="3" t="s">
        <v>2006</v>
      </c>
      <c r="X1605" s="3" t="s">
        <v>2006</v>
      </c>
      <c r="Y1605" s="3" t="s">
        <v>2006</v>
      </c>
      <c r="Z1605" s="3">
        <v>2.4</v>
      </c>
      <c r="AA1605" s="3" t="s">
        <v>2006</v>
      </c>
      <c r="AB1605" s="3" t="s">
        <v>2006</v>
      </c>
      <c r="AC1605" s="3" t="s">
        <v>2006</v>
      </c>
      <c r="AD1605" s="15" t="s">
        <v>2006</v>
      </c>
    </row>
    <row r="1606" spans="1:30" x14ac:dyDescent="0.3">
      <c r="A1606" s="143" t="s">
        <v>265</v>
      </c>
      <c r="B1606" s="144" t="s">
        <v>546</v>
      </c>
      <c r="C1606" s="144">
        <v>152125</v>
      </c>
      <c r="D1606" s="144">
        <v>6576900</v>
      </c>
      <c r="E1606" s="164">
        <v>2014</v>
      </c>
      <c r="F1606" s="4">
        <v>41935</v>
      </c>
      <c r="G1606" s="3" t="s">
        <v>585</v>
      </c>
      <c r="H1606" s="3">
        <v>0.32</v>
      </c>
      <c r="I1606" s="14">
        <v>3.7</v>
      </c>
      <c r="J1606" s="49">
        <v>2.2999999999999998</v>
      </c>
      <c r="K1606" s="26">
        <v>0.55000000000000004</v>
      </c>
      <c r="L1606" s="26">
        <v>6.6</v>
      </c>
      <c r="M1606" s="3" t="s">
        <v>585</v>
      </c>
      <c r="N1606" s="3" t="s">
        <v>566</v>
      </c>
      <c r="O1606" s="3">
        <v>3.2</v>
      </c>
      <c r="P1606" s="3">
        <v>2.4</v>
      </c>
      <c r="Q1606" s="3">
        <v>4.5999999999999999E-2</v>
      </c>
      <c r="R1606" s="3">
        <v>4.8</v>
      </c>
      <c r="S1606" s="3" t="s">
        <v>2006</v>
      </c>
      <c r="T1606" s="3" t="s">
        <v>2006</v>
      </c>
      <c r="U1606" s="3" t="s">
        <v>2006</v>
      </c>
      <c r="V1606" s="3" t="s">
        <v>2006</v>
      </c>
      <c r="W1606" s="3" t="s">
        <v>2006</v>
      </c>
      <c r="X1606" s="3" t="s">
        <v>2006</v>
      </c>
      <c r="Y1606" s="3" t="s">
        <v>2006</v>
      </c>
      <c r="Z1606" s="3">
        <v>2.6</v>
      </c>
      <c r="AA1606" s="3" t="s">
        <v>2006</v>
      </c>
      <c r="AB1606" s="3" t="s">
        <v>2006</v>
      </c>
      <c r="AC1606" s="3" t="s">
        <v>2006</v>
      </c>
      <c r="AD1606" s="15" t="s">
        <v>2006</v>
      </c>
    </row>
    <row r="1607" spans="1:30" x14ac:dyDescent="0.3">
      <c r="A1607" s="143" t="s">
        <v>265</v>
      </c>
      <c r="B1607" s="144" t="s">
        <v>546</v>
      </c>
      <c r="C1607" s="144">
        <v>152125</v>
      </c>
      <c r="D1607" s="144">
        <v>6576900</v>
      </c>
      <c r="E1607" s="164">
        <v>2014</v>
      </c>
      <c r="F1607" s="4">
        <v>41970</v>
      </c>
      <c r="G1607" s="3">
        <v>1.0999999999999999E-2</v>
      </c>
      <c r="H1607" s="3">
        <v>0.21</v>
      </c>
      <c r="I1607" s="14">
        <v>3.5</v>
      </c>
      <c r="J1607" s="49">
        <v>2.2999999999999998</v>
      </c>
      <c r="K1607" s="26">
        <v>0.34</v>
      </c>
      <c r="L1607" s="26">
        <v>5.2</v>
      </c>
      <c r="M1607" s="3">
        <v>0.01</v>
      </c>
      <c r="N1607" s="3">
        <v>5.8999999999999997E-2</v>
      </c>
      <c r="O1607" s="3">
        <v>3</v>
      </c>
      <c r="P1607" s="3">
        <v>2.2999999999999998</v>
      </c>
      <c r="Q1607" s="3">
        <v>0.06</v>
      </c>
      <c r="R1607" s="3">
        <v>4.2</v>
      </c>
      <c r="S1607" s="3" t="s">
        <v>2006</v>
      </c>
      <c r="T1607" s="3" t="s">
        <v>2006</v>
      </c>
      <c r="U1607" s="3" t="s">
        <v>2006</v>
      </c>
      <c r="V1607" s="3" t="s">
        <v>2006</v>
      </c>
      <c r="W1607" s="3" t="s">
        <v>2006</v>
      </c>
      <c r="X1607" s="3" t="s">
        <v>2006</v>
      </c>
      <c r="Y1607" s="3" t="s">
        <v>2006</v>
      </c>
      <c r="Z1607" s="3">
        <v>1.5</v>
      </c>
      <c r="AA1607" s="3" t="s">
        <v>2006</v>
      </c>
      <c r="AB1607" s="3" t="s">
        <v>2006</v>
      </c>
      <c r="AC1607" s="3" t="s">
        <v>2006</v>
      </c>
      <c r="AD1607" s="15" t="s">
        <v>2006</v>
      </c>
    </row>
    <row r="1608" spans="1:30" x14ac:dyDescent="0.3">
      <c r="A1608" s="143" t="s">
        <v>265</v>
      </c>
      <c r="B1608" s="144" t="s">
        <v>546</v>
      </c>
      <c r="C1608" s="144">
        <v>152125</v>
      </c>
      <c r="D1608" s="144">
        <v>6576900</v>
      </c>
      <c r="E1608" s="164">
        <v>2014</v>
      </c>
      <c r="F1608" s="4">
        <v>41992</v>
      </c>
      <c r="G1608" s="3">
        <v>1.9E-2</v>
      </c>
      <c r="H1608" s="3">
        <v>0.32</v>
      </c>
      <c r="I1608" s="14">
        <v>6.6</v>
      </c>
      <c r="J1608" s="49">
        <v>2.7</v>
      </c>
      <c r="K1608" s="26">
        <v>0.76</v>
      </c>
      <c r="L1608" s="26">
        <v>14</v>
      </c>
      <c r="M1608" s="3">
        <v>1.2999999999999999E-2</v>
      </c>
      <c r="N1608" s="3">
        <v>9.7000000000000003E-2</v>
      </c>
      <c r="O1608" s="3">
        <v>5.4</v>
      </c>
      <c r="P1608" s="3">
        <v>2.6</v>
      </c>
      <c r="Q1608" s="3">
        <v>3.6999999999999998E-2</v>
      </c>
      <c r="R1608" s="3">
        <v>11</v>
      </c>
      <c r="S1608" s="3" t="s">
        <v>2006</v>
      </c>
      <c r="T1608" s="3" t="s">
        <v>2006</v>
      </c>
      <c r="U1608" s="3" t="s">
        <v>2006</v>
      </c>
      <c r="V1608" s="3" t="s">
        <v>2006</v>
      </c>
      <c r="W1608" s="3" t="s">
        <v>2006</v>
      </c>
      <c r="X1608" s="3" t="s">
        <v>2006</v>
      </c>
      <c r="Y1608" s="3" t="s">
        <v>2006</v>
      </c>
      <c r="Z1608" s="3">
        <v>3.4</v>
      </c>
      <c r="AA1608" s="3" t="s">
        <v>2006</v>
      </c>
      <c r="AB1608" s="3" t="s">
        <v>2006</v>
      </c>
      <c r="AC1608" s="3" t="s">
        <v>2006</v>
      </c>
      <c r="AD1608" s="15" t="s">
        <v>2006</v>
      </c>
    </row>
    <row r="1609" spans="1:30" x14ac:dyDescent="0.3">
      <c r="A1609" s="146" t="s">
        <v>36</v>
      </c>
      <c r="B1609" s="144" t="s">
        <v>1279</v>
      </c>
      <c r="C1609" s="144">
        <v>158727</v>
      </c>
      <c r="D1609" s="144">
        <v>6578210</v>
      </c>
      <c r="E1609" s="164">
        <v>2014</v>
      </c>
      <c r="F1609" s="4">
        <v>41667</v>
      </c>
      <c r="G1609" s="3">
        <v>5.1000000000000004E-3</v>
      </c>
      <c r="H1609" s="3">
        <v>0.183</v>
      </c>
      <c r="I1609" s="14">
        <v>3.2</v>
      </c>
      <c r="J1609" s="49">
        <v>2.38</v>
      </c>
      <c r="K1609" s="26">
        <v>0.24299999999999999</v>
      </c>
      <c r="L1609" s="26">
        <v>2.96</v>
      </c>
      <c r="M1609" s="3">
        <v>1.0800000000000001E-2</v>
      </c>
      <c r="N1609" s="3">
        <v>0.182</v>
      </c>
      <c r="O1609" s="3">
        <v>6.09</v>
      </c>
      <c r="P1609" s="3">
        <v>3.31</v>
      </c>
      <c r="Q1609" s="3">
        <v>1.9199999999999998E-2</v>
      </c>
      <c r="R1609" s="3">
        <v>9.3699999999999992</v>
      </c>
      <c r="S1609" s="3" t="s">
        <v>2006</v>
      </c>
      <c r="T1609" s="3" t="s">
        <v>2006</v>
      </c>
      <c r="U1609" s="3" t="s">
        <v>2006</v>
      </c>
      <c r="V1609" s="3" t="s">
        <v>2006</v>
      </c>
      <c r="W1609" s="3" t="s">
        <v>2006</v>
      </c>
      <c r="X1609" s="3" t="s">
        <v>2006</v>
      </c>
      <c r="Y1609" s="3" t="s">
        <v>2006</v>
      </c>
      <c r="Z1609" s="3">
        <v>2.2999999999999998</v>
      </c>
      <c r="AA1609" s="3" t="s">
        <v>2006</v>
      </c>
      <c r="AB1609" s="3" t="s">
        <v>2006</v>
      </c>
      <c r="AC1609" s="3" t="s">
        <v>2006</v>
      </c>
      <c r="AD1609" s="15" t="s">
        <v>2006</v>
      </c>
    </row>
    <row r="1610" spans="1:30" x14ac:dyDescent="0.3">
      <c r="A1610" s="146" t="s">
        <v>36</v>
      </c>
      <c r="B1610" s="144" t="s">
        <v>1279</v>
      </c>
      <c r="C1610" s="144">
        <v>158727</v>
      </c>
      <c r="D1610" s="144">
        <v>6578210</v>
      </c>
      <c r="E1610" s="164">
        <v>2014</v>
      </c>
      <c r="F1610" s="4">
        <v>41691</v>
      </c>
      <c r="G1610" s="3">
        <v>0.01</v>
      </c>
      <c r="H1610" s="3">
        <v>0.15</v>
      </c>
      <c r="I1610" s="14">
        <v>2.0099999999999998</v>
      </c>
      <c r="J1610" s="49">
        <v>1.9</v>
      </c>
      <c r="K1610" s="26">
        <v>0.20699999999999999</v>
      </c>
      <c r="L1610" s="26">
        <v>2.39</v>
      </c>
      <c r="M1610" s="3">
        <v>8.6400000000000001E-3</v>
      </c>
      <c r="N1610" s="3">
        <v>9.7000000000000003E-2</v>
      </c>
      <c r="O1610" s="3">
        <v>1.89</v>
      </c>
      <c r="P1610" s="3">
        <v>1.99</v>
      </c>
      <c r="Q1610" s="3">
        <v>2.0500000000000001E-2</v>
      </c>
      <c r="R1610" s="3">
        <v>2.65</v>
      </c>
      <c r="S1610" s="3" t="s">
        <v>2006</v>
      </c>
      <c r="T1610" s="3" t="s">
        <v>2006</v>
      </c>
      <c r="U1610" s="3" t="s">
        <v>2006</v>
      </c>
      <c r="V1610" s="3" t="s">
        <v>2006</v>
      </c>
      <c r="W1610" s="3" t="s">
        <v>2006</v>
      </c>
      <c r="X1610" s="3" t="s">
        <v>2006</v>
      </c>
      <c r="Y1610" s="3" t="s">
        <v>2006</v>
      </c>
      <c r="Z1610" s="3">
        <v>2.4</v>
      </c>
      <c r="AA1610" s="3" t="s">
        <v>2006</v>
      </c>
      <c r="AB1610" s="3" t="s">
        <v>2006</v>
      </c>
      <c r="AC1610" s="3" t="s">
        <v>2006</v>
      </c>
      <c r="AD1610" s="15" t="s">
        <v>2006</v>
      </c>
    </row>
    <row r="1611" spans="1:30" x14ac:dyDescent="0.3">
      <c r="A1611" s="146" t="s">
        <v>36</v>
      </c>
      <c r="B1611" s="144" t="s">
        <v>1279</v>
      </c>
      <c r="C1611" s="144">
        <v>158727</v>
      </c>
      <c r="D1611" s="144">
        <v>6578210</v>
      </c>
      <c r="E1611" s="164">
        <v>2014</v>
      </c>
      <c r="F1611" s="4">
        <v>41726</v>
      </c>
      <c r="G1611" s="3">
        <v>1.2500000000000001E-2</v>
      </c>
      <c r="H1611" s="3">
        <v>0.155</v>
      </c>
      <c r="I1611" s="14">
        <v>2.21</v>
      </c>
      <c r="J1611" s="49">
        <v>2.23</v>
      </c>
      <c r="K1611" s="26">
        <v>0.183</v>
      </c>
      <c r="L1611" s="26">
        <v>2.02</v>
      </c>
      <c r="M1611" s="3">
        <v>7.1599999999999997E-3</v>
      </c>
      <c r="N1611" s="3">
        <v>0.107</v>
      </c>
      <c r="O1611" s="3">
        <v>1.82</v>
      </c>
      <c r="P1611" s="3">
        <v>2.11</v>
      </c>
      <c r="Q1611" s="3">
        <v>1.4500000000000001E-2</v>
      </c>
      <c r="R1611" s="3">
        <v>2.19</v>
      </c>
      <c r="S1611" s="3" t="s">
        <v>2006</v>
      </c>
      <c r="T1611" s="3" t="s">
        <v>2006</v>
      </c>
      <c r="U1611" s="3" t="s">
        <v>2006</v>
      </c>
      <c r="V1611" s="3" t="s">
        <v>2006</v>
      </c>
      <c r="W1611" s="3" t="s">
        <v>2006</v>
      </c>
      <c r="X1611" s="3" t="s">
        <v>2006</v>
      </c>
      <c r="Y1611" s="3" t="s">
        <v>2006</v>
      </c>
      <c r="Z1611" s="3">
        <v>2.7</v>
      </c>
      <c r="AA1611" s="3" t="s">
        <v>2006</v>
      </c>
      <c r="AB1611" s="3" t="s">
        <v>2006</v>
      </c>
      <c r="AC1611" s="3" t="s">
        <v>2006</v>
      </c>
      <c r="AD1611" s="15" t="s">
        <v>2006</v>
      </c>
    </row>
    <row r="1612" spans="1:30" x14ac:dyDescent="0.3">
      <c r="A1612" s="146" t="s">
        <v>36</v>
      </c>
      <c r="B1612" s="144" t="s">
        <v>1279</v>
      </c>
      <c r="C1612" s="144">
        <v>158727</v>
      </c>
      <c r="D1612" s="144">
        <v>6578210</v>
      </c>
      <c r="E1612" s="164">
        <v>2014</v>
      </c>
      <c r="F1612" s="4">
        <v>41757</v>
      </c>
      <c r="G1612" s="3">
        <v>3.31E-3</v>
      </c>
      <c r="H1612" s="3">
        <v>7.3499999999999996E-2</v>
      </c>
      <c r="I1612" s="14">
        <v>2.0299999999999998</v>
      </c>
      <c r="J1612" s="49">
        <v>1.97</v>
      </c>
      <c r="K1612" s="26">
        <v>0.14599999999999999</v>
      </c>
      <c r="L1612" s="26">
        <v>0.91900000000000004</v>
      </c>
      <c r="M1612" s="3" t="s">
        <v>584</v>
      </c>
      <c r="N1612" s="3">
        <v>9.0800000000000006E-2</v>
      </c>
      <c r="O1612" s="3">
        <v>1.93</v>
      </c>
      <c r="P1612" s="3">
        <v>1.93</v>
      </c>
      <c r="Q1612" s="3">
        <v>2.1100000000000001E-2</v>
      </c>
      <c r="R1612" s="3">
        <v>1.21</v>
      </c>
      <c r="S1612" s="3" t="s">
        <v>2006</v>
      </c>
      <c r="T1612" s="3" t="s">
        <v>2006</v>
      </c>
      <c r="U1612" s="3" t="s">
        <v>2006</v>
      </c>
      <c r="V1612" s="3" t="s">
        <v>2006</v>
      </c>
      <c r="W1612" s="3" t="s">
        <v>2006</v>
      </c>
      <c r="X1612" s="3" t="s">
        <v>2006</v>
      </c>
      <c r="Y1612" s="3" t="s">
        <v>2006</v>
      </c>
      <c r="Z1612" s="3">
        <v>2.8</v>
      </c>
      <c r="AA1612" s="3" t="s">
        <v>2006</v>
      </c>
      <c r="AB1612" s="3" t="s">
        <v>2006</v>
      </c>
      <c r="AC1612" s="3" t="s">
        <v>2006</v>
      </c>
      <c r="AD1612" s="15" t="s">
        <v>2006</v>
      </c>
    </row>
    <row r="1613" spans="1:30" x14ac:dyDescent="0.3">
      <c r="A1613" s="146" t="s">
        <v>36</v>
      </c>
      <c r="B1613" s="144" t="s">
        <v>1279</v>
      </c>
      <c r="C1613" s="144">
        <v>158727</v>
      </c>
      <c r="D1613" s="144">
        <v>6578210</v>
      </c>
      <c r="E1613" s="164">
        <v>2014</v>
      </c>
      <c r="F1613" s="4">
        <v>41787</v>
      </c>
      <c r="G1613" s="3">
        <v>8.1200000000000005E-3</v>
      </c>
      <c r="H1613" s="3">
        <v>0.14799999999999999</v>
      </c>
      <c r="I1613" s="14">
        <v>2.93</v>
      </c>
      <c r="J1613" s="49">
        <v>2.2599999999999998</v>
      </c>
      <c r="K1613" s="26">
        <v>0.39600000000000002</v>
      </c>
      <c r="L1613" s="26">
        <v>3.21</v>
      </c>
      <c r="M1613" s="3">
        <v>7.6800000000000002E-3</v>
      </c>
      <c r="N1613" s="3">
        <v>0.104</v>
      </c>
      <c r="O1613" s="3">
        <v>2.2599999999999998</v>
      </c>
      <c r="P1613" s="3">
        <v>2.08</v>
      </c>
      <c r="Q1613" s="3">
        <v>3.2899999999999999E-2</v>
      </c>
      <c r="R1613" s="3">
        <v>3.85</v>
      </c>
      <c r="S1613" s="3" t="s">
        <v>2006</v>
      </c>
      <c r="T1613" s="3" t="s">
        <v>2006</v>
      </c>
      <c r="U1613" s="3" t="s">
        <v>2006</v>
      </c>
      <c r="V1613" s="3" t="s">
        <v>2006</v>
      </c>
      <c r="W1613" s="3" t="s">
        <v>2006</v>
      </c>
      <c r="X1613" s="3" t="s">
        <v>2006</v>
      </c>
      <c r="Y1613" s="3" t="s">
        <v>2006</v>
      </c>
      <c r="Z1613" s="3">
        <v>1.7</v>
      </c>
      <c r="AA1613" s="3" t="s">
        <v>2006</v>
      </c>
      <c r="AB1613" s="3" t="s">
        <v>2006</v>
      </c>
      <c r="AC1613" s="3" t="s">
        <v>2006</v>
      </c>
      <c r="AD1613" s="15" t="s">
        <v>2006</v>
      </c>
    </row>
    <row r="1614" spans="1:30" x14ac:dyDescent="0.3">
      <c r="A1614" s="146" t="s">
        <v>36</v>
      </c>
      <c r="B1614" s="144" t="s">
        <v>1279</v>
      </c>
      <c r="C1614" s="144">
        <v>158727</v>
      </c>
      <c r="D1614" s="144">
        <v>6578210</v>
      </c>
      <c r="E1614" s="164">
        <v>2014</v>
      </c>
      <c r="F1614" s="4">
        <v>41820</v>
      </c>
      <c r="G1614" s="3">
        <v>1.4E-2</v>
      </c>
      <c r="H1614" s="3">
        <v>0.24</v>
      </c>
      <c r="I1614" s="14">
        <v>2.9</v>
      </c>
      <c r="J1614" s="49">
        <v>1.9</v>
      </c>
      <c r="K1614" s="26">
        <v>0.52</v>
      </c>
      <c r="L1614" s="26">
        <v>5.3</v>
      </c>
      <c r="M1614" s="3" t="s">
        <v>585</v>
      </c>
      <c r="N1614" s="3">
        <v>0.35</v>
      </c>
      <c r="O1614" s="3">
        <v>2.4</v>
      </c>
      <c r="P1614" s="3">
        <v>1.8</v>
      </c>
      <c r="Q1614" s="3">
        <v>6.0999999999999999E-2</v>
      </c>
      <c r="R1614" s="3">
        <v>1.3</v>
      </c>
      <c r="S1614" s="3" t="s">
        <v>2006</v>
      </c>
      <c r="T1614" s="3" t="s">
        <v>2006</v>
      </c>
      <c r="U1614" s="3" t="s">
        <v>2006</v>
      </c>
      <c r="V1614" s="3" t="s">
        <v>2006</v>
      </c>
      <c r="W1614" s="3" t="s">
        <v>2006</v>
      </c>
      <c r="X1614" s="3" t="s">
        <v>2006</v>
      </c>
      <c r="Y1614" s="3" t="s">
        <v>2006</v>
      </c>
      <c r="Z1614" s="3">
        <v>2.6</v>
      </c>
      <c r="AA1614" s="3" t="s">
        <v>2006</v>
      </c>
      <c r="AB1614" s="3" t="s">
        <v>2006</v>
      </c>
      <c r="AC1614" s="3" t="s">
        <v>2006</v>
      </c>
      <c r="AD1614" s="15" t="s">
        <v>2006</v>
      </c>
    </row>
    <row r="1615" spans="1:30" x14ac:dyDescent="0.3">
      <c r="A1615" s="146" t="s">
        <v>36</v>
      </c>
      <c r="B1615" s="144" t="s">
        <v>1279</v>
      </c>
      <c r="C1615" s="144">
        <v>158727</v>
      </c>
      <c r="D1615" s="144">
        <v>6578210</v>
      </c>
      <c r="E1615" s="164">
        <v>2014</v>
      </c>
      <c r="F1615" s="4">
        <v>41845</v>
      </c>
      <c r="G1615" s="3">
        <v>1.7000000000000001E-2</v>
      </c>
      <c r="H1615" s="3">
        <v>0.43</v>
      </c>
      <c r="I1615" s="14">
        <v>3.7</v>
      </c>
      <c r="J1615" s="49">
        <v>1.9</v>
      </c>
      <c r="K1615" s="26">
        <v>0.67</v>
      </c>
      <c r="L1615" s="26">
        <v>7.3</v>
      </c>
      <c r="M1615" s="3">
        <v>1.4E-2</v>
      </c>
      <c r="N1615" s="3">
        <v>0.2</v>
      </c>
      <c r="O1615" s="3">
        <v>2.9</v>
      </c>
      <c r="P1615" s="3">
        <v>2</v>
      </c>
      <c r="Q1615" s="3">
        <v>8.3000000000000004E-2</v>
      </c>
      <c r="R1615" s="3">
        <v>5.4</v>
      </c>
      <c r="S1615" s="3" t="s">
        <v>2006</v>
      </c>
      <c r="T1615" s="3" t="s">
        <v>2006</v>
      </c>
      <c r="U1615" s="3" t="s">
        <v>2006</v>
      </c>
      <c r="V1615" s="3" t="s">
        <v>2006</v>
      </c>
      <c r="W1615" s="3" t="s">
        <v>2006</v>
      </c>
      <c r="X1615" s="3" t="s">
        <v>2006</v>
      </c>
      <c r="Y1615" s="3" t="s">
        <v>2006</v>
      </c>
      <c r="Z1615" s="3">
        <v>1.9</v>
      </c>
      <c r="AA1615" s="3" t="s">
        <v>2006</v>
      </c>
      <c r="AB1615" s="3" t="s">
        <v>2006</v>
      </c>
      <c r="AC1615" s="3" t="s">
        <v>2006</v>
      </c>
      <c r="AD1615" s="15" t="s">
        <v>2006</v>
      </c>
    </row>
    <row r="1616" spans="1:30" x14ac:dyDescent="0.3">
      <c r="A1616" s="146" t="s">
        <v>36</v>
      </c>
      <c r="B1616" s="144" t="s">
        <v>1279</v>
      </c>
      <c r="C1616" s="144">
        <v>158727</v>
      </c>
      <c r="D1616" s="144">
        <v>6578210</v>
      </c>
      <c r="E1616" s="164">
        <v>2014</v>
      </c>
      <c r="F1616" s="4">
        <v>41876</v>
      </c>
      <c r="G1616" s="3">
        <v>2.4E-2</v>
      </c>
      <c r="H1616" s="3">
        <v>0.35</v>
      </c>
      <c r="I1616" s="14">
        <v>4.0999999999999996</v>
      </c>
      <c r="J1616" s="49">
        <v>2.1</v>
      </c>
      <c r="K1616" s="26">
        <v>0.51</v>
      </c>
      <c r="L1616" s="26">
        <v>8.1</v>
      </c>
      <c r="M1616" s="3">
        <v>2.1999999999999999E-2</v>
      </c>
      <c r="N1616" s="3">
        <v>0.36</v>
      </c>
      <c r="O1616" s="3">
        <v>3.2</v>
      </c>
      <c r="P1616" s="3">
        <v>1.9</v>
      </c>
      <c r="Q1616" s="3">
        <v>5.7000000000000002E-2</v>
      </c>
      <c r="R1616" s="3">
        <v>6.4</v>
      </c>
      <c r="S1616" s="3" t="s">
        <v>2006</v>
      </c>
      <c r="T1616" s="3" t="s">
        <v>2006</v>
      </c>
      <c r="U1616" s="3" t="s">
        <v>2006</v>
      </c>
      <c r="V1616" s="3" t="s">
        <v>2006</v>
      </c>
      <c r="W1616" s="3" t="s">
        <v>2006</v>
      </c>
      <c r="X1616" s="3" t="s">
        <v>2006</v>
      </c>
      <c r="Y1616" s="3" t="s">
        <v>2006</v>
      </c>
      <c r="Z1616" s="3">
        <v>1.9</v>
      </c>
      <c r="AA1616" s="3" t="s">
        <v>2006</v>
      </c>
      <c r="AB1616" s="3" t="s">
        <v>2006</v>
      </c>
      <c r="AC1616" s="3" t="s">
        <v>2006</v>
      </c>
      <c r="AD1616" s="15" t="s">
        <v>2006</v>
      </c>
    </row>
    <row r="1617" spans="1:30" x14ac:dyDescent="0.3">
      <c r="A1617" s="146" t="s">
        <v>36</v>
      </c>
      <c r="B1617" s="144" t="s">
        <v>1279</v>
      </c>
      <c r="C1617" s="144">
        <v>158727</v>
      </c>
      <c r="D1617" s="144">
        <v>6578210</v>
      </c>
      <c r="E1617" s="164">
        <v>2014</v>
      </c>
      <c r="F1617" s="4">
        <v>41908</v>
      </c>
      <c r="G1617" s="3">
        <v>1.4999999999999999E-2</v>
      </c>
      <c r="H1617" s="3">
        <v>0.4</v>
      </c>
      <c r="I1617" s="14">
        <v>3.2</v>
      </c>
      <c r="J1617" s="49">
        <v>1.9</v>
      </c>
      <c r="K1617" s="26">
        <v>0.41</v>
      </c>
      <c r="L1617" s="26">
        <v>7.3</v>
      </c>
      <c r="M1617" s="3">
        <v>1.4E-2</v>
      </c>
      <c r="N1617" s="3">
        <v>0.34</v>
      </c>
      <c r="O1617" s="3">
        <v>2.6</v>
      </c>
      <c r="P1617" s="3">
        <v>1.8</v>
      </c>
      <c r="Q1617" s="3">
        <v>3.3000000000000002E-2</v>
      </c>
      <c r="R1617" s="3">
        <v>6.5</v>
      </c>
      <c r="S1617" s="3" t="s">
        <v>2006</v>
      </c>
      <c r="T1617" s="3" t="s">
        <v>2006</v>
      </c>
      <c r="U1617" s="3" t="s">
        <v>2006</v>
      </c>
      <c r="V1617" s="3" t="s">
        <v>2006</v>
      </c>
      <c r="W1617" s="3" t="s">
        <v>2006</v>
      </c>
      <c r="X1617" s="3" t="s">
        <v>2006</v>
      </c>
      <c r="Y1617" s="3" t="s">
        <v>2006</v>
      </c>
      <c r="Z1617" s="3">
        <v>1.4</v>
      </c>
      <c r="AA1617" s="3" t="s">
        <v>2006</v>
      </c>
      <c r="AB1617" s="3" t="s">
        <v>2006</v>
      </c>
      <c r="AC1617" s="3" t="s">
        <v>2006</v>
      </c>
      <c r="AD1617" s="15" t="s">
        <v>2006</v>
      </c>
    </row>
    <row r="1618" spans="1:30" x14ac:dyDescent="0.3">
      <c r="A1618" s="146" t="s">
        <v>36</v>
      </c>
      <c r="B1618" s="144" t="s">
        <v>1279</v>
      </c>
      <c r="C1618" s="144">
        <v>158727</v>
      </c>
      <c r="D1618" s="144">
        <v>6578210</v>
      </c>
      <c r="E1618" s="164">
        <v>2014</v>
      </c>
      <c r="F1618" s="4">
        <v>41935</v>
      </c>
      <c r="G1618" s="3" t="s">
        <v>585</v>
      </c>
      <c r="H1618" s="3">
        <v>0.34</v>
      </c>
      <c r="I1618" s="14">
        <v>3.1</v>
      </c>
      <c r="J1618" s="49">
        <v>2.1</v>
      </c>
      <c r="K1618" s="26">
        <v>0.36</v>
      </c>
      <c r="L1618" s="26">
        <v>4</v>
      </c>
      <c r="M1618" s="3" t="s">
        <v>585</v>
      </c>
      <c r="N1618" s="3" t="s">
        <v>566</v>
      </c>
      <c r="O1618" s="3">
        <v>2.7</v>
      </c>
      <c r="P1618" s="3">
        <v>2.2999999999999998</v>
      </c>
      <c r="Q1618" s="3">
        <v>3.9E-2</v>
      </c>
      <c r="R1618" s="3">
        <v>3.5</v>
      </c>
      <c r="S1618" s="3" t="s">
        <v>2006</v>
      </c>
      <c r="T1618" s="3" t="s">
        <v>2006</v>
      </c>
      <c r="U1618" s="3" t="s">
        <v>2006</v>
      </c>
      <c r="V1618" s="3" t="s">
        <v>2006</v>
      </c>
      <c r="W1618" s="3" t="s">
        <v>2006</v>
      </c>
      <c r="X1618" s="3" t="s">
        <v>2006</v>
      </c>
      <c r="Y1618" s="3" t="s">
        <v>2006</v>
      </c>
      <c r="Z1618" s="3">
        <v>1.3</v>
      </c>
      <c r="AA1618" s="3" t="s">
        <v>2006</v>
      </c>
      <c r="AB1618" s="3" t="s">
        <v>2006</v>
      </c>
      <c r="AC1618" s="3" t="s">
        <v>2006</v>
      </c>
      <c r="AD1618" s="15" t="s">
        <v>2006</v>
      </c>
    </row>
    <row r="1619" spans="1:30" x14ac:dyDescent="0.3">
      <c r="A1619" s="146" t="s">
        <v>36</v>
      </c>
      <c r="B1619" s="144" t="s">
        <v>1279</v>
      </c>
      <c r="C1619" s="144">
        <v>158727</v>
      </c>
      <c r="D1619" s="144">
        <v>6578210</v>
      </c>
      <c r="E1619" s="164">
        <v>2014</v>
      </c>
      <c r="F1619" s="4">
        <v>41970</v>
      </c>
      <c r="G1619" s="3">
        <v>1.0999999999999999E-2</v>
      </c>
      <c r="H1619" s="3">
        <v>0.3</v>
      </c>
      <c r="I1619" s="14">
        <v>3.1</v>
      </c>
      <c r="J1619" s="49">
        <v>2.2000000000000002</v>
      </c>
      <c r="K1619" s="26">
        <v>0.36</v>
      </c>
      <c r="L1619" s="26">
        <v>3.2</v>
      </c>
      <c r="M1619" s="3">
        <v>1.0999999999999999E-2</v>
      </c>
      <c r="N1619" s="3">
        <v>0.14000000000000001</v>
      </c>
      <c r="O1619" s="3">
        <v>2.6</v>
      </c>
      <c r="P1619" s="3">
        <v>2.1</v>
      </c>
      <c r="Q1619" s="3">
        <v>3.6999999999999998E-2</v>
      </c>
      <c r="R1619" s="3">
        <v>2.6</v>
      </c>
      <c r="S1619" s="3" t="s">
        <v>2006</v>
      </c>
      <c r="T1619" s="3" t="s">
        <v>2006</v>
      </c>
      <c r="U1619" s="3" t="s">
        <v>2006</v>
      </c>
      <c r="V1619" s="3" t="s">
        <v>2006</v>
      </c>
      <c r="W1619" s="3" t="s">
        <v>2006</v>
      </c>
      <c r="X1619" s="3" t="s">
        <v>2006</v>
      </c>
      <c r="Y1619" s="3" t="s">
        <v>2006</v>
      </c>
      <c r="Z1619" s="3">
        <v>1.4</v>
      </c>
      <c r="AA1619" s="3" t="s">
        <v>2006</v>
      </c>
      <c r="AB1619" s="3" t="s">
        <v>2006</v>
      </c>
      <c r="AC1619" s="3" t="s">
        <v>2006</v>
      </c>
      <c r="AD1619" s="15" t="s">
        <v>2006</v>
      </c>
    </row>
    <row r="1620" spans="1:30" x14ac:dyDescent="0.3">
      <c r="A1620" s="146" t="s">
        <v>36</v>
      </c>
      <c r="B1620" s="144" t="s">
        <v>1279</v>
      </c>
      <c r="C1620" s="144">
        <v>158727</v>
      </c>
      <c r="D1620" s="144">
        <v>6578210</v>
      </c>
      <c r="E1620" s="164">
        <v>2014</v>
      </c>
      <c r="F1620" s="4">
        <v>41992</v>
      </c>
      <c r="G1620" s="3">
        <v>1.4E-2</v>
      </c>
      <c r="H1620" s="3">
        <v>0.28000000000000003</v>
      </c>
      <c r="I1620" s="14">
        <v>3.3</v>
      </c>
      <c r="J1620" s="49">
        <v>2.2000000000000002</v>
      </c>
      <c r="K1620" s="26">
        <v>0.34</v>
      </c>
      <c r="L1620" s="26">
        <v>3.8</v>
      </c>
      <c r="M1620" s="3" t="s">
        <v>585</v>
      </c>
      <c r="N1620" s="3">
        <v>0.14000000000000001</v>
      </c>
      <c r="O1620" s="3">
        <v>2.7</v>
      </c>
      <c r="P1620" s="3">
        <v>2.2999999999999998</v>
      </c>
      <c r="Q1620" s="3">
        <v>3.9E-2</v>
      </c>
      <c r="R1620" s="3">
        <v>2.8</v>
      </c>
      <c r="S1620" s="3" t="s">
        <v>2006</v>
      </c>
      <c r="T1620" s="3" t="s">
        <v>2006</v>
      </c>
      <c r="U1620" s="3" t="s">
        <v>2006</v>
      </c>
      <c r="V1620" s="3" t="s">
        <v>2006</v>
      </c>
      <c r="W1620" s="3" t="s">
        <v>2006</v>
      </c>
      <c r="X1620" s="3" t="s">
        <v>2006</v>
      </c>
      <c r="Y1620" s="3" t="s">
        <v>2006</v>
      </c>
      <c r="Z1620" s="3">
        <v>2.1</v>
      </c>
      <c r="AA1620" s="3" t="s">
        <v>2006</v>
      </c>
      <c r="AB1620" s="3" t="s">
        <v>2006</v>
      </c>
      <c r="AC1620" s="3" t="s">
        <v>2006</v>
      </c>
      <c r="AD1620" s="15" t="s">
        <v>2006</v>
      </c>
    </row>
    <row r="1621" spans="1:30" x14ac:dyDescent="0.3">
      <c r="A1621" s="143" t="s">
        <v>263</v>
      </c>
      <c r="B1621" s="144" t="s">
        <v>550</v>
      </c>
      <c r="C1621" s="144">
        <v>156953</v>
      </c>
      <c r="D1621" s="144">
        <v>6570050</v>
      </c>
      <c r="E1621" s="164">
        <v>2014</v>
      </c>
      <c r="F1621" s="4">
        <v>41667</v>
      </c>
      <c r="G1621" s="3">
        <v>6.4999999999999997E-3</v>
      </c>
      <c r="H1621" s="3">
        <v>0.23499999999999999</v>
      </c>
      <c r="I1621" s="14">
        <v>1.97</v>
      </c>
      <c r="J1621" s="49">
        <v>2.64</v>
      </c>
      <c r="K1621" s="26">
        <v>0.126</v>
      </c>
      <c r="L1621" s="26">
        <v>2.63</v>
      </c>
      <c r="M1621" s="3">
        <v>3.3999999999999998E-3</v>
      </c>
      <c r="N1621" s="3">
        <v>0.153</v>
      </c>
      <c r="O1621" s="3">
        <v>1.62</v>
      </c>
      <c r="P1621" s="3">
        <v>2.71</v>
      </c>
      <c r="Q1621" s="3">
        <v>1.8499999999999999E-2</v>
      </c>
      <c r="R1621" s="3">
        <v>2.56</v>
      </c>
      <c r="S1621" s="3" t="s">
        <v>2006</v>
      </c>
      <c r="T1621" s="3" t="s">
        <v>2006</v>
      </c>
      <c r="U1621" s="3" t="s">
        <v>2006</v>
      </c>
      <c r="V1621" s="3" t="s">
        <v>2006</v>
      </c>
      <c r="W1621" s="3" t="s">
        <v>2006</v>
      </c>
      <c r="X1621" s="3" t="s">
        <v>2006</v>
      </c>
      <c r="Y1621" s="3" t="s">
        <v>2006</v>
      </c>
      <c r="Z1621" s="3">
        <v>1.8</v>
      </c>
      <c r="AA1621" s="3" t="s">
        <v>2006</v>
      </c>
      <c r="AB1621" s="3" t="s">
        <v>2006</v>
      </c>
      <c r="AC1621" s="3" t="s">
        <v>2006</v>
      </c>
      <c r="AD1621" s="15" t="s">
        <v>2006</v>
      </c>
    </row>
    <row r="1622" spans="1:30" x14ac:dyDescent="0.3">
      <c r="A1622" s="143" t="s">
        <v>263</v>
      </c>
      <c r="B1622" s="144" t="s">
        <v>550</v>
      </c>
      <c r="C1622" s="144">
        <v>156953</v>
      </c>
      <c r="D1622" s="144">
        <v>6570050</v>
      </c>
      <c r="E1622" s="164">
        <v>2014</v>
      </c>
      <c r="F1622" s="4">
        <v>41691</v>
      </c>
      <c r="G1622" s="3">
        <v>8.0800000000000004E-3</v>
      </c>
      <c r="H1622" s="3">
        <v>0.215</v>
      </c>
      <c r="I1622" s="14">
        <v>1.48</v>
      </c>
      <c r="J1622" s="49">
        <v>2.31</v>
      </c>
      <c r="K1622" s="26">
        <v>0.23599999999999999</v>
      </c>
      <c r="L1622" s="26">
        <v>3.75</v>
      </c>
      <c r="M1622" s="3">
        <v>5.4000000000000003E-3</v>
      </c>
      <c r="N1622" s="3">
        <v>0.108</v>
      </c>
      <c r="O1622" s="3">
        <v>1.27</v>
      </c>
      <c r="P1622" s="3">
        <v>2.29</v>
      </c>
      <c r="Q1622" s="3">
        <v>1.95E-2</v>
      </c>
      <c r="R1622" s="3">
        <v>3.66</v>
      </c>
      <c r="S1622" s="3" t="s">
        <v>2006</v>
      </c>
      <c r="T1622" s="3" t="s">
        <v>2006</v>
      </c>
      <c r="U1622" s="3" t="s">
        <v>2006</v>
      </c>
      <c r="V1622" s="3" t="s">
        <v>2006</v>
      </c>
      <c r="W1622" s="3" t="s">
        <v>2006</v>
      </c>
      <c r="X1622" s="3" t="s">
        <v>2006</v>
      </c>
      <c r="Y1622" s="3" t="s">
        <v>2006</v>
      </c>
      <c r="Z1622" s="3">
        <v>2.4</v>
      </c>
      <c r="AA1622" s="3" t="s">
        <v>2006</v>
      </c>
      <c r="AB1622" s="3" t="s">
        <v>2006</v>
      </c>
      <c r="AC1622" s="3" t="s">
        <v>2006</v>
      </c>
      <c r="AD1622" s="15" t="s">
        <v>2006</v>
      </c>
    </row>
    <row r="1623" spans="1:30" x14ac:dyDescent="0.3">
      <c r="A1623" s="143" t="s">
        <v>263</v>
      </c>
      <c r="B1623" s="144" t="s">
        <v>550</v>
      </c>
      <c r="C1623" s="144">
        <v>156953</v>
      </c>
      <c r="D1623" s="144">
        <v>6570050</v>
      </c>
      <c r="E1623" s="164">
        <v>2014</v>
      </c>
      <c r="F1623" s="4">
        <v>41726</v>
      </c>
      <c r="G1623" s="3">
        <v>3.7399999999999998E-3</v>
      </c>
      <c r="H1623" s="3">
        <v>9.9000000000000005E-2</v>
      </c>
      <c r="I1623" s="14">
        <v>1.52</v>
      </c>
      <c r="J1623" s="49">
        <v>2.42</v>
      </c>
      <c r="K1623" s="26">
        <v>0.14499999999999999</v>
      </c>
      <c r="L1623" s="26">
        <v>3</v>
      </c>
      <c r="M1623" s="3">
        <v>3.3700000000000002E-3</v>
      </c>
      <c r="N1623" s="3">
        <v>0.11899999999999999</v>
      </c>
      <c r="O1623" s="3">
        <v>1.4</v>
      </c>
      <c r="P1623" s="3">
        <v>2.2400000000000002</v>
      </c>
      <c r="Q1623" s="3" t="s">
        <v>585</v>
      </c>
      <c r="R1623" s="3">
        <v>1.95</v>
      </c>
      <c r="S1623" s="3" t="s">
        <v>2006</v>
      </c>
      <c r="T1623" s="3" t="s">
        <v>2006</v>
      </c>
      <c r="U1623" s="3" t="s">
        <v>2006</v>
      </c>
      <c r="V1623" s="3" t="s">
        <v>2006</v>
      </c>
      <c r="W1623" s="3" t="s">
        <v>2006</v>
      </c>
      <c r="X1623" s="3" t="s">
        <v>2006</v>
      </c>
      <c r="Y1623" s="3" t="s">
        <v>2006</v>
      </c>
      <c r="Z1623" s="3">
        <v>2.6</v>
      </c>
      <c r="AA1623" s="3" t="s">
        <v>2006</v>
      </c>
      <c r="AB1623" s="3" t="s">
        <v>2006</v>
      </c>
      <c r="AC1623" s="3" t="s">
        <v>2006</v>
      </c>
      <c r="AD1623" s="15" t="s">
        <v>2006</v>
      </c>
    </row>
    <row r="1624" spans="1:30" x14ac:dyDescent="0.3">
      <c r="A1624" s="143" t="s">
        <v>263</v>
      </c>
      <c r="B1624" s="144" t="s">
        <v>550</v>
      </c>
      <c r="C1624" s="144">
        <v>156953</v>
      </c>
      <c r="D1624" s="144">
        <v>6570050</v>
      </c>
      <c r="E1624" s="164">
        <v>2014</v>
      </c>
      <c r="F1624" s="4">
        <v>41757</v>
      </c>
      <c r="G1624" s="3" t="s">
        <v>584</v>
      </c>
      <c r="H1624" s="3">
        <v>0.09</v>
      </c>
      <c r="I1624" s="14">
        <v>1.97</v>
      </c>
      <c r="J1624" s="49">
        <v>2.2599999999999998</v>
      </c>
      <c r="K1624" s="26">
        <v>7.6499999999999999E-2</v>
      </c>
      <c r="L1624" s="26">
        <v>2.23</v>
      </c>
      <c r="M1624" s="3" t="s">
        <v>584</v>
      </c>
      <c r="N1624" s="3">
        <v>7.46E-2</v>
      </c>
      <c r="O1624" s="3">
        <v>1.81</v>
      </c>
      <c r="P1624" s="3">
        <v>2.19</v>
      </c>
      <c r="Q1624" s="3" t="s">
        <v>585</v>
      </c>
      <c r="R1624" s="3">
        <v>1.84</v>
      </c>
      <c r="S1624" s="3" t="s">
        <v>2006</v>
      </c>
      <c r="T1624" s="3" t="s">
        <v>2006</v>
      </c>
      <c r="U1624" s="3" t="s">
        <v>2006</v>
      </c>
      <c r="V1624" s="3" t="s">
        <v>2006</v>
      </c>
      <c r="W1624" s="3" t="s">
        <v>2006</v>
      </c>
      <c r="X1624" s="3" t="s">
        <v>2006</v>
      </c>
      <c r="Y1624" s="3" t="s">
        <v>2006</v>
      </c>
      <c r="Z1624" s="3">
        <v>2.2000000000000002</v>
      </c>
      <c r="AA1624" s="3" t="s">
        <v>2006</v>
      </c>
      <c r="AB1624" s="3" t="s">
        <v>2006</v>
      </c>
      <c r="AC1624" s="3" t="s">
        <v>2006</v>
      </c>
      <c r="AD1624" s="15" t="s">
        <v>2006</v>
      </c>
    </row>
    <row r="1625" spans="1:30" x14ac:dyDescent="0.3">
      <c r="A1625" s="143" t="s">
        <v>263</v>
      </c>
      <c r="B1625" s="144" t="s">
        <v>550</v>
      </c>
      <c r="C1625" s="144">
        <v>156953</v>
      </c>
      <c r="D1625" s="144">
        <v>6570050</v>
      </c>
      <c r="E1625" s="164">
        <v>2014</v>
      </c>
      <c r="F1625" s="4">
        <v>41787</v>
      </c>
      <c r="G1625" s="3">
        <v>2.12E-2</v>
      </c>
      <c r="H1625" s="3">
        <v>0.127</v>
      </c>
      <c r="I1625" s="14">
        <v>7.67</v>
      </c>
      <c r="J1625" s="49">
        <v>3.46</v>
      </c>
      <c r="K1625" s="26">
        <v>0.47399999999999998</v>
      </c>
      <c r="L1625" s="26">
        <v>17</v>
      </c>
      <c r="M1625" s="3">
        <v>1.4200000000000001E-2</v>
      </c>
      <c r="N1625" s="3">
        <v>0.10199999999999999</v>
      </c>
      <c r="O1625" s="3">
        <v>5.97</v>
      </c>
      <c r="P1625" s="3">
        <v>3.27</v>
      </c>
      <c r="Q1625" s="3">
        <v>4.8899999999999999E-2</v>
      </c>
      <c r="R1625" s="3">
        <v>14.1</v>
      </c>
      <c r="S1625" s="3" t="s">
        <v>2006</v>
      </c>
      <c r="T1625" s="3" t="s">
        <v>2006</v>
      </c>
      <c r="U1625" s="3" t="s">
        <v>2006</v>
      </c>
      <c r="V1625" s="3" t="s">
        <v>2006</v>
      </c>
      <c r="W1625" s="3" t="s">
        <v>2006</v>
      </c>
      <c r="X1625" s="3" t="s">
        <v>2006</v>
      </c>
      <c r="Y1625" s="3" t="s">
        <v>2006</v>
      </c>
      <c r="Z1625" s="3">
        <v>2.1</v>
      </c>
      <c r="AA1625" s="3" t="s">
        <v>2006</v>
      </c>
      <c r="AB1625" s="3" t="s">
        <v>2006</v>
      </c>
      <c r="AC1625" s="3" t="s">
        <v>2006</v>
      </c>
      <c r="AD1625" s="15" t="s">
        <v>2006</v>
      </c>
    </row>
    <row r="1626" spans="1:30" x14ac:dyDescent="0.3">
      <c r="A1626" s="143" t="s">
        <v>263</v>
      </c>
      <c r="B1626" s="144" t="s">
        <v>550</v>
      </c>
      <c r="C1626" s="144">
        <v>156953</v>
      </c>
      <c r="D1626" s="144">
        <v>6570050</v>
      </c>
      <c r="E1626" s="164">
        <v>2014</v>
      </c>
      <c r="F1626" s="4">
        <v>41820</v>
      </c>
      <c r="G1626" s="3">
        <v>1.2999999999999999E-2</v>
      </c>
      <c r="H1626" s="3">
        <v>0.15</v>
      </c>
      <c r="I1626" s="14">
        <v>4.4000000000000004</v>
      </c>
      <c r="J1626" s="49">
        <v>2.9</v>
      </c>
      <c r="K1626" s="26">
        <v>0.46</v>
      </c>
      <c r="L1626" s="26">
        <v>6.2</v>
      </c>
      <c r="M1626" s="3" t="s">
        <v>585</v>
      </c>
      <c r="N1626" s="3">
        <v>0.16</v>
      </c>
      <c r="O1626" s="3">
        <v>3.2</v>
      </c>
      <c r="P1626" s="3">
        <v>2.7</v>
      </c>
      <c r="Q1626" s="3">
        <v>3.3000000000000002E-2</v>
      </c>
      <c r="R1626" s="3">
        <v>3.1</v>
      </c>
      <c r="S1626" s="3" t="s">
        <v>2006</v>
      </c>
      <c r="T1626" s="3" t="s">
        <v>2006</v>
      </c>
      <c r="U1626" s="3" t="s">
        <v>2006</v>
      </c>
      <c r="V1626" s="3" t="s">
        <v>2006</v>
      </c>
      <c r="W1626" s="3" t="s">
        <v>2006</v>
      </c>
      <c r="X1626" s="3" t="s">
        <v>2006</v>
      </c>
      <c r="Y1626" s="3" t="s">
        <v>2006</v>
      </c>
      <c r="Z1626" s="3">
        <v>1.9</v>
      </c>
      <c r="AA1626" s="3" t="s">
        <v>2006</v>
      </c>
      <c r="AB1626" s="3" t="s">
        <v>2006</v>
      </c>
      <c r="AC1626" s="3" t="s">
        <v>2006</v>
      </c>
      <c r="AD1626" s="15" t="s">
        <v>2006</v>
      </c>
    </row>
    <row r="1627" spans="1:30" x14ac:dyDescent="0.3">
      <c r="A1627" s="143" t="s">
        <v>263</v>
      </c>
      <c r="B1627" s="144" t="s">
        <v>550</v>
      </c>
      <c r="C1627" s="144">
        <v>156953</v>
      </c>
      <c r="D1627" s="144">
        <v>6570050</v>
      </c>
      <c r="E1627" s="164">
        <v>2014</v>
      </c>
      <c r="F1627" s="4">
        <v>41845</v>
      </c>
      <c r="G1627" s="3" t="s">
        <v>585</v>
      </c>
      <c r="H1627" s="3">
        <v>0.24</v>
      </c>
      <c r="I1627" s="14">
        <v>3.6</v>
      </c>
      <c r="J1627" s="49">
        <v>2.2000000000000002</v>
      </c>
      <c r="K1627" s="26">
        <v>0.49</v>
      </c>
      <c r="L1627" s="26">
        <v>3.2</v>
      </c>
      <c r="M1627" s="3" t="s">
        <v>585</v>
      </c>
      <c r="N1627" s="3" t="s">
        <v>566</v>
      </c>
      <c r="O1627" s="3">
        <v>2.2000000000000002</v>
      </c>
      <c r="P1627" s="3">
        <v>2</v>
      </c>
      <c r="Q1627" s="3">
        <v>5.1999999999999998E-2</v>
      </c>
      <c r="R1627" s="3">
        <v>1.3</v>
      </c>
      <c r="S1627" s="3" t="s">
        <v>2006</v>
      </c>
      <c r="T1627" s="3" t="s">
        <v>2006</v>
      </c>
      <c r="U1627" s="3" t="s">
        <v>2006</v>
      </c>
      <c r="V1627" s="3" t="s">
        <v>2006</v>
      </c>
      <c r="W1627" s="3" t="s">
        <v>2006</v>
      </c>
      <c r="X1627" s="3" t="s">
        <v>2006</v>
      </c>
      <c r="Y1627" s="3" t="s">
        <v>2006</v>
      </c>
      <c r="Z1627" s="3">
        <v>3</v>
      </c>
      <c r="AA1627" s="3" t="s">
        <v>2006</v>
      </c>
      <c r="AB1627" s="3" t="s">
        <v>2006</v>
      </c>
      <c r="AC1627" s="3" t="s">
        <v>2006</v>
      </c>
      <c r="AD1627" s="15" t="s">
        <v>2006</v>
      </c>
    </row>
    <row r="1628" spans="1:30" x14ac:dyDescent="0.3">
      <c r="A1628" s="143" t="s">
        <v>263</v>
      </c>
      <c r="B1628" s="144" t="s">
        <v>550</v>
      </c>
      <c r="C1628" s="144">
        <v>156953</v>
      </c>
      <c r="D1628" s="144">
        <v>6570050</v>
      </c>
      <c r="E1628" s="164">
        <v>2014</v>
      </c>
      <c r="F1628" s="4">
        <v>41876</v>
      </c>
      <c r="G1628" s="3" t="s">
        <v>585</v>
      </c>
      <c r="H1628" s="3">
        <v>8.2000000000000003E-2</v>
      </c>
      <c r="I1628" s="14">
        <v>3.6</v>
      </c>
      <c r="J1628" s="49">
        <v>1.9</v>
      </c>
      <c r="K1628" s="26">
        <v>0.27</v>
      </c>
      <c r="L1628" s="26">
        <v>3.5</v>
      </c>
      <c r="M1628" s="3" t="s">
        <v>585</v>
      </c>
      <c r="N1628" s="3" t="s">
        <v>566</v>
      </c>
      <c r="O1628" s="3">
        <v>1.8</v>
      </c>
      <c r="P1628" s="3">
        <v>1.8</v>
      </c>
      <c r="Q1628" s="3" t="s">
        <v>591</v>
      </c>
      <c r="R1628" s="3" t="s">
        <v>582</v>
      </c>
      <c r="S1628" s="3" t="s">
        <v>2006</v>
      </c>
      <c r="T1628" s="3" t="s">
        <v>2006</v>
      </c>
      <c r="U1628" s="3" t="s">
        <v>2006</v>
      </c>
      <c r="V1628" s="3" t="s">
        <v>2006</v>
      </c>
      <c r="W1628" s="3" t="s">
        <v>2006</v>
      </c>
      <c r="X1628" s="3" t="s">
        <v>2006</v>
      </c>
      <c r="Y1628" s="3" t="s">
        <v>2006</v>
      </c>
      <c r="Z1628" s="3">
        <v>4.3</v>
      </c>
      <c r="AA1628" s="3" t="s">
        <v>2006</v>
      </c>
      <c r="AB1628" s="3" t="s">
        <v>2006</v>
      </c>
      <c r="AC1628" s="3" t="s">
        <v>2006</v>
      </c>
      <c r="AD1628" s="15" t="s">
        <v>2006</v>
      </c>
    </row>
    <row r="1629" spans="1:30" x14ac:dyDescent="0.3">
      <c r="A1629" s="143" t="s">
        <v>263</v>
      </c>
      <c r="B1629" s="144" t="s">
        <v>550</v>
      </c>
      <c r="C1629" s="144">
        <v>156953</v>
      </c>
      <c r="D1629" s="144">
        <v>6570050</v>
      </c>
      <c r="E1629" s="164">
        <v>2014</v>
      </c>
      <c r="F1629" s="4">
        <v>41908</v>
      </c>
      <c r="G1629" s="3">
        <v>1.2E-2</v>
      </c>
      <c r="H1629" s="3">
        <v>0.26</v>
      </c>
      <c r="I1629" s="14">
        <v>3.1</v>
      </c>
      <c r="J1629" s="49">
        <v>1.9</v>
      </c>
      <c r="K1629" s="26">
        <v>0.32</v>
      </c>
      <c r="L1629" s="26">
        <v>4.2</v>
      </c>
      <c r="M1629" s="3" t="s">
        <v>585</v>
      </c>
      <c r="N1629" s="3">
        <v>0.14000000000000001</v>
      </c>
      <c r="O1629" s="3">
        <v>2</v>
      </c>
      <c r="P1629" s="3">
        <v>1.8</v>
      </c>
      <c r="Q1629" s="3" t="s">
        <v>591</v>
      </c>
      <c r="R1629" s="3">
        <v>1.4</v>
      </c>
      <c r="S1629" s="3" t="s">
        <v>2006</v>
      </c>
      <c r="T1629" s="3" t="s">
        <v>2006</v>
      </c>
      <c r="U1629" s="3" t="s">
        <v>2006</v>
      </c>
      <c r="V1629" s="3" t="s">
        <v>2006</v>
      </c>
      <c r="W1629" s="3" t="s">
        <v>2006</v>
      </c>
      <c r="X1629" s="3" t="s">
        <v>2006</v>
      </c>
      <c r="Y1629" s="3" t="s">
        <v>2006</v>
      </c>
      <c r="Z1629" s="3">
        <v>4.0999999999999996</v>
      </c>
      <c r="AA1629" s="3" t="s">
        <v>2006</v>
      </c>
      <c r="AB1629" s="3" t="s">
        <v>2006</v>
      </c>
      <c r="AC1629" s="3" t="s">
        <v>2006</v>
      </c>
      <c r="AD1629" s="15" t="s">
        <v>2006</v>
      </c>
    </row>
    <row r="1630" spans="1:30" x14ac:dyDescent="0.3">
      <c r="A1630" s="143" t="s">
        <v>263</v>
      </c>
      <c r="B1630" s="144" t="s">
        <v>550</v>
      </c>
      <c r="C1630" s="144">
        <v>156953</v>
      </c>
      <c r="D1630" s="144">
        <v>6570050</v>
      </c>
      <c r="E1630" s="164">
        <v>2014</v>
      </c>
      <c r="F1630" s="4">
        <v>41935</v>
      </c>
      <c r="G1630" s="3" t="s">
        <v>585</v>
      </c>
      <c r="H1630" s="3">
        <v>0.25</v>
      </c>
      <c r="I1630" s="14">
        <v>2.2999999999999998</v>
      </c>
      <c r="J1630" s="49">
        <v>2</v>
      </c>
      <c r="K1630" s="26">
        <v>0.25</v>
      </c>
      <c r="L1630" s="26">
        <v>2.4</v>
      </c>
      <c r="M1630" s="3" t="s">
        <v>585</v>
      </c>
      <c r="N1630" s="3" t="s">
        <v>566</v>
      </c>
      <c r="O1630" s="3">
        <v>1.5</v>
      </c>
      <c r="P1630" s="3">
        <v>2</v>
      </c>
      <c r="Q1630" s="3" t="s">
        <v>591</v>
      </c>
      <c r="R1630" s="3" t="s">
        <v>582</v>
      </c>
      <c r="S1630" s="3" t="s">
        <v>2006</v>
      </c>
      <c r="T1630" s="3" t="s">
        <v>2006</v>
      </c>
      <c r="U1630" s="3" t="s">
        <v>2006</v>
      </c>
      <c r="V1630" s="3" t="s">
        <v>2006</v>
      </c>
      <c r="W1630" s="3" t="s">
        <v>2006</v>
      </c>
      <c r="X1630" s="3" t="s">
        <v>2006</v>
      </c>
      <c r="Y1630" s="3" t="s">
        <v>2006</v>
      </c>
      <c r="Z1630" s="3">
        <v>2.1</v>
      </c>
      <c r="AA1630" s="3" t="s">
        <v>2006</v>
      </c>
      <c r="AB1630" s="3" t="s">
        <v>2006</v>
      </c>
      <c r="AC1630" s="3" t="s">
        <v>2006</v>
      </c>
      <c r="AD1630" s="15" t="s">
        <v>2006</v>
      </c>
    </row>
    <row r="1631" spans="1:30" x14ac:dyDescent="0.3">
      <c r="A1631" s="143" t="s">
        <v>263</v>
      </c>
      <c r="B1631" s="144" t="s">
        <v>550</v>
      </c>
      <c r="C1631" s="144">
        <v>156953</v>
      </c>
      <c r="D1631" s="144">
        <v>6570050</v>
      </c>
      <c r="E1631" s="164">
        <v>2014</v>
      </c>
      <c r="F1631" s="4">
        <v>41970</v>
      </c>
      <c r="G1631" s="3" t="s">
        <v>585</v>
      </c>
      <c r="H1631" s="3">
        <v>0.17</v>
      </c>
      <c r="I1631" s="14">
        <v>1.2</v>
      </c>
      <c r="J1631" s="49">
        <v>2</v>
      </c>
      <c r="K1631" s="26">
        <v>0.14000000000000001</v>
      </c>
      <c r="L1631" s="26">
        <v>1.4</v>
      </c>
      <c r="M1631" s="3" t="s">
        <v>585</v>
      </c>
      <c r="N1631" s="3" t="s">
        <v>566</v>
      </c>
      <c r="O1631" s="3">
        <v>1</v>
      </c>
      <c r="P1631" s="3">
        <v>1.9</v>
      </c>
      <c r="Q1631" s="3" t="s">
        <v>591</v>
      </c>
      <c r="R1631" s="3" t="s">
        <v>582</v>
      </c>
      <c r="S1631" s="3" t="s">
        <v>2006</v>
      </c>
      <c r="T1631" s="3" t="s">
        <v>2006</v>
      </c>
      <c r="U1631" s="3" t="s">
        <v>2006</v>
      </c>
      <c r="V1631" s="3" t="s">
        <v>2006</v>
      </c>
      <c r="W1631" s="3" t="s">
        <v>2006</v>
      </c>
      <c r="X1631" s="3" t="s">
        <v>2006</v>
      </c>
      <c r="Y1631" s="3" t="s">
        <v>2006</v>
      </c>
      <c r="Z1631" s="3">
        <v>0.9</v>
      </c>
      <c r="AA1631" s="3" t="s">
        <v>2006</v>
      </c>
      <c r="AB1631" s="3" t="s">
        <v>2006</v>
      </c>
      <c r="AC1631" s="3" t="s">
        <v>2006</v>
      </c>
      <c r="AD1631" s="15" t="s">
        <v>2006</v>
      </c>
    </row>
    <row r="1632" spans="1:30" x14ac:dyDescent="0.3">
      <c r="A1632" s="143" t="s">
        <v>263</v>
      </c>
      <c r="B1632" s="144" t="s">
        <v>550</v>
      </c>
      <c r="C1632" s="144">
        <v>156953</v>
      </c>
      <c r="D1632" s="144">
        <v>6570050</v>
      </c>
      <c r="E1632" s="164">
        <v>2014</v>
      </c>
      <c r="F1632" s="4">
        <v>41992</v>
      </c>
      <c r="G1632" s="3" t="s">
        <v>585</v>
      </c>
      <c r="H1632" s="3">
        <v>0.18</v>
      </c>
      <c r="I1632" s="14">
        <v>1.4</v>
      </c>
      <c r="J1632" s="49">
        <v>2.1</v>
      </c>
      <c r="K1632" s="26">
        <v>0.13</v>
      </c>
      <c r="L1632" s="26">
        <v>2</v>
      </c>
      <c r="M1632" s="3" t="s">
        <v>585</v>
      </c>
      <c r="N1632" s="3">
        <v>0.05</v>
      </c>
      <c r="O1632" s="3">
        <v>1.3</v>
      </c>
      <c r="P1632" s="3">
        <v>2.1</v>
      </c>
      <c r="Q1632" s="3" t="s">
        <v>591</v>
      </c>
      <c r="R1632" s="3">
        <v>1.1000000000000001</v>
      </c>
      <c r="S1632" s="3" t="s">
        <v>2006</v>
      </c>
      <c r="T1632" s="3" t="s">
        <v>2006</v>
      </c>
      <c r="U1632" s="3" t="s">
        <v>2006</v>
      </c>
      <c r="V1632" s="3" t="s">
        <v>2006</v>
      </c>
      <c r="W1632" s="3" t="s">
        <v>2006</v>
      </c>
      <c r="X1632" s="3" t="s">
        <v>2006</v>
      </c>
      <c r="Y1632" s="3" t="s">
        <v>2006</v>
      </c>
      <c r="Z1632" s="3">
        <v>1.1000000000000001</v>
      </c>
      <c r="AA1632" s="3" t="s">
        <v>2006</v>
      </c>
      <c r="AB1632" s="3" t="s">
        <v>2006</v>
      </c>
      <c r="AC1632" s="3" t="s">
        <v>2006</v>
      </c>
      <c r="AD1632" s="15" t="s">
        <v>2006</v>
      </c>
    </row>
    <row r="1633" spans="1:30" x14ac:dyDescent="0.3">
      <c r="A1633" s="143" t="s">
        <v>267</v>
      </c>
      <c r="B1633" s="144" t="s">
        <v>552</v>
      </c>
      <c r="C1633" s="144">
        <v>152713</v>
      </c>
      <c r="D1633" s="144">
        <v>6582780</v>
      </c>
      <c r="E1633" s="164">
        <v>2014</v>
      </c>
      <c r="F1633" s="4">
        <v>41667</v>
      </c>
      <c r="G1633" s="3">
        <v>2.2499999999999999E-2</v>
      </c>
      <c r="H1633" s="3">
        <v>0.185</v>
      </c>
      <c r="I1633" s="14">
        <v>3.05</v>
      </c>
      <c r="J1633" s="49">
        <v>36.700000000000003</v>
      </c>
      <c r="K1633" s="26">
        <v>0.27800000000000002</v>
      </c>
      <c r="L1633" s="26">
        <v>7.38</v>
      </c>
      <c r="M1633" s="3">
        <v>2.1600000000000001E-2</v>
      </c>
      <c r="N1633" s="3">
        <v>0.17100000000000001</v>
      </c>
      <c r="O1633" s="3">
        <v>2.71</v>
      </c>
      <c r="P1633" s="3">
        <v>2.62</v>
      </c>
      <c r="Q1633" s="3">
        <v>3.9699999999999999E-2</v>
      </c>
      <c r="R1633" s="3">
        <v>7.06</v>
      </c>
      <c r="S1633" s="3" t="s">
        <v>2006</v>
      </c>
      <c r="T1633" s="3" t="s">
        <v>2006</v>
      </c>
      <c r="U1633" s="3" t="s">
        <v>2006</v>
      </c>
      <c r="V1633" s="3" t="s">
        <v>2006</v>
      </c>
      <c r="W1633" s="3" t="s">
        <v>2006</v>
      </c>
      <c r="X1633" s="3" t="s">
        <v>2006</v>
      </c>
      <c r="Y1633" s="3" t="s">
        <v>2006</v>
      </c>
      <c r="Z1633" s="3">
        <v>1.6</v>
      </c>
      <c r="AA1633" s="3" t="s">
        <v>2006</v>
      </c>
      <c r="AB1633" s="3" t="s">
        <v>2006</v>
      </c>
      <c r="AC1633" s="3" t="s">
        <v>2006</v>
      </c>
      <c r="AD1633" s="15" t="s">
        <v>2006</v>
      </c>
    </row>
    <row r="1634" spans="1:30" x14ac:dyDescent="0.3">
      <c r="A1634" s="143" t="s">
        <v>267</v>
      </c>
      <c r="B1634" s="144" t="s">
        <v>552</v>
      </c>
      <c r="C1634" s="144">
        <v>152713</v>
      </c>
      <c r="D1634" s="144">
        <v>6582780</v>
      </c>
      <c r="E1634" s="164">
        <v>2014</v>
      </c>
      <c r="F1634" s="4">
        <v>41691</v>
      </c>
      <c r="G1634" s="3">
        <v>1.6199999999999999E-2</v>
      </c>
      <c r="H1634" s="3">
        <v>0.127</v>
      </c>
      <c r="I1634" s="14">
        <v>2.36</v>
      </c>
      <c r="J1634" s="49">
        <v>1.87</v>
      </c>
      <c r="K1634" s="26">
        <v>0.26500000000000001</v>
      </c>
      <c r="L1634" s="26">
        <v>6.94</v>
      </c>
      <c r="M1634" s="3">
        <v>1.7399999999999999E-2</v>
      </c>
      <c r="N1634" s="3">
        <v>6.0400000000000002E-2</v>
      </c>
      <c r="O1634" s="3">
        <v>2.66</v>
      </c>
      <c r="P1634" s="3">
        <v>1.84</v>
      </c>
      <c r="Q1634" s="3">
        <v>3.0499999999999999E-2</v>
      </c>
      <c r="R1634" s="3">
        <v>9.42</v>
      </c>
      <c r="S1634" s="3" t="s">
        <v>2006</v>
      </c>
      <c r="T1634" s="3" t="s">
        <v>2006</v>
      </c>
      <c r="U1634" s="3" t="s">
        <v>2006</v>
      </c>
      <c r="V1634" s="3" t="s">
        <v>2006</v>
      </c>
      <c r="W1634" s="3" t="s">
        <v>2006</v>
      </c>
      <c r="X1634" s="3" t="s">
        <v>2006</v>
      </c>
      <c r="Y1634" s="3" t="s">
        <v>2006</v>
      </c>
      <c r="Z1634" s="3">
        <v>2.4</v>
      </c>
      <c r="AA1634" s="3" t="s">
        <v>2006</v>
      </c>
      <c r="AB1634" s="3" t="s">
        <v>2006</v>
      </c>
      <c r="AC1634" s="3" t="s">
        <v>2006</v>
      </c>
      <c r="AD1634" s="15" t="s">
        <v>2006</v>
      </c>
    </row>
    <row r="1635" spans="1:30" x14ac:dyDescent="0.3">
      <c r="A1635" s="143" t="s">
        <v>267</v>
      </c>
      <c r="B1635" s="144" t="s">
        <v>552</v>
      </c>
      <c r="C1635" s="144">
        <v>152713</v>
      </c>
      <c r="D1635" s="144">
        <v>6582780</v>
      </c>
      <c r="E1635" s="164">
        <v>2014</v>
      </c>
      <c r="F1635" s="4">
        <v>41726</v>
      </c>
      <c r="G1635" s="3">
        <v>3.5799999999999998E-2</v>
      </c>
      <c r="H1635" s="3">
        <v>0.125</v>
      </c>
      <c r="I1635" s="14">
        <v>2.27</v>
      </c>
      <c r="J1635" s="49">
        <v>1.69</v>
      </c>
      <c r="K1635" s="26">
        <v>0.24099999999999999</v>
      </c>
      <c r="L1635" s="26">
        <v>10.1</v>
      </c>
      <c r="M1635" s="3">
        <v>2.5499999999999998E-2</v>
      </c>
      <c r="N1635" s="3">
        <v>9.3600000000000003E-2</v>
      </c>
      <c r="O1635" s="3">
        <v>1.8</v>
      </c>
      <c r="P1635" s="3">
        <v>1.75</v>
      </c>
      <c r="Q1635" s="3">
        <v>1.9300000000000001E-2</v>
      </c>
      <c r="R1635" s="3">
        <v>8.9700000000000006</v>
      </c>
      <c r="S1635" s="3" t="s">
        <v>2006</v>
      </c>
      <c r="T1635" s="3" t="s">
        <v>2006</v>
      </c>
      <c r="U1635" s="3" t="s">
        <v>2006</v>
      </c>
      <c r="V1635" s="3" t="s">
        <v>2006</v>
      </c>
      <c r="W1635" s="3" t="s">
        <v>2006</v>
      </c>
      <c r="X1635" s="3" t="s">
        <v>2006</v>
      </c>
      <c r="Y1635" s="3" t="s">
        <v>2006</v>
      </c>
      <c r="Z1635" s="3">
        <v>1.5</v>
      </c>
      <c r="AA1635" s="3" t="s">
        <v>2006</v>
      </c>
      <c r="AB1635" s="3" t="s">
        <v>2006</v>
      </c>
      <c r="AC1635" s="3" t="s">
        <v>2006</v>
      </c>
      <c r="AD1635" s="15" t="s">
        <v>2006</v>
      </c>
    </row>
    <row r="1636" spans="1:30" x14ac:dyDescent="0.3">
      <c r="A1636" s="143" t="s">
        <v>267</v>
      </c>
      <c r="B1636" s="144" t="s">
        <v>552</v>
      </c>
      <c r="C1636" s="144">
        <v>152713</v>
      </c>
      <c r="D1636" s="144">
        <v>6582780</v>
      </c>
      <c r="E1636" s="164">
        <v>2014</v>
      </c>
      <c r="F1636" s="4">
        <v>41757</v>
      </c>
      <c r="G1636" s="3">
        <v>1.09E-2</v>
      </c>
      <c r="H1636" s="3">
        <v>0.153</v>
      </c>
      <c r="I1636" s="14">
        <v>3.96</v>
      </c>
      <c r="J1636" s="49">
        <v>1.95</v>
      </c>
      <c r="K1636" s="26">
        <v>0.307</v>
      </c>
      <c r="L1636" s="26">
        <v>5.18</v>
      </c>
      <c r="M1636" s="3">
        <v>1.3599999999999999E-2</v>
      </c>
      <c r="N1636" s="3">
        <v>0.10199999999999999</v>
      </c>
      <c r="O1636" s="3">
        <v>3.2</v>
      </c>
      <c r="P1636" s="3">
        <v>1.77</v>
      </c>
      <c r="Q1636" s="3">
        <v>8.4599999999999995E-2</v>
      </c>
      <c r="R1636" s="3">
        <v>2.4</v>
      </c>
      <c r="S1636" s="3" t="s">
        <v>2006</v>
      </c>
      <c r="T1636" s="3" t="s">
        <v>2006</v>
      </c>
      <c r="U1636" s="3" t="s">
        <v>2006</v>
      </c>
      <c r="V1636" s="3" t="s">
        <v>2006</v>
      </c>
      <c r="W1636" s="3" t="s">
        <v>2006</v>
      </c>
      <c r="X1636" s="3" t="s">
        <v>2006</v>
      </c>
      <c r="Y1636" s="3" t="s">
        <v>2006</v>
      </c>
      <c r="Z1636" s="3">
        <v>2.4</v>
      </c>
      <c r="AA1636" s="3" t="s">
        <v>2006</v>
      </c>
      <c r="AB1636" s="3" t="s">
        <v>2006</v>
      </c>
      <c r="AC1636" s="3" t="s">
        <v>2006</v>
      </c>
      <c r="AD1636" s="15" t="s">
        <v>2006</v>
      </c>
    </row>
    <row r="1637" spans="1:30" x14ac:dyDescent="0.3">
      <c r="A1637" s="143" t="s">
        <v>267</v>
      </c>
      <c r="B1637" s="144" t="s">
        <v>552</v>
      </c>
      <c r="C1637" s="144">
        <v>152713</v>
      </c>
      <c r="D1637" s="144">
        <v>6582780</v>
      </c>
      <c r="E1637" s="164">
        <v>2014</v>
      </c>
      <c r="F1637" s="4">
        <v>41787</v>
      </c>
      <c r="G1637" s="3">
        <v>2.53E-2</v>
      </c>
      <c r="H1637" s="3">
        <v>0.26100000000000001</v>
      </c>
      <c r="I1637" s="14">
        <v>2.58</v>
      </c>
      <c r="J1637" s="49">
        <v>1.66</v>
      </c>
      <c r="K1637" s="26">
        <v>1.1299999999999999</v>
      </c>
      <c r="L1637" s="26">
        <v>3.83</v>
      </c>
      <c r="M1637" s="3">
        <v>5.8199999999999997E-3</v>
      </c>
      <c r="N1637" s="3">
        <v>8.8099999999999998E-2</v>
      </c>
      <c r="O1637" s="3">
        <v>1.71</v>
      </c>
      <c r="P1637" s="3">
        <v>1.53</v>
      </c>
      <c r="Q1637" s="3">
        <v>0.21299999999999999</v>
      </c>
      <c r="R1637" s="3">
        <v>1.3</v>
      </c>
      <c r="S1637" s="3" t="s">
        <v>2006</v>
      </c>
      <c r="T1637" s="3" t="s">
        <v>2006</v>
      </c>
      <c r="U1637" s="3" t="s">
        <v>2006</v>
      </c>
      <c r="V1637" s="3" t="s">
        <v>2006</v>
      </c>
      <c r="W1637" s="3" t="s">
        <v>2006</v>
      </c>
      <c r="X1637" s="3" t="s">
        <v>2006</v>
      </c>
      <c r="Y1637" s="3" t="s">
        <v>2006</v>
      </c>
      <c r="Z1637" s="3">
        <v>5.3</v>
      </c>
      <c r="AA1637" s="3" t="s">
        <v>2006</v>
      </c>
      <c r="AB1637" s="3" t="s">
        <v>2006</v>
      </c>
      <c r="AC1637" s="3" t="s">
        <v>2006</v>
      </c>
      <c r="AD1637" s="15" t="s">
        <v>2006</v>
      </c>
    </row>
    <row r="1638" spans="1:30" x14ac:dyDescent="0.3">
      <c r="A1638" s="143" t="s">
        <v>267</v>
      </c>
      <c r="B1638" s="144" t="s">
        <v>552</v>
      </c>
      <c r="C1638" s="144">
        <v>152713</v>
      </c>
      <c r="D1638" s="144">
        <v>6582780</v>
      </c>
      <c r="E1638" s="164">
        <v>2014</v>
      </c>
      <c r="F1638" s="4">
        <v>41820</v>
      </c>
      <c r="G1638" s="3">
        <v>1.4E-2</v>
      </c>
      <c r="H1638" s="3">
        <v>0.31</v>
      </c>
      <c r="I1638" s="14">
        <v>2.7</v>
      </c>
      <c r="J1638" s="49">
        <v>1.8</v>
      </c>
      <c r="K1638" s="26">
        <v>0.68</v>
      </c>
      <c r="L1638" s="26">
        <v>3.8</v>
      </c>
      <c r="M1638" s="3">
        <v>1.2E-2</v>
      </c>
      <c r="N1638" s="3">
        <v>0.35</v>
      </c>
      <c r="O1638" s="3">
        <v>2.5</v>
      </c>
      <c r="P1638" s="3">
        <v>1.8</v>
      </c>
      <c r="Q1638" s="3">
        <v>0.38</v>
      </c>
      <c r="R1638" s="3">
        <v>2.8</v>
      </c>
      <c r="S1638" s="3" t="s">
        <v>2006</v>
      </c>
      <c r="T1638" s="3" t="s">
        <v>2006</v>
      </c>
      <c r="U1638" s="3" t="s">
        <v>2006</v>
      </c>
      <c r="V1638" s="3" t="s">
        <v>2006</v>
      </c>
      <c r="W1638" s="3" t="s">
        <v>2006</v>
      </c>
      <c r="X1638" s="3" t="s">
        <v>2006</v>
      </c>
      <c r="Y1638" s="3" t="s">
        <v>2006</v>
      </c>
      <c r="Z1638" s="3">
        <v>0.8</v>
      </c>
      <c r="AA1638" s="3" t="s">
        <v>2006</v>
      </c>
      <c r="AB1638" s="3" t="s">
        <v>2006</v>
      </c>
      <c r="AC1638" s="3" t="s">
        <v>2006</v>
      </c>
      <c r="AD1638" s="15" t="s">
        <v>2006</v>
      </c>
    </row>
    <row r="1639" spans="1:30" x14ac:dyDescent="0.3">
      <c r="A1639" s="143" t="s">
        <v>267</v>
      </c>
      <c r="B1639" s="144" t="s">
        <v>552</v>
      </c>
      <c r="C1639" s="144">
        <v>152713</v>
      </c>
      <c r="D1639" s="144">
        <v>6582780</v>
      </c>
      <c r="E1639" s="164">
        <v>2014</v>
      </c>
      <c r="F1639" s="4">
        <v>41845</v>
      </c>
      <c r="G1639" s="3">
        <v>1.2999999999999999E-2</v>
      </c>
      <c r="H1639" s="3">
        <v>0.44</v>
      </c>
      <c r="I1639" s="14">
        <v>2.8</v>
      </c>
      <c r="J1639" s="49">
        <v>1.8</v>
      </c>
      <c r="K1639" s="26">
        <v>0.5</v>
      </c>
      <c r="L1639" s="26">
        <v>2.6</v>
      </c>
      <c r="M1639" s="3" t="s">
        <v>585</v>
      </c>
      <c r="N1639" s="3">
        <v>0.3</v>
      </c>
      <c r="O1639" s="3">
        <v>2.7</v>
      </c>
      <c r="P1639" s="3">
        <v>1.9</v>
      </c>
      <c r="Q1639" s="3">
        <v>0.24</v>
      </c>
      <c r="R1639" s="3">
        <v>1.7</v>
      </c>
      <c r="S1639" s="3" t="s">
        <v>2006</v>
      </c>
      <c r="T1639" s="3" t="s">
        <v>2006</v>
      </c>
      <c r="U1639" s="3" t="s">
        <v>2006</v>
      </c>
      <c r="V1639" s="3" t="s">
        <v>2006</v>
      </c>
      <c r="W1639" s="3" t="s">
        <v>2006</v>
      </c>
      <c r="X1639" s="3" t="s">
        <v>2006</v>
      </c>
      <c r="Y1639" s="3" t="s">
        <v>2006</v>
      </c>
      <c r="Z1639" s="3">
        <v>0.6</v>
      </c>
      <c r="AA1639" s="3" t="s">
        <v>2006</v>
      </c>
      <c r="AB1639" s="3" t="s">
        <v>2006</v>
      </c>
      <c r="AC1639" s="3" t="s">
        <v>2006</v>
      </c>
      <c r="AD1639" s="15" t="s">
        <v>2006</v>
      </c>
    </row>
    <row r="1640" spans="1:30" x14ac:dyDescent="0.3">
      <c r="A1640" s="143" t="s">
        <v>267</v>
      </c>
      <c r="B1640" s="144" t="s">
        <v>552</v>
      </c>
      <c r="C1640" s="144">
        <v>152713</v>
      </c>
      <c r="D1640" s="144">
        <v>6582780</v>
      </c>
      <c r="E1640" s="164">
        <v>2014</v>
      </c>
      <c r="F1640" s="4">
        <v>41876</v>
      </c>
      <c r="G1640" s="3">
        <v>1.0999999999999999E-2</v>
      </c>
      <c r="H1640" s="3">
        <v>0.41</v>
      </c>
      <c r="I1640" s="14">
        <v>2.5</v>
      </c>
      <c r="J1640" s="49">
        <v>1.8</v>
      </c>
      <c r="K1640" s="26">
        <v>0.38</v>
      </c>
      <c r="L1640" s="26">
        <v>3.7</v>
      </c>
      <c r="M1640" s="3" t="s">
        <v>585</v>
      </c>
      <c r="N1640" s="3">
        <v>0.42</v>
      </c>
      <c r="O1640" s="3">
        <v>2</v>
      </c>
      <c r="P1640" s="3">
        <v>1.6</v>
      </c>
      <c r="Q1640" s="3">
        <v>5.6000000000000001E-2</v>
      </c>
      <c r="R1640" s="3">
        <v>2.2000000000000002</v>
      </c>
      <c r="S1640" s="3" t="s">
        <v>2006</v>
      </c>
      <c r="T1640" s="3" t="s">
        <v>2006</v>
      </c>
      <c r="U1640" s="3" t="s">
        <v>2006</v>
      </c>
      <c r="V1640" s="3" t="s">
        <v>2006</v>
      </c>
      <c r="W1640" s="3" t="s">
        <v>2006</v>
      </c>
      <c r="X1640" s="3" t="s">
        <v>2006</v>
      </c>
      <c r="Y1640" s="3" t="s">
        <v>2006</v>
      </c>
      <c r="Z1640" s="3">
        <v>1.1000000000000001</v>
      </c>
      <c r="AA1640" s="3" t="s">
        <v>2006</v>
      </c>
      <c r="AB1640" s="3" t="s">
        <v>2006</v>
      </c>
      <c r="AC1640" s="3" t="s">
        <v>2006</v>
      </c>
      <c r="AD1640" s="15" t="s">
        <v>2006</v>
      </c>
    </row>
    <row r="1641" spans="1:30" x14ac:dyDescent="0.3">
      <c r="A1641" s="143" t="s">
        <v>267</v>
      </c>
      <c r="B1641" s="144" t="s">
        <v>552</v>
      </c>
      <c r="C1641" s="144">
        <v>152713</v>
      </c>
      <c r="D1641" s="144">
        <v>6582780</v>
      </c>
      <c r="E1641" s="164">
        <v>2014</v>
      </c>
      <c r="F1641" s="4">
        <v>41908</v>
      </c>
      <c r="G1641" s="3">
        <v>0.01</v>
      </c>
      <c r="H1641" s="3">
        <v>0.37</v>
      </c>
      <c r="I1641" s="14">
        <v>2.2000000000000002</v>
      </c>
      <c r="J1641" s="49">
        <v>1.6</v>
      </c>
      <c r="K1641" s="26">
        <v>0.27</v>
      </c>
      <c r="L1641" s="26">
        <v>4.5999999999999996</v>
      </c>
      <c r="M1641" s="3">
        <v>1.2E-2</v>
      </c>
      <c r="N1641" s="3">
        <v>0.35</v>
      </c>
      <c r="O1641" s="3">
        <v>2.2000000000000002</v>
      </c>
      <c r="P1641" s="3">
        <v>1.7</v>
      </c>
      <c r="Q1641" s="3">
        <v>0.04</v>
      </c>
      <c r="R1641" s="3">
        <v>3.7</v>
      </c>
      <c r="S1641" s="3" t="s">
        <v>2006</v>
      </c>
      <c r="T1641" s="3" t="s">
        <v>2006</v>
      </c>
      <c r="U1641" s="3" t="s">
        <v>2006</v>
      </c>
      <c r="V1641" s="3" t="s">
        <v>2006</v>
      </c>
      <c r="W1641" s="3" t="s">
        <v>2006</v>
      </c>
      <c r="X1641" s="3" t="s">
        <v>2006</v>
      </c>
      <c r="Y1641" s="3" t="s">
        <v>2006</v>
      </c>
      <c r="Z1641" s="3">
        <v>0.9</v>
      </c>
      <c r="AA1641" s="3" t="s">
        <v>2006</v>
      </c>
      <c r="AB1641" s="3" t="s">
        <v>2006</v>
      </c>
      <c r="AC1641" s="3" t="s">
        <v>2006</v>
      </c>
      <c r="AD1641" s="15" t="s">
        <v>2006</v>
      </c>
    </row>
    <row r="1642" spans="1:30" x14ac:dyDescent="0.3">
      <c r="A1642" s="143" t="s">
        <v>267</v>
      </c>
      <c r="B1642" s="144" t="s">
        <v>552</v>
      </c>
      <c r="C1642" s="144">
        <v>152713</v>
      </c>
      <c r="D1642" s="144">
        <v>6582780</v>
      </c>
      <c r="E1642" s="164">
        <v>2014</v>
      </c>
      <c r="F1642" s="4">
        <v>41935</v>
      </c>
      <c r="G1642" s="3">
        <v>1.2E-2</v>
      </c>
      <c r="H1642" s="3">
        <v>0.43</v>
      </c>
      <c r="I1642" s="14">
        <v>2.4</v>
      </c>
      <c r="J1642" s="49">
        <v>1.6</v>
      </c>
      <c r="K1642" s="26">
        <v>0.37</v>
      </c>
      <c r="L1642" s="26">
        <v>6.4</v>
      </c>
      <c r="M1642" s="3" t="s">
        <v>585</v>
      </c>
      <c r="N1642" s="3">
        <v>9.7000000000000003E-2</v>
      </c>
      <c r="O1642" s="3">
        <v>1.8</v>
      </c>
      <c r="P1642" s="3">
        <v>1.8</v>
      </c>
      <c r="Q1642" s="3">
        <v>3.1E-2</v>
      </c>
      <c r="R1642" s="3">
        <v>4.4000000000000004</v>
      </c>
      <c r="S1642" s="3" t="s">
        <v>2006</v>
      </c>
      <c r="T1642" s="3" t="s">
        <v>2006</v>
      </c>
      <c r="U1642" s="3" t="s">
        <v>2006</v>
      </c>
      <c r="V1642" s="3" t="s">
        <v>2006</v>
      </c>
      <c r="W1642" s="3" t="s">
        <v>2006</v>
      </c>
      <c r="X1642" s="3" t="s">
        <v>2006</v>
      </c>
      <c r="Y1642" s="3" t="s">
        <v>2006</v>
      </c>
      <c r="Z1642" s="3">
        <v>1.4</v>
      </c>
      <c r="AA1642" s="3" t="s">
        <v>2006</v>
      </c>
      <c r="AB1642" s="3" t="s">
        <v>2006</v>
      </c>
      <c r="AC1642" s="3" t="s">
        <v>2006</v>
      </c>
      <c r="AD1642" s="15" t="s">
        <v>2006</v>
      </c>
    </row>
    <row r="1643" spans="1:30" x14ac:dyDescent="0.3">
      <c r="A1643" s="143" t="s">
        <v>267</v>
      </c>
      <c r="B1643" s="144" t="s">
        <v>552</v>
      </c>
      <c r="C1643" s="144">
        <v>152713</v>
      </c>
      <c r="D1643" s="144">
        <v>6582780</v>
      </c>
      <c r="E1643" s="164">
        <v>2014</v>
      </c>
      <c r="F1643" s="4">
        <v>41970</v>
      </c>
      <c r="G1643" s="3">
        <v>1.4E-2</v>
      </c>
      <c r="H1643" s="3">
        <v>0.34</v>
      </c>
      <c r="I1643" s="14">
        <v>2.2999999999999998</v>
      </c>
      <c r="J1643" s="49">
        <v>1.8</v>
      </c>
      <c r="K1643" s="26">
        <v>0.27</v>
      </c>
      <c r="L1643" s="26">
        <v>6.8</v>
      </c>
      <c r="M1643" s="3">
        <v>1.4E-2</v>
      </c>
      <c r="N1643" s="3">
        <v>0.18</v>
      </c>
      <c r="O1643" s="3">
        <v>1.9</v>
      </c>
      <c r="P1643" s="3">
        <v>1.8</v>
      </c>
      <c r="Q1643" s="3">
        <v>3.1E-2</v>
      </c>
      <c r="R1643" s="3">
        <v>5.8</v>
      </c>
      <c r="S1643" s="3" t="s">
        <v>2006</v>
      </c>
      <c r="T1643" s="3" t="s">
        <v>2006</v>
      </c>
      <c r="U1643" s="3" t="s">
        <v>2006</v>
      </c>
      <c r="V1643" s="3" t="s">
        <v>2006</v>
      </c>
      <c r="W1643" s="3" t="s">
        <v>2006</v>
      </c>
      <c r="X1643" s="3" t="s">
        <v>2006</v>
      </c>
      <c r="Y1643" s="3" t="s">
        <v>2006</v>
      </c>
      <c r="Z1643" s="3">
        <v>1</v>
      </c>
      <c r="AA1643" s="3" t="s">
        <v>2006</v>
      </c>
      <c r="AB1643" s="3" t="s">
        <v>2006</v>
      </c>
      <c r="AC1643" s="3" t="s">
        <v>2006</v>
      </c>
      <c r="AD1643" s="15" t="s">
        <v>2006</v>
      </c>
    </row>
    <row r="1644" spans="1:30" x14ac:dyDescent="0.3">
      <c r="A1644" s="143" t="s">
        <v>267</v>
      </c>
      <c r="B1644" s="144" t="s">
        <v>552</v>
      </c>
      <c r="C1644" s="144">
        <v>152713</v>
      </c>
      <c r="D1644" s="144">
        <v>6582780</v>
      </c>
      <c r="E1644" s="164">
        <v>2014</v>
      </c>
      <c r="F1644" s="4">
        <v>41992</v>
      </c>
      <c r="G1644" s="3">
        <v>1.9E-2</v>
      </c>
      <c r="H1644" s="3">
        <v>0.35</v>
      </c>
      <c r="I1644" s="14">
        <v>3.4</v>
      </c>
      <c r="J1644" s="49">
        <v>2</v>
      </c>
      <c r="K1644" s="26">
        <v>0.59</v>
      </c>
      <c r="L1644" s="26">
        <v>12</v>
      </c>
      <c r="M1644" s="3">
        <v>1.4999999999999999E-2</v>
      </c>
      <c r="N1644" s="3">
        <v>0.21</v>
      </c>
      <c r="O1644" s="3">
        <v>2.4</v>
      </c>
      <c r="P1644" s="3">
        <v>2</v>
      </c>
      <c r="Q1644" s="3">
        <v>3.5000000000000003E-2</v>
      </c>
      <c r="R1644" s="3">
        <v>9.3000000000000007</v>
      </c>
      <c r="S1644" s="3" t="s">
        <v>2006</v>
      </c>
      <c r="T1644" s="3" t="s">
        <v>2006</v>
      </c>
      <c r="U1644" s="3" t="s">
        <v>2006</v>
      </c>
      <c r="V1644" s="3" t="s">
        <v>2006</v>
      </c>
      <c r="W1644" s="3" t="s">
        <v>2006</v>
      </c>
      <c r="X1644" s="3" t="s">
        <v>2006</v>
      </c>
      <c r="Y1644" s="3" t="s">
        <v>2006</v>
      </c>
      <c r="Z1644" s="3">
        <v>1.3</v>
      </c>
      <c r="AA1644" s="3" t="s">
        <v>2006</v>
      </c>
      <c r="AB1644" s="3" t="s">
        <v>2006</v>
      </c>
      <c r="AC1644" s="3" t="s">
        <v>2006</v>
      </c>
      <c r="AD1644" s="15" t="s">
        <v>2006</v>
      </c>
    </row>
    <row r="1645" spans="1:30" x14ac:dyDescent="0.3">
      <c r="A1645" s="143" t="s">
        <v>37</v>
      </c>
      <c r="B1645" s="144" t="s">
        <v>37</v>
      </c>
      <c r="D1645" s="165"/>
      <c r="E1645" s="164">
        <v>2014</v>
      </c>
      <c r="F1645" s="4">
        <v>41667</v>
      </c>
      <c r="G1645" s="3" t="s">
        <v>584</v>
      </c>
      <c r="H1645" s="3" t="s">
        <v>585</v>
      </c>
      <c r="I1645" s="14" t="s">
        <v>556</v>
      </c>
      <c r="J1645" s="49">
        <v>0.185</v>
      </c>
      <c r="K1645" s="26" t="s">
        <v>585</v>
      </c>
      <c r="L1645" s="26" t="s">
        <v>587</v>
      </c>
      <c r="M1645" s="3" t="s">
        <v>584</v>
      </c>
      <c r="N1645" s="3" t="s">
        <v>585</v>
      </c>
      <c r="O1645" s="3">
        <v>0.214</v>
      </c>
      <c r="P1645" s="3">
        <v>0.17199999999999999</v>
      </c>
      <c r="Q1645" s="3" t="s">
        <v>585</v>
      </c>
      <c r="R1645" s="3" t="s">
        <v>587</v>
      </c>
      <c r="S1645" s="3" t="s">
        <v>2006</v>
      </c>
      <c r="T1645" s="3" t="s">
        <v>2006</v>
      </c>
      <c r="U1645" s="3" t="s">
        <v>2006</v>
      </c>
      <c r="V1645" s="3" t="s">
        <v>2006</v>
      </c>
      <c r="W1645" s="3" t="s">
        <v>2006</v>
      </c>
      <c r="X1645" s="3" t="s">
        <v>2006</v>
      </c>
      <c r="Y1645" s="3" t="s">
        <v>2006</v>
      </c>
      <c r="Z1645" s="3" t="s">
        <v>2006</v>
      </c>
      <c r="AA1645" s="3" t="s">
        <v>2006</v>
      </c>
      <c r="AB1645" s="3" t="s">
        <v>2006</v>
      </c>
      <c r="AC1645" s="3" t="s">
        <v>2006</v>
      </c>
      <c r="AD1645" s="15" t="s">
        <v>2006</v>
      </c>
    </row>
    <row r="1646" spans="1:30" x14ac:dyDescent="0.3">
      <c r="A1646" s="143" t="s">
        <v>37</v>
      </c>
      <c r="B1646" s="144" t="s">
        <v>37</v>
      </c>
      <c r="D1646" s="165"/>
      <c r="E1646" s="164">
        <v>2014</v>
      </c>
      <c r="F1646" s="4" t="s">
        <v>592</v>
      </c>
      <c r="G1646" s="3" t="s">
        <v>584</v>
      </c>
      <c r="H1646" s="3" t="s">
        <v>585</v>
      </c>
      <c r="I1646" s="14" t="s">
        <v>556</v>
      </c>
      <c r="J1646" s="49">
        <v>6.3500000000000001E-2</v>
      </c>
      <c r="K1646" s="26" t="s">
        <v>585</v>
      </c>
      <c r="L1646" s="26" t="s">
        <v>587</v>
      </c>
      <c r="M1646" s="3" t="s">
        <v>584</v>
      </c>
      <c r="N1646" s="3" t="s">
        <v>585</v>
      </c>
      <c r="O1646" s="3" t="s">
        <v>556</v>
      </c>
      <c r="P1646" s="3" t="s">
        <v>566</v>
      </c>
      <c r="Q1646" s="3" t="s">
        <v>585</v>
      </c>
      <c r="R1646" s="3">
        <v>0.24</v>
      </c>
      <c r="S1646" s="3" t="s">
        <v>2006</v>
      </c>
      <c r="T1646" s="3" t="s">
        <v>2006</v>
      </c>
      <c r="U1646" s="3" t="s">
        <v>2006</v>
      </c>
      <c r="V1646" s="3" t="s">
        <v>2006</v>
      </c>
      <c r="W1646" s="3" t="s">
        <v>2006</v>
      </c>
      <c r="X1646" s="3" t="s">
        <v>2006</v>
      </c>
      <c r="Y1646" s="3" t="s">
        <v>2006</v>
      </c>
      <c r="Z1646" s="3" t="s">
        <v>2006</v>
      </c>
      <c r="AA1646" s="3" t="s">
        <v>2006</v>
      </c>
      <c r="AB1646" s="3" t="s">
        <v>2006</v>
      </c>
      <c r="AC1646" s="3" t="s">
        <v>2006</v>
      </c>
      <c r="AD1646" s="15" t="s">
        <v>2006</v>
      </c>
    </row>
    <row r="1647" spans="1:30" x14ac:dyDescent="0.3">
      <c r="A1647" s="143" t="s">
        <v>37</v>
      </c>
      <c r="B1647" s="144" t="s">
        <v>37</v>
      </c>
      <c r="D1647" s="165"/>
      <c r="E1647" s="164">
        <v>2014</v>
      </c>
      <c r="F1647" s="4" t="s">
        <v>592</v>
      </c>
      <c r="G1647" s="3" t="s">
        <v>584</v>
      </c>
      <c r="H1647" s="3" t="s">
        <v>585</v>
      </c>
      <c r="I1647" s="14" t="s">
        <v>556</v>
      </c>
      <c r="J1647" s="49" t="s">
        <v>566</v>
      </c>
      <c r="K1647" s="26" t="s">
        <v>585</v>
      </c>
      <c r="L1647" s="26">
        <v>0</v>
      </c>
      <c r="M1647" s="3">
        <v>0</v>
      </c>
      <c r="N1647" s="3" t="s">
        <v>2006</v>
      </c>
      <c r="O1647" s="3" t="s">
        <v>2006</v>
      </c>
      <c r="P1647" s="3" t="s">
        <v>2006</v>
      </c>
      <c r="Q1647" s="3" t="s">
        <v>2006</v>
      </c>
      <c r="R1647" s="3" t="s">
        <v>2006</v>
      </c>
      <c r="S1647" s="3" t="s">
        <v>2006</v>
      </c>
      <c r="T1647" s="3" t="s">
        <v>2006</v>
      </c>
      <c r="U1647" s="3" t="s">
        <v>2006</v>
      </c>
      <c r="V1647" s="3" t="s">
        <v>2006</v>
      </c>
      <c r="W1647" s="3" t="s">
        <v>2006</v>
      </c>
      <c r="X1647" s="3" t="s">
        <v>2006</v>
      </c>
      <c r="Y1647" s="3" t="s">
        <v>2006</v>
      </c>
      <c r="Z1647" s="3" t="s">
        <v>2006</v>
      </c>
      <c r="AA1647" s="3" t="s">
        <v>2006</v>
      </c>
      <c r="AB1647" s="3" t="s">
        <v>2006</v>
      </c>
      <c r="AC1647" s="3" t="s">
        <v>2006</v>
      </c>
      <c r="AD1647" s="15" t="s">
        <v>2006</v>
      </c>
    </row>
    <row r="1648" spans="1:30" x14ac:dyDescent="0.3">
      <c r="A1648" s="143" t="s">
        <v>37</v>
      </c>
      <c r="B1648" s="144" t="s">
        <v>37</v>
      </c>
      <c r="D1648" s="165"/>
      <c r="E1648" s="164">
        <v>2014</v>
      </c>
      <c r="F1648" s="4">
        <v>41726</v>
      </c>
      <c r="G1648" s="3" t="s">
        <v>584</v>
      </c>
      <c r="H1648" s="3" t="s">
        <v>585</v>
      </c>
      <c r="I1648" s="14" t="s">
        <v>556</v>
      </c>
      <c r="J1648" s="49" t="s">
        <v>566</v>
      </c>
      <c r="K1648" s="26" t="s">
        <v>585</v>
      </c>
      <c r="L1648" s="26" t="s">
        <v>587</v>
      </c>
      <c r="M1648" s="3" t="s">
        <v>584</v>
      </c>
      <c r="N1648" s="3" t="s">
        <v>585</v>
      </c>
      <c r="O1648" s="3" t="s">
        <v>556</v>
      </c>
      <c r="P1648" s="3" t="s">
        <v>566</v>
      </c>
      <c r="Q1648" s="3" t="s">
        <v>585</v>
      </c>
      <c r="R1648" s="3" t="s">
        <v>587</v>
      </c>
      <c r="S1648" s="3" t="s">
        <v>2006</v>
      </c>
      <c r="T1648" s="3" t="s">
        <v>2006</v>
      </c>
      <c r="U1648" s="3" t="s">
        <v>2006</v>
      </c>
      <c r="V1648" s="3" t="s">
        <v>2006</v>
      </c>
      <c r="W1648" s="3" t="s">
        <v>2006</v>
      </c>
      <c r="X1648" s="3" t="s">
        <v>2006</v>
      </c>
      <c r="Y1648" s="3" t="s">
        <v>2006</v>
      </c>
      <c r="Z1648" s="3" t="s">
        <v>2006</v>
      </c>
      <c r="AA1648" s="3" t="s">
        <v>2006</v>
      </c>
      <c r="AB1648" s="3" t="s">
        <v>2006</v>
      </c>
      <c r="AC1648" s="3" t="s">
        <v>2006</v>
      </c>
      <c r="AD1648" s="15" t="s">
        <v>2006</v>
      </c>
    </row>
    <row r="1649" spans="1:30" x14ac:dyDescent="0.3">
      <c r="A1649" s="143" t="s">
        <v>37</v>
      </c>
      <c r="B1649" s="144" t="s">
        <v>37</v>
      </c>
      <c r="D1649" s="165"/>
      <c r="E1649" s="164">
        <v>2014</v>
      </c>
      <c r="F1649" s="4">
        <v>41757</v>
      </c>
      <c r="G1649" s="3" t="s">
        <v>584</v>
      </c>
      <c r="H1649" s="3" t="s">
        <v>585</v>
      </c>
      <c r="I1649" s="14">
        <v>1.1299999999999999</v>
      </c>
      <c r="J1649" s="49" t="s">
        <v>566</v>
      </c>
      <c r="K1649" s="26">
        <v>1.24E-2</v>
      </c>
      <c r="L1649" s="26">
        <v>0.33500000000000002</v>
      </c>
      <c r="M1649" s="3" t="s">
        <v>584</v>
      </c>
      <c r="N1649" s="3" t="s">
        <v>585</v>
      </c>
      <c r="O1649" s="3" t="s">
        <v>556</v>
      </c>
      <c r="P1649" s="3" t="s">
        <v>566</v>
      </c>
      <c r="Q1649" s="3" t="s">
        <v>585</v>
      </c>
      <c r="R1649" s="3" t="s">
        <v>587</v>
      </c>
      <c r="S1649" s="3" t="s">
        <v>2006</v>
      </c>
      <c r="T1649" s="3" t="s">
        <v>2006</v>
      </c>
      <c r="U1649" s="3" t="s">
        <v>2006</v>
      </c>
      <c r="V1649" s="3" t="s">
        <v>2006</v>
      </c>
      <c r="W1649" s="3" t="s">
        <v>2006</v>
      </c>
      <c r="X1649" s="3" t="s">
        <v>2006</v>
      </c>
      <c r="Y1649" s="3" t="s">
        <v>2006</v>
      </c>
      <c r="Z1649" s="3" t="s">
        <v>2006</v>
      </c>
      <c r="AA1649" s="3" t="s">
        <v>2006</v>
      </c>
      <c r="AB1649" s="3" t="s">
        <v>2006</v>
      </c>
      <c r="AC1649" s="3" t="s">
        <v>2006</v>
      </c>
      <c r="AD1649" s="15" t="s">
        <v>2006</v>
      </c>
    </row>
    <row r="1650" spans="1:30" x14ac:dyDescent="0.3">
      <c r="A1650" s="143" t="s">
        <v>37</v>
      </c>
      <c r="B1650" s="144" t="s">
        <v>37</v>
      </c>
      <c r="D1650" s="165"/>
      <c r="E1650" s="164">
        <v>2014</v>
      </c>
      <c r="F1650" s="4">
        <v>41787</v>
      </c>
      <c r="G1650" s="3" t="s">
        <v>584</v>
      </c>
      <c r="H1650" s="3" t="s">
        <v>585</v>
      </c>
      <c r="I1650" s="14" t="s">
        <v>556</v>
      </c>
      <c r="J1650" s="49" t="s">
        <v>566</v>
      </c>
      <c r="K1650" s="26" t="s">
        <v>585</v>
      </c>
      <c r="L1650" s="26" t="s">
        <v>587</v>
      </c>
      <c r="M1650" s="3" t="s">
        <v>584</v>
      </c>
      <c r="N1650" s="3" t="s">
        <v>585</v>
      </c>
      <c r="O1650" s="3" t="s">
        <v>556</v>
      </c>
      <c r="P1650" s="3" t="s">
        <v>566</v>
      </c>
      <c r="Q1650" s="3" t="s">
        <v>585</v>
      </c>
      <c r="R1650" s="3" t="s">
        <v>587</v>
      </c>
      <c r="S1650" s="3" t="s">
        <v>2006</v>
      </c>
      <c r="T1650" s="3" t="s">
        <v>2006</v>
      </c>
      <c r="U1650" s="3" t="s">
        <v>2006</v>
      </c>
      <c r="V1650" s="3" t="s">
        <v>2006</v>
      </c>
      <c r="W1650" s="3" t="s">
        <v>2006</v>
      </c>
      <c r="X1650" s="3" t="s">
        <v>2006</v>
      </c>
      <c r="Y1650" s="3" t="s">
        <v>2006</v>
      </c>
      <c r="Z1650" s="3" t="s">
        <v>2006</v>
      </c>
      <c r="AA1650" s="3" t="s">
        <v>2006</v>
      </c>
      <c r="AB1650" s="3" t="s">
        <v>2006</v>
      </c>
      <c r="AC1650" s="3" t="s">
        <v>2006</v>
      </c>
      <c r="AD1650" s="15" t="s">
        <v>2006</v>
      </c>
    </row>
    <row r="1651" spans="1:30" x14ac:dyDescent="0.3">
      <c r="A1651" s="143" t="s">
        <v>37</v>
      </c>
      <c r="B1651" s="144" t="s">
        <v>37</v>
      </c>
      <c r="D1651" s="165"/>
      <c r="E1651" s="164">
        <v>2014</v>
      </c>
      <c r="F1651" s="4">
        <v>41820</v>
      </c>
      <c r="G1651" s="3" t="s">
        <v>585</v>
      </c>
      <c r="H1651" s="3" t="s">
        <v>566</v>
      </c>
      <c r="I1651" s="14">
        <v>0.2</v>
      </c>
      <c r="J1651" s="49" t="s">
        <v>587</v>
      </c>
      <c r="K1651" s="26" t="s">
        <v>591</v>
      </c>
      <c r="L1651" s="26" t="s">
        <v>582</v>
      </c>
      <c r="M1651" s="3" t="s">
        <v>585</v>
      </c>
      <c r="N1651" s="3" t="s">
        <v>591</v>
      </c>
      <c r="O1651" s="3" t="s">
        <v>566</v>
      </c>
      <c r="P1651" s="3" t="s">
        <v>587</v>
      </c>
      <c r="Q1651" s="3" t="s">
        <v>591</v>
      </c>
      <c r="R1651" s="3" t="s">
        <v>582</v>
      </c>
      <c r="S1651" s="3" t="s">
        <v>2006</v>
      </c>
      <c r="T1651" s="3" t="s">
        <v>2006</v>
      </c>
      <c r="U1651" s="3" t="s">
        <v>2006</v>
      </c>
      <c r="V1651" s="3" t="s">
        <v>2006</v>
      </c>
      <c r="W1651" s="3" t="s">
        <v>2006</v>
      </c>
      <c r="X1651" s="3" t="s">
        <v>2006</v>
      </c>
      <c r="Y1651" s="3" t="s">
        <v>2006</v>
      </c>
      <c r="Z1651" s="3" t="s">
        <v>2006</v>
      </c>
      <c r="AA1651" s="3" t="s">
        <v>2006</v>
      </c>
      <c r="AB1651" s="3" t="s">
        <v>2006</v>
      </c>
      <c r="AC1651" s="3" t="s">
        <v>2006</v>
      </c>
      <c r="AD1651" s="15" t="s">
        <v>2006</v>
      </c>
    </row>
    <row r="1652" spans="1:30" x14ac:dyDescent="0.3">
      <c r="A1652" s="143" t="s">
        <v>37</v>
      </c>
      <c r="B1652" s="144" t="s">
        <v>37</v>
      </c>
      <c r="D1652" s="165"/>
      <c r="E1652" s="164">
        <v>2014</v>
      </c>
      <c r="F1652" s="4">
        <v>41935</v>
      </c>
      <c r="G1652" s="3" t="s">
        <v>585</v>
      </c>
      <c r="H1652" s="3">
        <v>9.7000000000000003E-2</v>
      </c>
      <c r="I1652" s="14" t="s">
        <v>566</v>
      </c>
      <c r="J1652" s="49" t="s">
        <v>587</v>
      </c>
      <c r="K1652" s="26" t="s">
        <v>591</v>
      </c>
      <c r="L1652" s="26" t="s">
        <v>582</v>
      </c>
      <c r="M1652" s="3" t="s">
        <v>585</v>
      </c>
      <c r="N1652" s="3" t="s">
        <v>566</v>
      </c>
      <c r="O1652" s="3" t="s">
        <v>566</v>
      </c>
      <c r="P1652" s="3" t="s">
        <v>587</v>
      </c>
      <c r="Q1652" s="3" t="s">
        <v>591</v>
      </c>
      <c r="R1652" s="3" t="s">
        <v>582</v>
      </c>
      <c r="S1652" s="3" t="s">
        <v>2006</v>
      </c>
      <c r="T1652" s="3" t="s">
        <v>2006</v>
      </c>
      <c r="U1652" s="3" t="s">
        <v>2006</v>
      </c>
      <c r="V1652" s="3" t="s">
        <v>2006</v>
      </c>
      <c r="W1652" s="3" t="s">
        <v>2006</v>
      </c>
      <c r="X1652" s="3" t="s">
        <v>2006</v>
      </c>
      <c r="Y1652" s="3" t="s">
        <v>2006</v>
      </c>
      <c r="Z1652" s="3" t="s">
        <v>2006</v>
      </c>
      <c r="AA1652" s="3" t="s">
        <v>2006</v>
      </c>
      <c r="AB1652" s="3" t="s">
        <v>2006</v>
      </c>
      <c r="AC1652" s="3" t="s">
        <v>2006</v>
      </c>
      <c r="AD1652" s="15" t="s">
        <v>2006</v>
      </c>
    </row>
    <row r="1653" spans="1:30" x14ac:dyDescent="0.3">
      <c r="A1653" s="143" t="s">
        <v>265</v>
      </c>
      <c r="B1653" s="144" t="s">
        <v>546</v>
      </c>
      <c r="C1653" s="144">
        <v>152125</v>
      </c>
      <c r="D1653" s="144">
        <v>6576900</v>
      </c>
      <c r="E1653" s="166">
        <v>2013</v>
      </c>
      <c r="F1653" s="12">
        <v>41298</v>
      </c>
      <c r="G1653" s="49">
        <v>1.43E-2</v>
      </c>
      <c r="H1653" s="49">
        <v>0.16600000000000001</v>
      </c>
      <c r="I1653" s="49">
        <v>3.46</v>
      </c>
      <c r="J1653" s="49">
        <v>3.46</v>
      </c>
      <c r="K1653" s="26">
        <v>0.29899999999999999</v>
      </c>
      <c r="L1653" s="26">
        <v>6.83</v>
      </c>
      <c r="M1653" s="3">
        <v>4.4999999999999997E-3</v>
      </c>
      <c r="N1653" s="49">
        <v>0.113</v>
      </c>
      <c r="O1653" s="49">
        <v>3.15</v>
      </c>
      <c r="P1653" s="49">
        <v>3.04</v>
      </c>
      <c r="Q1653" s="49">
        <v>9.9900000000000003E-2</v>
      </c>
      <c r="R1653" s="49">
        <v>11.6</v>
      </c>
      <c r="S1653" s="3" t="s">
        <v>2006</v>
      </c>
      <c r="T1653" s="14" t="s">
        <v>2006</v>
      </c>
      <c r="U1653" s="14" t="s">
        <v>2006</v>
      </c>
      <c r="V1653" s="14" t="s">
        <v>2006</v>
      </c>
      <c r="W1653" s="14" t="s">
        <v>2006</v>
      </c>
      <c r="X1653" s="14" t="s">
        <v>2006</v>
      </c>
      <c r="Y1653" s="14" t="s">
        <v>2006</v>
      </c>
      <c r="Z1653" s="14">
        <v>2.2999999999999998</v>
      </c>
      <c r="AA1653" s="3" t="s">
        <v>2006</v>
      </c>
      <c r="AB1653" s="3" t="s">
        <v>2006</v>
      </c>
      <c r="AC1653" s="3" t="s">
        <v>2006</v>
      </c>
      <c r="AD1653" s="15" t="s">
        <v>2006</v>
      </c>
    </row>
    <row r="1654" spans="1:30" x14ac:dyDescent="0.3">
      <c r="A1654" s="143" t="s">
        <v>265</v>
      </c>
      <c r="B1654" s="144" t="s">
        <v>546</v>
      </c>
      <c r="C1654" s="144">
        <v>152125</v>
      </c>
      <c r="D1654" s="144">
        <v>6576900</v>
      </c>
      <c r="E1654" s="166">
        <v>2013</v>
      </c>
      <c r="F1654" s="12">
        <v>41327</v>
      </c>
      <c r="G1654" s="51">
        <v>1.55E-2</v>
      </c>
      <c r="H1654" s="51">
        <v>0.189</v>
      </c>
      <c r="I1654" s="51">
        <v>2.98</v>
      </c>
      <c r="J1654" s="49">
        <v>3.51</v>
      </c>
      <c r="K1654" s="26">
        <v>0.248</v>
      </c>
      <c r="L1654" s="26">
        <v>5.88</v>
      </c>
      <c r="M1654" s="3">
        <v>1.1299999999999999E-2</v>
      </c>
      <c r="N1654" s="51">
        <v>0.13300000000000001</v>
      </c>
      <c r="O1654" s="51">
        <v>3.03</v>
      </c>
      <c r="P1654" s="51">
        <v>3.36</v>
      </c>
      <c r="Q1654" s="51">
        <v>4.8300000000000003E-2</v>
      </c>
      <c r="R1654" s="51">
        <v>5.45</v>
      </c>
      <c r="S1654" s="3" t="s">
        <v>2006</v>
      </c>
      <c r="T1654" s="14" t="s">
        <v>2006</v>
      </c>
      <c r="U1654" s="14" t="s">
        <v>2006</v>
      </c>
      <c r="V1654" s="14" t="s">
        <v>2006</v>
      </c>
      <c r="W1654" s="14" t="s">
        <v>2006</v>
      </c>
      <c r="X1654" s="14" t="s">
        <v>2006</v>
      </c>
      <c r="Y1654" s="14" t="s">
        <v>2006</v>
      </c>
      <c r="Z1654" s="14">
        <v>2.5</v>
      </c>
      <c r="AA1654" s="3" t="s">
        <v>2006</v>
      </c>
      <c r="AB1654" s="3" t="s">
        <v>2006</v>
      </c>
      <c r="AC1654" s="3" t="s">
        <v>2006</v>
      </c>
      <c r="AD1654" s="15" t="s">
        <v>2006</v>
      </c>
    </row>
    <row r="1655" spans="1:30" x14ac:dyDescent="0.3">
      <c r="A1655" s="143" t="s">
        <v>265</v>
      </c>
      <c r="B1655" s="144" t="s">
        <v>546</v>
      </c>
      <c r="C1655" s="144">
        <v>152125</v>
      </c>
      <c r="D1655" s="144">
        <v>6576900</v>
      </c>
      <c r="E1655" s="166">
        <v>2013</v>
      </c>
      <c r="F1655" s="12">
        <v>41358</v>
      </c>
      <c r="G1655" s="51">
        <v>1.2500000000000001E-2</v>
      </c>
      <c r="H1655" s="51">
        <v>0.192</v>
      </c>
      <c r="I1655" s="51">
        <v>2.98</v>
      </c>
      <c r="J1655" s="49">
        <v>2.64</v>
      </c>
      <c r="K1655" s="26">
        <v>0.18</v>
      </c>
      <c r="L1655" s="26">
        <v>3.88</v>
      </c>
      <c r="M1655" s="3">
        <v>9.4000000000000004E-3</v>
      </c>
      <c r="N1655" s="51">
        <v>0.104</v>
      </c>
      <c r="O1655" s="51">
        <v>2.5299999999999998</v>
      </c>
      <c r="P1655" s="51">
        <v>2.37</v>
      </c>
      <c r="Q1655" s="51">
        <v>2.8500000000000001E-2</v>
      </c>
      <c r="R1655" s="51">
        <v>4.38</v>
      </c>
      <c r="S1655" s="3" t="s">
        <v>2006</v>
      </c>
      <c r="T1655" s="14" t="s">
        <v>2006</v>
      </c>
      <c r="U1655" s="14" t="s">
        <v>2006</v>
      </c>
      <c r="V1655" s="14" t="s">
        <v>2006</v>
      </c>
      <c r="W1655" s="14" t="s">
        <v>2006</v>
      </c>
      <c r="X1655" s="14" t="s">
        <v>2006</v>
      </c>
      <c r="Y1655" s="14" t="s">
        <v>2006</v>
      </c>
      <c r="Z1655" s="14">
        <v>2.2999999999999998</v>
      </c>
      <c r="AA1655" s="3" t="s">
        <v>2006</v>
      </c>
      <c r="AB1655" s="3" t="s">
        <v>2006</v>
      </c>
      <c r="AC1655" s="3" t="s">
        <v>2006</v>
      </c>
      <c r="AD1655" s="15" t="s">
        <v>2006</v>
      </c>
    </row>
    <row r="1656" spans="1:30" x14ac:dyDescent="0.3">
      <c r="A1656" s="143" t="s">
        <v>265</v>
      </c>
      <c r="B1656" s="144" t="s">
        <v>546</v>
      </c>
      <c r="C1656" s="144">
        <v>152125</v>
      </c>
      <c r="D1656" s="144">
        <v>6576900</v>
      </c>
      <c r="E1656" s="166">
        <v>2013</v>
      </c>
      <c r="F1656" s="12">
        <v>41393</v>
      </c>
      <c r="G1656" s="49">
        <v>8.8999999999999999E-3</v>
      </c>
      <c r="H1656" s="49">
        <v>0.27200000000000002</v>
      </c>
      <c r="I1656" s="49">
        <v>3.82</v>
      </c>
      <c r="J1656" s="49">
        <v>2.71</v>
      </c>
      <c r="K1656" s="26">
        <v>0.40699999999999997</v>
      </c>
      <c r="L1656" s="26">
        <v>3.8</v>
      </c>
      <c r="M1656" s="3" t="s">
        <v>584</v>
      </c>
      <c r="N1656" s="49">
        <v>0.13200000000000001</v>
      </c>
      <c r="O1656" s="49">
        <v>2.4500000000000002</v>
      </c>
      <c r="P1656" s="49">
        <v>2.42</v>
      </c>
      <c r="Q1656" s="49">
        <v>3.8899999999999997E-2</v>
      </c>
      <c r="R1656" s="49">
        <v>1.77</v>
      </c>
      <c r="S1656" s="3" t="s">
        <v>2006</v>
      </c>
      <c r="T1656" s="14" t="s">
        <v>2006</v>
      </c>
      <c r="U1656" s="14" t="s">
        <v>2006</v>
      </c>
      <c r="V1656" s="14" t="s">
        <v>2006</v>
      </c>
      <c r="W1656" s="14" t="s">
        <v>2006</v>
      </c>
      <c r="X1656" s="14" t="s">
        <v>2006</v>
      </c>
      <c r="Y1656" s="14" t="s">
        <v>2006</v>
      </c>
      <c r="Z1656" s="14">
        <v>4</v>
      </c>
      <c r="AA1656" s="3" t="s">
        <v>2006</v>
      </c>
      <c r="AB1656" s="3" t="s">
        <v>2006</v>
      </c>
      <c r="AC1656" s="3" t="s">
        <v>2006</v>
      </c>
      <c r="AD1656" s="15" t="s">
        <v>2006</v>
      </c>
    </row>
    <row r="1657" spans="1:30" x14ac:dyDescent="0.3">
      <c r="A1657" s="143" t="s">
        <v>265</v>
      </c>
      <c r="B1657" s="144" t="s">
        <v>546</v>
      </c>
      <c r="C1657" s="144">
        <v>152125</v>
      </c>
      <c r="D1657" s="144">
        <v>6576900</v>
      </c>
      <c r="E1657" s="166">
        <v>2013</v>
      </c>
      <c r="F1657" s="12">
        <v>41424</v>
      </c>
      <c r="G1657" s="49">
        <v>8.5000000000000006E-3</v>
      </c>
      <c r="H1657" s="49">
        <v>0.2</v>
      </c>
      <c r="I1657" s="49">
        <v>3.02</v>
      </c>
      <c r="J1657" s="49">
        <v>2.62</v>
      </c>
      <c r="K1657" s="26">
        <v>0.29899999999999999</v>
      </c>
      <c r="L1657" s="26">
        <v>2.96</v>
      </c>
      <c r="M1657" s="3">
        <v>1.01E-2</v>
      </c>
      <c r="N1657" s="49">
        <v>0.13500000000000001</v>
      </c>
      <c r="O1657" s="49">
        <v>3.8</v>
      </c>
      <c r="P1657" s="49">
        <v>2.6</v>
      </c>
      <c r="Q1657" s="49">
        <v>9.3200000000000005E-2</v>
      </c>
      <c r="R1657" s="49">
        <v>5.26</v>
      </c>
      <c r="S1657" s="3" t="s">
        <v>2006</v>
      </c>
      <c r="T1657" s="52" t="s">
        <v>2006</v>
      </c>
      <c r="U1657" s="52" t="s">
        <v>2006</v>
      </c>
      <c r="V1657" s="52" t="s">
        <v>2006</v>
      </c>
      <c r="W1657" s="14" t="s">
        <v>2006</v>
      </c>
      <c r="X1657" s="14" t="s">
        <v>2006</v>
      </c>
      <c r="Y1657" s="14" t="s">
        <v>2006</v>
      </c>
      <c r="Z1657" s="52" t="s">
        <v>593</v>
      </c>
      <c r="AA1657" s="3" t="s">
        <v>2006</v>
      </c>
      <c r="AB1657" s="3" t="s">
        <v>2006</v>
      </c>
      <c r="AC1657" s="3" t="s">
        <v>2006</v>
      </c>
      <c r="AD1657" s="15" t="s">
        <v>2006</v>
      </c>
    </row>
    <row r="1658" spans="1:30" x14ac:dyDescent="0.3">
      <c r="A1658" s="143" t="s">
        <v>265</v>
      </c>
      <c r="B1658" s="144" t="s">
        <v>546</v>
      </c>
      <c r="C1658" s="144">
        <v>152125</v>
      </c>
      <c r="D1658" s="144">
        <v>6576900</v>
      </c>
      <c r="E1658" s="166">
        <v>2013</v>
      </c>
      <c r="F1658" s="12">
        <v>41451</v>
      </c>
      <c r="G1658" s="49">
        <v>8.3000000000000001E-3</v>
      </c>
      <c r="H1658" s="49">
        <v>0.14399999999999999</v>
      </c>
      <c r="I1658" s="49">
        <v>3.62</v>
      </c>
      <c r="J1658" s="49">
        <v>2.4</v>
      </c>
      <c r="K1658" s="26">
        <v>0.314</v>
      </c>
      <c r="L1658" s="26">
        <v>5.04</v>
      </c>
      <c r="M1658" s="3">
        <v>7.6E-3</v>
      </c>
      <c r="N1658" s="49">
        <v>0.126</v>
      </c>
      <c r="O1658" s="49">
        <v>3.32</v>
      </c>
      <c r="P1658" s="49">
        <v>2.4500000000000002</v>
      </c>
      <c r="Q1658" s="49">
        <v>7.9799999999999996E-2</v>
      </c>
      <c r="R1658" s="49">
        <v>4.41</v>
      </c>
      <c r="S1658" s="3" t="s">
        <v>2006</v>
      </c>
      <c r="T1658" s="50" t="s">
        <v>2006</v>
      </c>
      <c r="U1658" s="50" t="s">
        <v>2006</v>
      </c>
      <c r="V1658" s="50" t="s">
        <v>2006</v>
      </c>
      <c r="W1658" s="50" t="s">
        <v>2006</v>
      </c>
      <c r="X1658" s="50" t="s">
        <v>2006</v>
      </c>
      <c r="Y1658" s="14" t="s">
        <v>2006</v>
      </c>
      <c r="Z1658" s="50" t="s">
        <v>594</v>
      </c>
      <c r="AA1658" s="3" t="s">
        <v>2006</v>
      </c>
      <c r="AB1658" s="3" t="s">
        <v>2006</v>
      </c>
      <c r="AC1658" s="3" t="s">
        <v>2006</v>
      </c>
      <c r="AD1658" s="15" t="s">
        <v>2006</v>
      </c>
    </row>
    <row r="1659" spans="1:30" x14ac:dyDescent="0.3">
      <c r="A1659" s="143" t="s">
        <v>265</v>
      </c>
      <c r="B1659" s="144" t="s">
        <v>546</v>
      </c>
      <c r="C1659" s="144">
        <v>152125</v>
      </c>
      <c r="D1659" s="144">
        <v>6576900</v>
      </c>
      <c r="E1659" s="166">
        <v>2013</v>
      </c>
      <c r="F1659" s="12">
        <v>41479</v>
      </c>
      <c r="G1659" s="49">
        <v>0.01</v>
      </c>
      <c r="H1659" s="49">
        <v>0.249</v>
      </c>
      <c r="I1659" s="49">
        <v>3.94</v>
      </c>
      <c r="J1659" s="49">
        <v>2.48</v>
      </c>
      <c r="K1659" s="26">
        <v>0.61599999999999999</v>
      </c>
      <c r="L1659" s="26">
        <v>5.39</v>
      </c>
      <c r="M1659" s="3">
        <v>3.3E-3</v>
      </c>
      <c r="N1659" s="50" t="s">
        <v>585</v>
      </c>
      <c r="O1659" s="49">
        <v>2.81</v>
      </c>
      <c r="P1659" s="49">
        <v>2.1800000000000002</v>
      </c>
      <c r="Q1659" s="50" t="s">
        <v>585</v>
      </c>
      <c r="R1659" s="49">
        <v>5.56</v>
      </c>
      <c r="S1659" s="3" t="s">
        <v>2006</v>
      </c>
      <c r="T1659" s="52" t="s">
        <v>2006</v>
      </c>
      <c r="U1659" s="52" t="s">
        <v>2006</v>
      </c>
      <c r="V1659" s="52" t="s">
        <v>2006</v>
      </c>
      <c r="W1659" s="52" t="s">
        <v>2006</v>
      </c>
      <c r="X1659" s="50" t="s">
        <v>2006</v>
      </c>
      <c r="Y1659" s="14" t="s">
        <v>2006</v>
      </c>
      <c r="Z1659" s="52" t="s">
        <v>595</v>
      </c>
      <c r="AA1659" s="3" t="s">
        <v>2006</v>
      </c>
      <c r="AB1659" s="3" t="s">
        <v>2006</v>
      </c>
      <c r="AC1659" s="3" t="s">
        <v>2006</v>
      </c>
      <c r="AD1659" s="15" t="s">
        <v>2006</v>
      </c>
    </row>
    <row r="1660" spans="1:30" x14ac:dyDescent="0.3">
      <c r="A1660" s="143" t="s">
        <v>265</v>
      </c>
      <c r="B1660" s="144" t="s">
        <v>546</v>
      </c>
      <c r="C1660" s="144">
        <v>152125</v>
      </c>
      <c r="D1660" s="144">
        <v>6576900</v>
      </c>
      <c r="E1660" s="166">
        <v>2013</v>
      </c>
      <c r="F1660" s="12">
        <v>41513</v>
      </c>
      <c r="G1660" s="14">
        <v>6.4999999999999997E-3</v>
      </c>
      <c r="H1660" s="14">
        <v>0.13400000000000001</v>
      </c>
      <c r="I1660" s="14">
        <v>3.25</v>
      </c>
      <c r="J1660" s="49">
        <v>2.13</v>
      </c>
      <c r="K1660" s="26">
        <v>0.221</v>
      </c>
      <c r="L1660" s="26">
        <v>3.17</v>
      </c>
      <c r="M1660" s="3">
        <v>3.0000000000000001E-3</v>
      </c>
      <c r="N1660" s="51">
        <v>9.5799999999999996E-2</v>
      </c>
      <c r="O1660" s="51">
        <v>3.05</v>
      </c>
      <c r="P1660" s="51">
        <v>2.16</v>
      </c>
      <c r="Q1660" s="49">
        <v>5.7299999999999997E-2</v>
      </c>
      <c r="R1660" s="49">
        <v>5.8</v>
      </c>
      <c r="S1660" s="3" t="s">
        <v>2006</v>
      </c>
      <c r="T1660" s="52" t="s">
        <v>2006</v>
      </c>
      <c r="U1660" s="52" t="s">
        <v>2006</v>
      </c>
      <c r="V1660" s="52" t="s">
        <v>2006</v>
      </c>
      <c r="W1660" s="52" t="s">
        <v>2006</v>
      </c>
      <c r="X1660" s="49" t="s">
        <v>2006</v>
      </c>
      <c r="Y1660" s="14" t="s">
        <v>2006</v>
      </c>
      <c r="Z1660" s="52" t="s">
        <v>596</v>
      </c>
      <c r="AA1660" s="3" t="s">
        <v>2006</v>
      </c>
      <c r="AB1660" s="3" t="s">
        <v>2006</v>
      </c>
      <c r="AC1660" s="3" t="s">
        <v>2006</v>
      </c>
      <c r="AD1660" s="15" t="s">
        <v>2006</v>
      </c>
    </row>
    <row r="1661" spans="1:30" x14ac:dyDescent="0.3">
      <c r="A1661" s="143" t="s">
        <v>265</v>
      </c>
      <c r="B1661" s="144" t="s">
        <v>546</v>
      </c>
      <c r="C1661" s="144">
        <v>152125</v>
      </c>
      <c r="D1661" s="144">
        <v>6576900</v>
      </c>
      <c r="E1661" s="166">
        <v>2013</v>
      </c>
      <c r="F1661" s="12">
        <v>41542</v>
      </c>
      <c r="G1661" s="14">
        <v>8.8999999999999999E-3</v>
      </c>
      <c r="H1661" s="14">
        <v>0.20599999999999999</v>
      </c>
      <c r="I1661" s="14">
        <v>3.85</v>
      </c>
      <c r="J1661" s="49">
        <v>2.4300000000000002</v>
      </c>
      <c r="K1661" s="26">
        <v>0.72499999999999998</v>
      </c>
      <c r="L1661" s="26">
        <v>7.04</v>
      </c>
      <c r="M1661" s="3">
        <v>2.3999999999999998E-3</v>
      </c>
      <c r="N1661" s="14">
        <v>0.10199999999999999</v>
      </c>
      <c r="O1661" s="14">
        <v>3.01</v>
      </c>
      <c r="P1661" s="14">
        <v>2.11</v>
      </c>
      <c r="Q1661" s="14">
        <v>7.4800000000000005E-2</v>
      </c>
      <c r="R1661" s="14">
        <v>5.72</v>
      </c>
      <c r="S1661" s="3" t="s">
        <v>2006</v>
      </c>
      <c r="T1661" s="52" t="s">
        <v>2006</v>
      </c>
      <c r="U1661" s="51" t="s">
        <v>2006</v>
      </c>
      <c r="V1661" s="51" t="s">
        <v>2006</v>
      </c>
      <c r="W1661" s="51" t="s">
        <v>2006</v>
      </c>
      <c r="X1661" s="49" t="s">
        <v>2006</v>
      </c>
      <c r="Y1661" s="14" t="s">
        <v>2006</v>
      </c>
      <c r="Z1661" s="51">
        <v>3</v>
      </c>
      <c r="AA1661" s="3" t="s">
        <v>2006</v>
      </c>
      <c r="AB1661" s="3" t="s">
        <v>2006</v>
      </c>
      <c r="AC1661" s="3" t="s">
        <v>2006</v>
      </c>
      <c r="AD1661" s="15" t="s">
        <v>2006</v>
      </c>
    </row>
    <row r="1662" spans="1:30" x14ac:dyDescent="0.3">
      <c r="A1662" s="143" t="s">
        <v>265</v>
      </c>
      <c r="B1662" s="144" t="s">
        <v>546</v>
      </c>
      <c r="C1662" s="144">
        <v>152125</v>
      </c>
      <c r="D1662" s="144">
        <v>6576900</v>
      </c>
      <c r="E1662" s="166">
        <v>2013</v>
      </c>
      <c r="F1662" s="12">
        <v>41571</v>
      </c>
      <c r="G1662" s="14">
        <v>1.7100000000000001E-2</v>
      </c>
      <c r="H1662" s="14">
        <v>0.182</v>
      </c>
      <c r="I1662" s="14">
        <v>5.1100000000000003</v>
      </c>
      <c r="J1662" s="49">
        <v>2.71</v>
      </c>
      <c r="K1662" s="26">
        <v>0.46800000000000003</v>
      </c>
      <c r="L1662" s="26">
        <v>9.02</v>
      </c>
      <c r="M1662" s="3">
        <v>8.3000000000000001E-3</v>
      </c>
      <c r="N1662" s="51">
        <v>0.10100000000000001</v>
      </c>
      <c r="O1662" s="51">
        <v>3.78</v>
      </c>
      <c r="P1662" s="51">
        <v>2.7</v>
      </c>
      <c r="Q1662" s="49">
        <v>3.2099999999999997E-2</v>
      </c>
      <c r="R1662" s="49">
        <v>5.83</v>
      </c>
      <c r="S1662" s="3" t="s">
        <v>2006</v>
      </c>
      <c r="T1662" s="51" t="s">
        <v>2006</v>
      </c>
      <c r="U1662" s="51" t="s">
        <v>2006</v>
      </c>
      <c r="V1662" s="51" t="s">
        <v>2006</v>
      </c>
      <c r="W1662" s="51" t="s">
        <v>2006</v>
      </c>
      <c r="X1662" s="49" t="s">
        <v>2006</v>
      </c>
      <c r="Y1662" s="14" t="s">
        <v>2006</v>
      </c>
      <c r="Z1662" s="51">
        <v>1.6</v>
      </c>
      <c r="AA1662" s="3" t="s">
        <v>2006</v>
      </c>
      <c r="AB1662" s="3" t="s">
        <v>2006</v>
      </c>
      <c r="AC1662" s="3" t="s">
        <v>2006</v>
      </c>
      <c r="AD1662" s="15" t="s">
        <v>2006</v>
      </c>
    </row>
    <row r="1663" spans="1:30" x14ac:dyDescent="0.3">
      <c r="A1663" s="143" t="s">
        <v>265</v>
      </c>
      <c r="B1663" s="144" t="s">
        <v>546</v>
      </c>
      <c r="C1663" s="144">
        <v>152125</v>
      </c>
      <c r="D1663" s="144">
        <v>6576900</v>
      </c>
      <c r="E1663" s="166">
        <v>2013</v>
      </c>
      <c r="F1663" s="12">
        <v>41603</v>
      </c>
      <c r="G1663" s="129">
        <v>1.2999999999999999E-2</v>
      </c>
      <c r="H1663" s="129">
        <v>0.13100000000000001</v>
      </c>
      <c r="I1663" s="53">
        <v>3.39</v>
      </c>
      <c r="J1663" s="49">
        <v>2.42</v>
      </c>
      <c r="K1663" s="26">
        <v>0.42699999999999999</v>
      </c>
      <c r="L1663" s="26">
        <v>6.75</v>
      </c>
      <c r="M1663" s="3">
        <v>4.8999999999999998E-3</v>
      </c>
      <c r="N1663" s="51">
        <v>0.14899999999999999</v>
      </c>
      <c r="O1663" s="51">
        <v>3.05</v>
      </c>
      <c r="P1663" s="51">
        <v>2.3199999999999998</v>
      </c>
      <c r="Q1663" s="50">
        <v>1.9800000000000002E-2</v>
      </c>
      <c r="R1663" s="49">
        <v>5.64</v>
      </c>
      <c r="S1663" s="3" t="s">
        <v>2006</v>
      </c>
      <c r="T1663" s="51" t="s">
        <v>2006</v>
      </c>
      <c r="U1663" s="51" t="s">
        <v>2006</v>
      </c>
      <c r="V1663" s="51" t="s">
        <v>2006</v>
      </c>
      <c r="W1663" s="51" t="s">
        <v>2006</v>
      </c>
      <c r="X1663" s="49" t="s">
        <v>2006</v>
      </c>
      <c r="Y1663" s="14" t="s">
        <v>2006</v>
      </c>
      <c r="Z1663" s="51">
        <v>2</v>
      </c>
      <c r="AA1663" s="3" t="s">
        <v>2006</v>
      </c>
      <c r="AB1663" s="3" t="s">
        <v>2006</v>
      </c>
      <c r="AC1663" s="3" t="s">
        <v>2006</v>
      </c>
      <c r="AD1663" s="15" t="s">
        <v>2006</v>
      </c>
    </row>
    <row r="1664" spans="1:30" x14ac:dyDescent="0.3">
      <c r="A1664" s="143" t="s">
        <v>265</v>
      </c>
      <c r="B1664" s="144" t="s">
        <v>546</v>
      </c>
      <c r="C1664" s="144">
        <v>152125</v>
      </c>
      <c r="D1664" s="144">
        <v>6576900</v>
      </c>
      <c r="E1664" s="166">
        <v>2013</v>
      </c>
      <c r="F1664" s="12">
        <v>41628</v>
      </c>
      <c r="G1664" s="11">
        <v>9.1999999999999998E-3</v>
      </c>
      <c r="H1664" s="11">
        <v>0.161</v>
      </c>
      <c r="I1664" s="49">
        <v>3.17</v>
      </c>
      <c r="J1664" s="49">
        <v>2.17</v>
      </c>
      <c r="K1664" s="26">
        <v>0.248</v>
      </c>
      <c r="L1664" s="26">
        <v>5.3</v>
      </c>
      <c r="M1664" s="3">
        <v>1.6E-2</v>
      </c>
      <c r="N1664" s="49">
        <v>0.10199999999999999</v>
      </c>
      <c r="O1664" s="49">
        <v>3.57</v>
      </c>
      <c r="P1664" s="49">
        <v>2.44</v>
      </c>
      <c r="Q1664" s="49">
        <v>4.0899999999999999E-2</v>
      </c>
      <c r="R1664" s="49">
        <v>7.49</v>
      </c>
      <c r="S1664" s="3" t="s">
        <v>2006</v>
      </c>
      <c r="T1664" s="51" t="s">
        <v>2006</v>
      </c>
      <c r="U1664" s="51" t="s">
        <v>2006</v>
      </c>
      <c r="V1664" s="51" t="s">
        <v>2006</v>
      </c>
      <c r="W1664" s="51" t="s">
        <v>2006</v>
      </c>
      <c r="X1664" s="49" t="s">
        <v>2006</v>
      </c>
      <c r="Y1664" s="14" t="s">
        <v>2006</v>
      </c>
      <c r="Z1664" s="51">
        <v>1.4</v>
      </c>
      <c r="AA1664" s="3" t="s">
        <v>2006</v>
      </c>
      <c r="AB1664" s="3" t="s">
        <v>2006</v>
      </c>
      <c r="AC1664" s="3" t="s">
        <v>2006</v>
      </c>
      <c r="AD1664" s="15" t="s">
        <v>2006</v>
      </c>
    </row>
    <row r="1665" spans="1:30" x14ac:dyDescent="0.3">
      <c r="A1665" s="146" t="s">
        <v>36</v>
      </c>
      <c r="B1665" s="144" t="s">
        <v>1279</v>
      </c>
      <c r="C1665" s="144">
        <v>158727</v>
      </c>
      <c r="D1665" s="144">
        <v>6578210</v>
      </c>
      <c r="E1665" s="166">
        <v>2013</v>
      </c>
      <c r="F1665" s="12">
        <v>41303</v>
      </c>
      <c r="G1665" s="49">
        <v>9.7999999999999997E-3</v>
      </c>
      <c r="H1665" s="49">
        <v>0.18099999999999999</v>
      </c>
      <c r="I1665" s="49">
        <v>2.42</v>
      </c>
      <c r="J1665" s="49">
        <v>2.17</v>
      </c>
      <c r="K1665" s="26">
        <v>0.191</v>
      </c>
      <c r="L1665" s="26">
        <v>2.78</v>
      </c>
      <c r="M1665" s="3">
        <v>1.8599999999999998E-2</v>
      </c>
      <c r="N1665" s="49">
        <v>0.123</v>
      </c>
      <c r="O1665" s="49">
        <v>3.04</v>
      </c>
      <c r="P1665" s="49">
        <v>2.2200000000000002</v>
      </c>
      <c r="Q1665" s="49">
        <v>8.8499999999999995E-2</v>
      </c>
      <c r="R1665" s="49">
        <v>6.84</v>
      </c>
      <c r="S1665" s="3" t="s">
        <v>2006</v>
      </c>
      <c r="T1665" s="51" t="s">
        <v>2006</v>
      </c>
      <c r="U1665" s="51" t="s">
        <v>2006</v>
      </c>
      <c r="V1665" s="51" t="s">
        <v>2006</v>
      </c>
      <c r="W1665" s="51" t="s">
        <v>2006</v>
      </c>
      <c r="X1665" s="49" t="s">
        <v>2006</v>
      </c>
      <c r="Y1665" s="14" t="s">
        <v>2006</v>
      </c>
      <c r="Z1665" s="54">
        <v>2</v>
      </c>
      <c r="AA1665" s="3" t="s">
        <v>2006</v>
      </c>
      <c r="AB1665" s="3" t="s">
        <v>2006</v>
      </c>
      <c r="AC1665" s="3" t="s">
        <v>2006</v>
      </c>
      <c r="AD1665" s="15" t="s">
        <v>2006</v>
      </c>
    </row>
    <row r="1666" spans="1:30" x14ac:dyDescent="0.3">
      <c r="A1666" s="146" t="s">
        <v>36</v>
      </c>
      <c r="B1666" s="144" t="s">
        <v>1279</v>
      </c>
      <c r="C1666" s="144">
        <v>158727</v>
      </c>
      <c r="D1666" s="144">
        <v>6578210</v>
      </c>
      <c r="E1666" s="166">
        <v>2013</v>
      </c>
      <c r="F1666" s="12">
        <v>41326</v>
      </c>
      <c r="G1666" s="51">
        <v>7.7000000000000002E-3</v>
      </c>
      <c r="H1666" s="51">
        <v>0.156</v>
      </c>
      <c r="I1666" s="51">
        <v>2.72</v>
      </c>
      <c r="J1666" s="49">
        <v>2.29</v>
      </c>
      <c r="K1666" s="26">
        <v>0.23799999999999999</v>
      </c>
      <c r="L1666" s="26">
        <v>3.41</v>
      </c>
      <c r="M1666" s="3">
        <v>1.7899999999999999E-2</v>
      </c>
      <c r="N1666" s="51">
        <v>0.13200000000000001</v>
      </c>
      <c r="O1666" s="51">
        <v>8.16</v>
      </c>
      <c r="P1666" s="51">
        <v>3.58</v>
      </c>
      <c r="Q1666" s="51">
        <v>0.23899999999999999</v>
      </c>
      <c r="R1666" s="51">
        <v>18.100000000000001</v>
      </c>
      <c r="S1666" s="3" t="s">
        <v>2006</v>
      </c>
      <c r="T1666" s="51" t="s">
        <v>2006</v>
      </c>
      <c r="U1666" s="51" t="s">
        <v>2006</v>
      </c>
      <c r="V1666" s="51" t="s">
        <v>2006</v>
      </c>
      <c r="W1666" s="51" t="s">
        <v>2006</v>
      </c>
      <c r="X1666" s="14" t="s">
        <v>2006</v>
      </c>
      <c r="Y1666" s="14" t="s">
        <v>2006</v>
      </c>
      <c r="Z1666" s="54">
        <v>2.4</v>
      </c>
      <c r="AA1666" s="3" t="s">
        <v>2006</v>
      </c>
      <c r="AB1666" s="3" t="s">
        <v>2006</v>
      </c>
      <c r="AC1666" s="3" t="s">
        <v>2006</v>
      </c>
      <c r="AD1666" s="15" t="s">
        <v>2006</v>
      </c>
    </row>
    <row r="1667" spans="1:30" x14ac:dyDescent="0.3">
      <c r="A1667" s="146" t="s">
        <v>36</v>
      </c>
      <c r="B1667" s="144" t="s">
        <v>1279</v>
      </c>
      <c r="C1667" s="144">
        <v>158727</v>
      </c>
      <c r="D1667" s="144">
        <v>6578210</v>
      </c>
      <c r="E1667" s="166">
        <v>2013</v>
      </c>
      <c r="F1667" s="12">
        <v>41358</v>
      </c>
      <c r="G1667" s="51">
        <v>5.5999999999999999E-3</v>
      </c>
      <c r="H1667" s="51">
        <v>0.16500000000000001</v>
      </c>
      <c r="I1667" s="51">
        <v>2.4300000000000002</v>
      </c>
      <c r="J1667" s="49">
        <v>2.1</v>
      </c>
      <c r="K1667" s="26">
        <v>0.16300000000000001</v>
      </c>
      <c r="L1667" s="26">
        <v>2.0299999999999998</v>
      </c>
      <c r="M1667" s="3">
        <v>5.8999999999999999E-3</v>
      </c>
      <c r="N1667" s="51">
        <v>0.107</v>
      </c>
      <c r="O1667" s="51">
        <v>1.95</v>
      </c>
      <c r="P1667" s="51">
        <v>1.82</v>
      </c>
      <c r="Q1667" s="51">
        <v>2.5399999999999999E-2</v>
      </c>
      <c r="R1667" s="51">
        <v>3.79</v>
      </c>
      <c r="S1667" s="3" t="s">
        <v>2006</v>
      </c>
      <c r="T1667" s="14" t="s">
        <v>2006</v>
      </c>
      <c r="U1667" s="14" t="s">
        <v>2006</v>
      </c>
      <c r="V1667" s="14" t="s">
        <v>2006</v>
      </c>
      <c r="W1667" s="14" t="s">
        <v>2006</v>
      </c>
      <c r="X1667" s="14" t="s">
        <v>2006</v>
      </c>
      <c r="Y1667" s="14" t="s">
        <v>2006</v>
      </c>
      <c r="Z1667" s="55">
        <v>1.9</v>
      </c>
      <c r="AA1667" s="3" t="s">
        <v>2006</v>
      </c>
      <c r="AB1667" s="3" t="s">
        <v>2006</v>
      </c>
      <c r="AC1667" s="3" t="s">
        <v>2006</v>
      </c>
      <c r="AD1667" s="15" t="s">
        <v>2006</v>
      </c>
    </row>
    <row r="1668" spans="1:30" x14ac:dyDescent="0.3">
      <c r="A1668" s="146" t="s">
        <v>36</v>
      </c>
      <c r="B1668" s="144" t="s">
        <v>1279</v>
      </c>
      <c r="C1668" s="144">
        <v>158727</v>
      </c>
      <c r="D1668" s="144">
        <v>6578210</v>
      </c>
      <c r="E1668" s="166">
        <v>2013</v>
      </c>
      <c r="F1668" s="12">
        <v>41393</v>
      </c>
      <c r="G1668" s="49">
        <v>7.0000000000000001E-3</v>
      </c>
      <c r="H1668" s="49">
        <v>0.223</v>
      </c>
      <c r="I1668" s="49">
        <v>2.65</v>
      </c>
      <c r="J1668" s="49">
        <v>2.2000000000000002</v>
      </c>
      <c r="K1668" s="26">
        <v>0.23400000000000001</v>
      </c>
      <c r="L1668" s="26">
        <v>2.4500000000000002</v>
      </c>
      <c r="M1668" s="3">
        <v>5.1999999999999998E-3</v>
      </c>
      <c r="N1668" s="49">
        <v>0.127</v>
      </c>
      <c r="O1668" s="49">
        <v>2.2999999999999998</v>
      </c>
      <c r="P1668" s="49">
        <v>2.2400000000000002</v>
      </c>
      <c r="Q1668" s="49">
        <v>2.7099999999999999E-2</v>
      </c>
      <c r="R1668" s="49">
        <v>2.91</v>
      </c>
      <c r="S1668" s="3" t="s">
        <v>2006</v>
      </c>
      <c r="T1668" s="14" t="s">
        <v>2006</v>
      </c>
      <c r="U1668" s="14" t="s">
        <v>2006</v>
      </c>
      <c r="V1668" s="14" t="s">
        <v>2006</v>
      </c>
      <c r="W1668" s="14" t="s">
        <v>2006</v>
      </c>
      <c r="X1668" s="14" t="s">
        <v>2006</v>
      </c>
      <c r="Y1668" s="14" t="s">
        <v>2006</v>
      </c>
      <c r="Z1668" s="14">
        <v>3</v>
      </c>
      <c r="AA1668" s="3" t="s">
        <v>2006</v>
      </c>
      <c r="AB1668" s="3" t="s">
        <v>2006</v>
      </c>
      <c r="AC1668" s="3" t="s">
        <v>2006</v>
      </c>
      <c r="AD1668" s="15" t="s">
        <v>2006</v>
      </c>
    </row>
    <row r="1669" spans="1:30" x14ac:dyDescent="0.3">
      <c r="A1669" s="146" t="s">
        <v>36</v>
      </c>
      <c r="B1669" s="144" t="s">
        <v>1279</v>
      </c>
      <c r="C1669" s="144">
        <v>158727</v>
      </c>
      <c r="D1669" s="144">
        <v>6578210</v>
      </c>
      <c r="E1669" s="166">
        <v>2013</v>
      </c>
      <c r="F1669" s="12">
        <v>41424</v>
      </c>
      <c r="G1669" s="49">
        <v>8.8999999999999999E-3</v>
      </c>
      <c r="H1669" s="49">
        <v>0.24099999999999999</v>
      </c>
      <c r="I1669" s="49">
        <v>2.83</v>
      </c>
      <c r="J1669" s="49">
        <v>2.65</v>
      </c>
      <c r="K1669" s="26">
        <v>0.35</v>
      </c>
      <c r="L1669" s="26">
        <v>1.91</v>
      </c>
      <c r="M1669" s="3">
        <v>2.01E-2</v>
      </c>
      <c r="N1669" s="49">
        <v>0.16800000000000001</v>
      </c>
      <c r="O1669" s="49">
        <v>5.14</v>
      </c>
      <c r="P1669" s="49">
        <v>3.05</v>
      </c>
      <c r="Q1669" s="49">
        <v>0.152</v>
      </c>
      <c r="R1669" s="49">
        <v>9.19</v>
      </c>
      <c r="S1669" s="3" t="s">
        <v>2006</v>
      </c>
      <c r="T1669" s="42" t="s">
        <v>2006</v>
      </c>
      <c r="U1669" s="42" t="s">
        <v>2006</v>
      </c>
      <c r="V1669" s="42" t="s">
        <v>2006</v>
      </c>
      <c r="W1669" s="42" t="s">
        <v>2006</v>
      </c>
      <c r="X1669" s="14" t="s">
        <v>2006</v>
      </c>
      <c r="Y1669" s="14" t="s">
        <v>2006</v>
      </c>
      <c r="Z1669" s="42">
        <v>2.6</v>
      </c>
      <c r="AA1669" s="3" t="s">
        <v>2006</v>
      </c>
      <c r="AB1669" s="3" t="s">
        <v>2006</v>
      </c>
      <c r="AC1669" s="3" t="s">
        <v>2006</v>
      </c>
      <c r="AD1669" s="15" t="s">
        <v>2006</v>
      </c>
    </row>
    <row r="1670" spans="1:30" x14ac:dyDescent="0.3">
      <c r="A1670" s="146" t="s">
        <v>36</v>
      </c>
      <c r="B1670" s="144" t="s">
        <v>1279</v>
      </c>
      <c r="C1670" s="144">
        <v>158727</v>
      </c>
      <c r="D1670" s="144">
        <v>6578210</v>
      </c>
      <c r="E1670" s="166">
        <v>2013</v>
      </c>
      <c r="F1670" s="12">
        <v>41451</v>
      </c>
      <c r="G1670" s="49">
        <v>1.52E-2</v>
      </c>
      <c r="H1670" s="49">
        <v>0.217</v>
      </c>
      <c r="I1670" s="49">
        <v>2.68</v>
      </c>
      <c r="J1670" s="49">
        <v>1.97</v>
      </c>
      <c r="K1670" s="26">
        <v>0.33100000000000002</v>
      </c>
      <c r="L1670" s="26">
        <v>5.42</v>
      </c>
      <c r="M1670" s="3">
        <v>3.6799999999999999E-2</v>
      </c>
      <c r="N1670" s="49">
        <v>0.13700000000000001</v>
      </c>
      <c r="O1670" s="49">
        <v>4.8899999999999997</v>
      </c>
      <c r="P1670" s="49">
        <v>2.65</v>
      </c>
      <c r="Q1670" s="49">
        <v>0.123</v>
      </c>
      <c r="R1670" s="49">
        <v>14</v>
      </c>
      <c r="S1670" s="3" t="s">
        <v>2006</v>
      </c>
      <c r="T1670" s="42" t="s">
        <v>2006</v>
      </c>
      <c r="U1670" s="42" t="s">
        <v>2006</v>
      </c>
      <c r="V1670" s="42" t="s">
        <v>2006</v>
      </c>
      <c r="W1670" s="42" t="s">
        <v>2006</v>
      </c>
      <c r="X1670" s="49" t="s">
        <v>2006</v>
      </c>
      <c r="Y1670" s="14" t="s">
        <v>2006</v>
      </c>
      <c r="Z1670" s="42">
        <v>3.7</v>
      </c>
      <c r="AA1670" s="3" t="s">
        <v>2006</v>
      </c>
      <c r="AB1670" s="3" t="s">
        <v>2006</v>
      </c>
      <c r="AC1670" s="3" t="s">
        <v>2006</v>
      </c>
      <c r="AD1670" s="15" t="s">
        <v>2006</v>
      </c>
    </row>
    <row r="1671" spans="1:30" x14ac:dyDescent="0.3">
      <c r="A1671" s="146" t="s">
        <v>36</v>
      </c>
      <c r="B1671" s="144" t="s">
        <v>1279</v>
      </c>
      <c r="C1671" s="144">
        <v>158727</v>
      </c>
      <c r="D1671" s="144">
        <v>6578210</v>
      </c>
      <c r="E1671" s="166">
        <v>2013</v>
      </c>
      <c r="F1671" s="12">
        <v>41479</v>
      </c>
      <c r="G1671" s="49">
        <v>2.0299999999999999E-2</v>
      </c>
      <c r="H1671" s="49">
        <v>0.17399999999999999</v>
      </c>
      <c r="I1671" s="49">
        <v>3.1</v>
      </c>
      <c r="J1671" s="49">
        <v>1.64</v>
      </c>
      <c r="K1671" s="26">
        <v>0.66600000000000004</v>
      </c>
      <c r="L1671" s="26">
        <v>6</v>
      </c>
      <c r="M1671" s="3">
        <v>1.24E-2</v>
      </c>
      <c r="N1671" s="49">
        <v>0.23200000000000001</v>
      </c>
      <c r="O1671" s="49">
        <v>2.42</v>
      </c>
      <c r="P1671" s="49">
        <v>1.81</v>
      </c>
      <c r="Q1671" s="49">
        <v>0.1</v>
      </c>
      <c r="R1671" s="49">
        <v>7.15</v>
      </c>
      <c r="S1671" s="3" t="s">
        <v>2006</v>
      </c>
      <c r="T1671" s="51" t="s">
        <v>2006</v>
      </c>
      <c r="U1671" s="51" t="s">
        <v>2006</v>
      </c>
      <c r="V1671" s="51" t="s">
        <v>2006</v>
      </c>
      <c r="W1671" s="51" t="s">
        <v>2006</v>
      </c>
      <c r="X1671" s="49" t="s">
        <v>2006</v>
      </c>
      <c r="Y1671" s="14" t="s">
        <v>2006</v>
      </c>
      <c r="Z1671" s="54">
        <v>3</v>
      </c>
      <c r="AA1671" s="3" t="s">
        <v>2006</v>
      </c>
      <c r="AB1671" s="3" t="s">
        <v>2006</v>
      </c>
      <c r="AC1671" s="3" t="s">
        <v>2006</v>
      </c>
      <c r="AD1671" s="15" t="s">
        <v>2006</v>
      </c>
    </row>
    <row r="1672" spans="1:30" x14ac:dyDescent="0.3">
      <c r="A1672" s="146" t="s">
        <v>36</v>
      </c>
      <c r="B1672" s="144" t="s">
        <v>1279</v>
      </c>
      <c r="C1672" s="144">
        <v>158727</v>
      </c>
      <c r="D1672" s="144">
        <v>6578210</v>
      </c>
      <c r="E1672" s="166">
        <v>2013</v>
      </c>
      <c r="F1672" s="12">
        <v>41513</v>
      </c>
      <c r="G1672" s="14">
        <v>1.8700000000000001E-2</v>
      </c>
      <c r="H1672" s="14">
        <v>0.14699999999999999</v>
      </c>
      <c r="I1672" s="14">
        <v>2.73</v>
      </c>
      <c r="J1672" s="49">
        <v>1.9</v>
      </c>
      <c r="K1672" s="26">
        <v>0.47499999999999998</v>
      </c>
      <c r="L1672" s="26">
        <v>6.84</v>
      </c>
      <c r="M1672" s="3">
        <v>1.7600000000000001E-2</v>
      </c>
      <c r="N1672" s="49">
        <v>7.7899999999999997E-2</v>
      </c>
      <c r="O1672" s="49">
        <v>2.4700000000000002</v>
      </c>
      <c r="P1672" s="49">
        <v>1.68</v>
      </c>
      <c r="Q1672" s="49">
        <v>7.6899999999999996E-2</v>
      </c>
      <c r="R1672" s="49">
        <v>9.6999999999999993</v>
      </c>
      <c r="S1672" s="3" t="s">
        <v>2006</v>
      </c>
      <c r="T1672" s="51" t="s">
        <v>2006</v>
      </c>
      <c r="U1672" s="51" t="s">
        <v>2006</v>
      </c>
      <c r="V1672" s="51" t="s">
        <v>2006</v>
      </c>
      <c r="W1672" s="51" t="s">
        <v>2006</v>
      </c>
      <c r="X1672" s="49" t="s">
        <v>2006</v>
      </c>
      <c r="Y1672" s="14" t="s">
        <v>2006</v>
      </c>
      <c r="Z1672" s="51">
        <v>2.1</v>
      </c>
      <c r="AA1672" s="3" t="s">
        <v>2006</v>
      </c>
      <c r="AB1672" s="3" t="s">
        <v>2006</v>
      </c>
      <c r="AC1672" s="3" t="s">
        <v>2006</v>
      </c>
      <c r="AD1672" s="15" t="s">
        <v>2006</v>
      </c>
    </row>
    <row r="1673" spans="1:30" x14ac:dyDescent="0.3">
      <c r="A1673" s="146" t="s">
        <v>36</v>
      </c>
      <c r="B1673" s="144" t="s">
        <v>1279</v>
      </c>
      <c r="C1673" s="144">
        <v>158727</v>
      </c>
      <c r="D1673" s="144">
        <v>6578210</v>
      </c>
      <c r="E1673" s="166">
        <v>2013</v>
      </c>
      <c r="F1673" s="12">
        <v>41542</v>
      </c>
      <c r="G1673" s="129">
        <v>2.6800000000000001E-2</v>
      </c>
      <c r="H1673" s="129">
        <v>0.14399999999999999</v>
      </c>
      <c r="I1673" s="53">
        <v>3.39</v>
      </c>
      <c r="J1673" s="49">
        <v>1.93</v>
      </c>
      <c r="K1673" s="26">
        <v>0.65700000000000003</v>
      </c>
      <c r="L1673" s="26">
        <v>9.25</v>
      </c>
      <c r="M1673" s="3">
        <v>5.9299999999999999E-2</v>
      </c>
      <c r="N1673" s="14">
        <v>0.11700000000000001</v>
      </c>
      <c r="O1673" s="14">
        <v>4.63</v>
      </c>
      <c r="P1673" s="14">
        <v>2.44</v>
      </c>
      <c r="Q1673" s="14">
        <v>9.0999999999999998E-2</v>
      </c>
      <c r="R1673" s="14">
        <v>14.2</v>
      </c>
      <c r="S1673" s="3" t="s">
        <v>2006</v>
      </c>
      <c r="T1673" s="51" t="s">
        <v>2006</v>
      </c>
      <c r="U1673" s="51" t="s">
        <v>2006</v>
      </c>
      <c r="V1673" s="51" t="s">
        <v>2006</v>
      </c>
      <c r="W1673" s="51" t="s">
        <v>2006</v>
      </c>
      <c r="X1673" s="49" t="s">
        <v>2006</v>
      </c>
      <c r="Y1673" s="14" t="s">
        <v>2006</v>
      </c>
      <c r="Z1673" s="51">
        <v>1.7</v>
      </c>
      <c r="AA1673" s="3" t="s">
        <v>2006</v>
      </c>
      <c r="AB1673" s="3" t="s">
        <v>2006</v>
      </c>
      <c r="AC1673" s="3" t="s">
        <v>2006</v>
      </c>
      <c r="AD1673" s="15" t="s">
        <v>2006</v>
      </c>
    </row>
    <row r="1674" spans="1:30" x14ac:dyDescent="0.3">
      <c r="A1674" s="146" t="s">
        <v>36</v>
      </c>
      <c r="B1674" s="144" t="s">
        <v>1279</v>
      </c>
      <c r="C1674" s="144">
        <v>158727</v>
      </c>
      <c r="D1674" s="144">
        <v>6578210</v>
      </c>
      <c r="E1674" s="166">
        <v>2013</v>
      </c>
      <c r="F1674" s="12">
        <v>41571</v>
      </c>
      <c r="G1674" s="129">
        <v>1.9099999999999999E-2</v>
      </c>
      <c r="H1674" s="129">
        <v>0.19900000000000001</v>
      </c>
      <c r="I1674" s="53">
        <v>3.41</v>
      </c>
      <c r="J1674" s="49">
        <v>1.81</v>
      </c>
      <c r="K1674" s="26">
        <v>0.59499999999999997</v>
      </c>
      <c r="L1674" s="26">
        <v>8.25</v>
      </c>
      <c r="M1674" s="3">
        <v>1.4999999999999999E-2</v>
      </c>
      <c r="N1674" s="49">
        <v>0.104</v>
      </c>
      <c r="O1674" s="49">
        <v>2.72</v>
      </c>
      <c r="P1674" s="49">
        <v>1.89</v>
      </c>
      <c r="Q1674" s="49">
        <v>3.0800000000000001E-2</v>
      </c>
      <c r="R1674" s="49">
        <v>8.25</v>
      </c>
      <c r="S1674" s="3" t="s">
        <v>2006</v>
      </c>
      <c r="T1674" s="51" t="s">
        <v>2006</v>
      </c>
      <c r="U1674" s="51" t="s">
        <v>2006</v>
      </c>
      <c r="V1674" s="51" t="s">
        <v>2006</v>
      </c>
      <c r="W1674" s="51" t="s">
        <v>2006</v>
      </c>
      <c r="X1674" s="49" t="s">
        <v>2006</v>
      </c>
      <c r="Y1674" s="14" t="s">
        <v>2006</v>
      </c>
      <c r="Z1674" s="54">
        <v>2</v>
      </c>
      <c r="AA1674" s="3" t="s">
        <v>2006</v>
      </c>
      <c r="AB1674" s="3" t="s">
        <v>2006</v>
      </c>
      <c r="AC1674" s="3" t="s">
        <v>2006</v>
      </c>
      <c r="AD1674" s="15" t="s">
        <v>2006</v>
      </c>
    </row>
    <row r="1675" spans="1:30" x14ac:dyDescent="0.3">
      <c r="A1675" s="146" t="s">
        <v>36</v>
      </c>
      <c r="B1675" s="144" t="s">
        <v>1279</v>
      </c>
      <c r="C1675" s="144">
        <v>158727</v>
      </c>
      <c r="D1675" s="144">
        <v>6578210</v>
      </c>
      <c r="E1675" s="166">
        <v>2013</v>
      </c>
      <c r="F1675" s="12">
        <v>41603</v>
      </c>
      <c r="G1675" s="14">
        <v>1.43E-2</v>
      </c>
      <c r="H1675" s="14">
        <v>8.1600000000000006E-2</v>
      </c>
      <c r="I1675" s="14">
        <v>1.61</v>
      </c>
      <c r="J1675" s="49">
        <v>1.4</v>
      </c>
      <c r="K1675" s="26">
        <v>0.252</v>
      </c>
      <c r="L1675" s="26">
        <v>3.88</v>
      </c>
      <c r="M1675" s="3">
        <v>1.03E-2</v>
      </c>
      <c r="N1675" s="129">
        <v>8.8599999999999998E-2</v>
      </c>
      <c r="O1675" s="129">
        <v>1.51</v>
      </c>
      <c r="P1675" s="129">
        <v>1.5</v>
      </c>
      <c r="Q1675" s="130" t="s">
        <v>591</v>
      </c>
      <c r="R1675" s="129">
        <v>8.4600000000000009</v>
      </c>
      <c r="S1675" s="3" t="s">
        <v>2006</v>
      </c>
      <c r="T1675" s="51" t="s">
        <v>2006</v>
      </c>
      <c r="U1675" s="51" t="s">
        <v>2006</v>
      </c>
      <c r="V1675" s="51" t="s">
        <v>2006</v>
      </c>
      <c r="W1675" s="51" t="s">
        <v>2006</v>
      </c>
      <c r="X1675" s="49" t="s">
        <v>2006</v>
      </c>
      <c r="Y1675" s="14" t="s">
        <v>2006</v>
      </c>
      <c r="Z1675" s="54">
        <v>1.2</v>
      </c>
      <c r="AA1675" s="3" t="s">
        <v>2006</v>
      </c>
      <c r="AB1675" s="3" t="s">
        <v>2006</v>
      </c>
      <c r="AC1675" s="3" t="s">
        <v>2006</v>
      </c>
      <c r="AD1675" s="15" t="s">
        <v>2006</v>
      </c>
    </row>
    <row r="1676" spans="1:30" x14ac:dyDescent="0.3">
      <c r="A1676" s="146" t="s">
        <v>36</v>
      </c>
      <c r="B1676" s="144" t="s">
        <v>1279</v>
      </c>
      <c r="C1676" s="144">
        <v>158727</v>
      </c>
      <c r="D1676" s="144">
        <v>6578210</v>
      </c>
      <c r="E1676" s="166">
        <v>2013</v>
      </c>
      <c r="F1676" s="12">
        <v>41628</v>
      </c>
      <c r="G1676" s="14">
        <v>1.4500000000000001E-2</v>
      </c>
      <c r="H1676" s="14">
        <v>0.17199999999999999</v>
      </c>
      <c r="I1676" s="14">
        <v>2.41</v>
      </c>
      <c r="J1676" s="49">
        <v>2.0699999999999998</v>
      </c>
      <c r="K1676" s="26">
        <v>0.29399999999999998</v>
      </c>
      <c r="L1676" s="26">
        <v>4.1900000000000004</v>
      </c>
      <c r="M1676" s="3">
        <v>1.47E-2</v>
      </c>
      <c r="N1676" s="49">
        <v>0.13300000000000001</v>
      </c>
      <c r="O1676" s="49">
        <v>2.66</v>
      </c>
      <c r="P1676" s="49">
        <v>2.08</v>
      </c>
      <c r="Q1676" s="49">
        <v>8.4699999999999998E-2</v>
      </c>
      <c r="R1676" s="49">
        <v>9.6199999999999992</v>
      </c>
      <c r="S1676" s="3" t="s">
        <v>2006</v>
      </c>
      <c r="T1676" s="51" t="s">
        <v>2006</v>
      </c>
      <c r="U1676" s="51" t="s">
        <v>2006</v>
      </c>
      <c r="V1676" s="51" t="s">
        <v>2006</v>
      </c>
      <c r="W1676" s="51" t="s">
        <v>2006</v>
      </c>
      <c r="X1676" s="14" t="s">
        <v>2006</v>
      </c>
      <c r="Y1676" s="14" t="s">
        <v>2006</v>
      </c>
      <c r="Z1676" s="54">
        <v>1</v>
      </c>
      <c r="AA1676" s="3" t="s">
        <v>2006</v>
      </c>
      <c r="AB1676" s="3" t="s">
        <v>2006</v>
      </c>
      <c r="AC1676" s="3" t="s">
        <v>2006</v>
      </c>
      <c r="AD1676" s="15" t="s">
        <v>2006</v>
      </c>
    </row>
    <row r="1677" spans="1:30" x14ac:dyDescent="0.3">
      <c r="A1677" s="143" t="s">
        <v>263</v>
      </c>
      <c r="B1677" s="144" t="s">
        <v>550</v>
      </c>
      <c r="C1677" s="144">
        <v>156953</v>
      </c>
      <c r="D1677" s="144">
        <v>6570050</v>
      </c>
      <c r="E1677" s="166">
        <v>2013</v>
      </c>
      <c r="F1677" s="12">
        <v>41298</v>
      </c>
      <c r="G1677" s="49">
        <v>9.1000000000000004E-3</v>
      </c>
      <c r="H1677" s="49">
        <v>0.41</v>
      </c>
      <c r="I1677" s="49">
        <v>2.11</v>
      </c>
      <c r="J1677" s="49">
        <v>3.28</v>
      </c>
      <c r="K1677" s="26">
        <v>0.378</v>
      </c>
      <c r="L1677" s="26">
        <v>7.23</v>
      </c>
      <c r="M1677" s="3">
        <v>8.3000000000000001E-3</v>
      </c>
      <c r="N1677" s="49">
        <v>0.17199999999999999</v>
      </c>
      <c r="O1677" s="49">
        <v>1.93</v>
      </c>
      <c r="P1677" s="49">
        <v>3.26</v>
      </c>
      <c r="Q1677" s="49">
        <v>9.4399999999999998E-2</v>
      </c>
      <c r="R1677" s="49">
        <v>7.28</v>
      </c>
      <c r="S1677" s="3" t="s">
        <v>2006</v>
      </c>
      <c r="T1677" s="14" t="s">
        <v>2006</v>
      </c>
      <c r="U1677" s="14" t="s">
        <v>2006</v>
      </c>
      <c r="V1677" s="14" t="s">
        <v>2006</v>
      </c>
      <c r="W1677" s="14" t="s">
        <v>2006</v>
      </c>
      <c r="X1677" s="14" t="s">
        <v>2006</v>
      </c>
      <c r="Y1677" s="14" t="s">
        <v>2006</v>
      </c>
      <c r="Z1677" s="14">
        <v>3.3</v>
      </c>
      <c r="AA1677" s="3" t="s">
        <v>2006</v>
      </c>
      <c r="AB1677" s="3" t="s">
        <v>2006</v>
      </c>
      <c r="AC1677" s="3" t="s">
        <v>2006</v>
      </c>
      <c r="AD1677" s="15" t="s">
        <v>2006</v>
      </c>
    </row>
    <row r="1678" spans="1:30" x14ac:dyDescent="0.3">
      <c r="A1678" s="143" t="s">
        <v>263</v>
      </c>
      <c r="B1678" s="144" t="s">
        <v>550</v>
      </c>
      <c r="C1678" s="144">
        <v>156953</v>
      </c>
      <c r="D1678" s="144">
        <v>6570050</v>
      </c>
      <c r="E1678" s="166">
        <v>2013</v>
      </c>
      <c r="F1678" s="12">
        <v>41327</v>
      </c>
      <c r="G1678" s="51">
        <v>1.9400000000000001E-2</v>
      </c>
      <c r="H1678" s="51">
        <v>0.40200000000000002</v>
      </c>
      <c r="I1678" s="51">
        <v>2.4</v>
      </c>
      <c r="J1678" s="49">
        <v>5.37</v>
      </c>
      <c r="K1678" s="26">
        <v>0.26600000000000001</v>
      </c>
      <c r="L1678" s="26">
        <v>7.19</v>
      </c>
      <c r="M1678" s="3">
        <v>0.01</v>
      </c>
      <c r="N1678" s="51">
        <v>0.23599999999999999</v>
      </c>
      <c r="O1678" s="51">
        <v>2.2799999999999998</v>
      </c>
      <c r="P1678" s="51">
        <v>3.89</v>
      </c>
      <c r="Q1678" s="51">
        <v>0.105</v>
      </c>
      <c r="R1678" s="51">
        <v>6.48</v>
      </c>
      <c r="S1678" s="3" t="s">
        <v>2006</v>
      </c>
      <c r="T1678" s="14" t="s">
        <v>2006</v>
      </c>
      <c r="U1678" s="14" t="s">
        <v>2006</v>
      </c>
      <c r="V1678" s="14" t="s">
        <v>2006</v>
      </c>
      <c r="W1678" s="14" t="s">
        <v>2006</v>
      </c>
      <c r="X1678" s="14" t="s">
        <v>2006</v>
      </c>
      <c r="Y1678" s="14" t="s">
        <v>2006</v>
      </c>
      <c r="Z1678" s="14">
        <v>2.4</v>
      </c>
      <c r="AA1678" s="3" t="s">
        <v>2006</v>
      </c>
      <c r="AB1678" s="3" t="s">
        <v>2006</v>
      </c>
      <c r="AC1678" s="3" t="s">
        <v>2006</v>
      </c>
      <c r="AD1678" s="15" t="s">
        <v>2006</v>
      </c>
    </row>
    <row r="1679" spans="1:30" x14ac:dyDescent="0.3">
      <c r="A1679" s="143" t="s">
        <v>263</v>
      </c>
      <c r="B1679" s="144" t="s">
        <v>550</v>
      </c>
      <c r="C1679" s="144">
        <v>156953</v>
      </c>
      <c r="D1679" s="144">
        <v>6570050</v>
      </c>
      <c r="E1679" s="166">
        <v>2013</v>
      </c>
      <c r="F1679" s="12">
        <v>41358</v>
      </c>
      <c r="G1679" s="51">
        <v>1.11E-2</v>
      </c>
      <c r="H1679" s="51">
        <v>0.29499999999999998</v>
      </c>
      <c r="I1679" s="51">
        <v>2.71</v>
      </c>
      <c r="J1679" s="49">
        <v>3.08</v>
      </c>
      <c r="K1679" s="26">
        <v>0.25600000000000001</v>
      </c>
      <c r="L1679" s="26">
        <v>6.98</v>
      </c>
      <c r="M1679" s="3">
        <v>8.6E-3</v>
      </c>
      <c r="N1679" s="51">
        <v>0.19600000000000001</v>
      </c>
      <c r="O1679" s="51">
        <v>1.65</v>
      </c>
      <c r="P1679" s="51">
        <v>2.77</v>
      </c>
      <c r="Q1679" s="51">
        <v>5.4300000000000001E-2</v>
      </c>
      <c r="R1679" s="51">
        <v>6.59</v>
      </c>
      <c r="S1679" s="3" t="s">
        <v>2006</v>
      </c>
      <c r="T1679" s="14" t="s">
        <v>2006</v>
      </c>
      <c r="U1679" s="14" t="s">
        <v>2006</v>
      </c>
      <c r="V1679" s="14" t="s">
        <v>2006</v>
      </c>
      <c r="W1679" s="14" t="s">
        <v>2006</v>
      </c>
      <c r="X1679" s="14" t="s">
        <v>2006</v>
      </c>
      <c r="Y1679" s="14" t="s">
        <v>2006</v>
      </c>
      <c r="Z1679" s="14">
        <v>1.7</v>
      </c>
      <c r="AA1679" s="3" t="s">
        <v>2006</v>
      </c>
      <c r="AB1679" s="3" t="s">
        <v>2006</v>
      </c>
      <c r="AC1679" s="3" t="s">
        <v>2006</v>
      </c>
      <c r="AD1679" s="15" t="s">
        <v>2006</v>
      </c>
    </row>
    <row r="1680" spans="1:30" x14ac:dyDescent="0.3">
      <c r="A1680" s="143" t="s">
        <v>263</v>
      </c>
      <c r="B1680" s="144" t="s">
        <v>550</v>
      </c>
      <c r="C1680" s="144">
        <v>156953</v>
      </c>
      <c r="D1680" s="144">
        <v>6570050</v>
      </c>
      <c r="E1680" s="166">
        <v>2013</v>
      </c>
      <c r="F1680" s="12">
        <v>41393</v>
      </c>
      <c r="G1680" s="49">
        <v>8.0999999999999996E-3</v>
      </c>
      <c r="H1680" s="49">
        <v>0.25800000000000001</v>
      </c>
      <c r="I1680" s="49">
        <v>2.39</v>
      </c>
      <c r="J1680" s="49">
        <v>3.12</v>
      </c>
      <c r="K1680" s="26">
        <v>0.221</v>
      </c>
      <c r="L1680" s="26">
        <v>5.81</v>
      </c>
      <c r="M1680" s="3">
        <v>6.1000000000000004E-3</v>
      </c>
      <c r="N1680" s="49">
        <v>0.154</v>
      </c>
      <c r="O1680" s="49">
        <v>3.45</v>
      </c>
      <c r="P1680" s="49">
        <v>3.2</v>
      </c>
      <c r="Q1680" s="49">
        <v>2.7400000000000001E-2</v>
      </c>
      <c r="R1680" s="49">
        <v>6.72</v>
      </c>
      <c r="S1680" s="3" t="s">
        <v>2006</v>
      </c>
      <c r="T1680" s="14" t="s">
        <v>2006</v>
      </c>
      <c r="U1680" s="14" t="s">
        <v>2006</v>
      </c>
      <c r="V1680" s="14" t="s">
        <v>2006</v>
      </c>
      <c r="W1680" s="14" t="s">
        <v>2006</v>
      </c>
      <c r="X1680" s="14" t="s">
        <v>2006</v>
      </c>
      <c r="Y1680" s="14" t="s">
        <v>2006</v>
      </c>
      <c r="Z1680" s="14">
        <v>2.7</v>
      </c>
      <c r="AA1680" s="3" t="s">
        <v>2006</v>
      </c>
      <c r="AB1680" s="3" t="s">
        <v>2006</v>
      </c>
      <c r="AC1680" s="3" t="s">
        <v>2006</v>
      </c>
      <c r="AD1680" s="15" t="s">
        <v>2006</v>
      </c>
    </row>
    <row r="1681" spans="1:30" x14ac:dyDescent="0.3">
      <c r="A1681" s="143" t="s">
        <v>263</v>
      </c>
      <c r="B1681" s="144" t="s">
        <v>550</v>
      </c>
      <c r="C1681" s="144">
        <v>156953</v>
      </c>
      <c r="D1681" s="144">
        <v>6570050</v>
      </c>
      <c r="E1681" s="166">
        <v>2013</v>
      </c>
      <c r="F1681" s="12">
        <v>41424</v>
      </c>
      <c r="G1681" s="49">
        <v>5.1000000000000004E-3</v>
      </c>
      <c r="H1681" s="49">
        <v>0.14299999999999999</v>
      </c>
      <c r="I1681" s="49">
        <v>2.41</v>
      </c>
      <c r="J1681" s="49">
        <v>2.92</v>
      </c>
      <c r="K1681" s="26">
        <v>0.156</v>
      </c>
      <c r="L1681" s="26">
        <v>2.46</v>
      </c>
      <c r="M1681" s="3">
        <v>2.5000000000000001E-3</v>
      </c>
      <c r="N1681" s="49">
        <v>8.43E-2</v>
      </c>
      <c r="O1681" s="49">
        <v>1.66</v>
      </c>
      <c r="P1681" s="49">
        <v>2.66</v>
      </c>
      <c r="Q1681" s="49">
        <v>3.8300000000000001E-2</v>
      </c>
      <c r="R1681" s="49">
        <v>1.72</v>
      </c>
      <c r="S1681" s="3" t="s">
        <v>2006</v>
      </c>
      <c r="T1681" s="14" t="s">
        <v>2006</v>
      </c>
      <c r="U1681" s="14" t="s">
        <v>2006</v>
      </c>
      <c r="V1681" s="14" t="s">
        <v>2006</v>
      </c>
      <c r="W1681" s="14" t="s">
        <v>2006</v>
      </c>
      <c r="X1681" s="14" t="s">
        <v>2006</v>
      </c>
      <c r="Y1681" s="14" t="s">
        <v>2006</v>
      </c>
      <c r="Z1681" s="14">
        <v>3.1</v>
      </c>
      <c r="AA1681" s="3" t="s">
        <v>2006</v>
      </c>
      <c r="AB1681" s="3" t="s">
        <v>2006</v>
      </c>
      <c r="AC1681" s="3" t="s">
        <v>2006</v>
      </c>
      <c r="AD1681" s="15" t="s">
        <v>2006</v>
      </c>
    </row>
    <row r="1682" spans="1:30" x14ac:dyDescent="0.3">
      <c r="A1682" s="143" t="s">
        <v>263</v>
      </c>
      <c r="B1682" s="144" t="s">
        <v>550</v>
      </c>
      <c r="C1682" s="144">
        <v>156953</v>
      </c>
      <c r="D1682" s="144">
        <v>6570050</v>
      </c>
      <c r="E1682" s="166">
        <v>2013</v>
      </c>
      <c r="F1682" s="12">
        <v>41451</v>
      </c>
      <c r="G1682" s="49">
        <v>3.0000000000000001E-3</v>
      </c>
      <c r="H1682" s="49">
        <v>0.125</v>
      </c>
      <c r="I1682" s="49">
        <v>1.55</v>
      </c>
      <c r="J1682" s="49">
        <v>2.6</v>
      </c>
      <c r="K1682" s="26">
        <v>0.124</v>
      </c>
      <c r="L1682" s="26">
        <v>1.28</v>
      </c>
      <c r="M1682" s="3">
        <v>5.5999999999999999E-3</v>
      </c>
      <c r="N1682" s="49">
        <v>0.123</v>
      </c>
      <c r="O1682" s="49">
        <v>1.96</v>
      </c>
      <c r="P1682" s="49">
        <v>2.6</v>
      </c>
      <c r="Q1682" s="49">
        <v>5.8799999999999998E-2</v>
      </c>
      <c r="R1682" s="49">
        <v>2.3199999999999998</v>
      </c>
      <c r="S1682" s="3" t="s">
        <v>2006</v>
      </c>
      <c r="T1682" s="14" t="s">
        <v>2006</v>
      </c>
      <c r="U1682" s="14" t="s">
        <v>2006</v>
      </c>
      <c r="V1682" s="14" t="s">
        <v>2006</v>
      </c>
      <c r="W1682" s="14" t="s">
        <v>2006</v>
      </c>
      <c r="X1682" s="14" t="s">
        <v>2006</v>
      </c>
      <c r="Y1682" s="14" t="s">
        <v>2006</v>
      </c>
      <c r="Z1682" s="14">
        <v>2.6</v>
      </c>
      <c r="AA1682" s="3" t="s">
        <v>2006</v>
      </c>
      <c r="AB1682" s="3" t="s">
        <v>2006</v>
      </c>
      <c r="AC1682" s="3" t="s">
        <v>2006</v>
      </c>
      <c r="AD1682" s="15" t="s">
        <v>2006</v>
      </c>
    </row>
    <row r="1683" spans="1:30" x14ac:dyDescent="0.3">
      <c r="A1683" s="143" t="s">
        <v>263</v>
      </c>
      <c r="B1683" s="144" t="s">
        <v>550</v>
      </c>
      <c r="C1683" s="144">
        <v>156953</v>
      </c>
      <c r="D1683" s="144">
        <v>6570050</v>
      </c>
      <c r="E1683" s="166">
        <v>2013</v>
      </c>
      <c r="F1683" s="12">
        <v>41479</v>
      </c>
      <c r="G1683" s="49">
        <v>2.5000000000000001E-3</v>
      </c>
      <c r="H1683" s="49">
        <v>0.70199999999999996</v>
      </c>
      <c r="I1683" s="49">
        <v>1.38</v>
      </c>
      <c r="J1683" s="49">
        <v>2.52</v>
      </c>
      <c r="K1683" s="26">
        <v>0.24299999999999999</v>
      </c>
      <c r="L1683" s="26">
        <v>1.23</v>
      </c>
      <c r="M1683" s="3" t="s">
        <v>584</v>
      </c>
      <c r="N1683" s="49">
        <v>7.7299999999999994E-2</v>
      </c>
      <c r="O1683" s="49">
        <v>1.0900000000000001</v>
      </c>
      <c r="P1683" s="49">
        <v>1.95</v>
      </c>
      <c r="Q1683" s="49" t="s">
        <v>585</v>
      </c>
      <c r="R1683" s="49">
        <v>1.85</v>
      </c>
      <c r="S1683" s="3" t="s">
        <v>2006</v>
      </c>
      <c r="T1683" s="14" t="s">
        <v>2006</v>
      </c>
      <c r="U1683" s="14" t="s">
        <v>2006</v>
      </c>
      <c r="V1683" s="14" t="s">
        <v>2006</v>
      </c>
      <c r="W1683" s="14" t="s">
        <v>2006</v>
      </c>
      <c r="X1683" s="14" t="s">
        <v>2006</v>
      </c>
      <c r="Y1683" s="14" t="s">
        <v>2006</v>
      </c>
      <c r="Z1683" s="14">
        <v>2.8</v>
      </c>
      <c r="AA1683" s="3" t="s">
        <v>2006</v>
      </c>
      <c r="AB1683" s="3" t="s">
        <v>2006</v>
      </c>
      <c r="AC1683" s="3" t="s">
        <v>2006</v>
      </c>
      <c r="AD1683" s="15" t="s">
        <v>2006</v>
      </c>
    </row>
    <row r="1684" spans="1:30" x14ac:dyDescent="0.3">
      <c r="A1684" s="143" t="s">
        <v>263</v>
      </c>
      <c r="B1684" s="144" t="s">
        <v>550</v>
      </c>
      <c r="C1684" s="144">
        <v>156953</v>
      </c>
      <c r="D1684" s="144">
        <v>6570050</v>
      </c>
      <c r="E1684" s="166">
        <v>2013</v>
      </c>
      <c r="F1684" s="12">
        <v>41513</v>
      </c>
      <c r="G1684" s="14">
        <v>2.5000000000000001E-3</v>
      </c>
      <c r="H1684" s="14">
        <v>7.17E-2</v>
      </c>
      <c r="I1684" s="14">
        <v>1.41</v>
      </c>
      <c r="J1684" s="49">
        <v>2</v>
      </c>
      <c r="K1684" s="26">
        <v>6.3399999999999998E-2</v>
      </c>
      <c r="L1684" s="26">
        <v>1.1200000000000001</v>
      </c>
      <c r="M1684" s="3" t="s">
        <v>584</v>
      </c>
      <c r="N1684" s="14">
        <v>2.3199999999999998E-2</v>
      </c>
      <c r="O1684" s="14">
        <v>1.54</v>
      </c>
      <c r="P1684" s="14">
        <v>2.06</v>
      </c>
      <c r="Q1684" s="14">
        <v>5.4399999999999997E-2</v>
      </c>
      <c r="R1684" s="14">
        <v>2.0099999999999998</v>
      </c>
      <c r="S1684" s="3" t="s">
        <v>2006</v>
      </c>
      <c r="T1684" s="14" t="s">
        <v>2006</v>
      </c>
      <c r="U1684" s="14" t="s">
        <v>2006</v>
      </c>
      <c r="V1684" s="14" t="s">
        <v>2006</v>
      </c>
      <c r="W1684" s="14" t="s">
        <v>2006</v>
      </c>
      <c r="X1684" s="14" t="s">
        <v>2006</v>
      </c>
      <c r="Y1684" s="14" t="s">
        <v>2006</v>
      </c>
      <c r="Z1684" s="14">
        <v>1.8</v>
      </c>
      <c r="AA1684" s="3" t="s">
        <v>2006</v>
      </c>
      <c r="AB1684" s="3" t="s">
        <v>2006</v>
      </c>
      <c r="AC1684" s="3" t="s">
        <v>2006</v>
      </c>
      <c r="AD1684" s="15" t="s">
        <v>2006</v>
      </c>
    </row>
    <row r="1685" spans="1:30" x14ac:dyDescent="0.3">
      <c r="A1685" s="143" t="s">
        <v>263</v>
      </c>
      <c r="B1685" s="144" t="s">
        <v>550</v>
      </c>
      <c r="C1685" s="144">
        <v>156953</v>
      </c>
      <c r="D1685" s="144">
        <v>6570050</v>
      </c>
      <c r="E1685" s="166">
        <v>2013</v>
      </c>
      <c r="F1685" s="12">
        <v>41542</v>
      </c>
      <c r="G1685" s="14">
        <v>2.4199999999999999E-2</v>
      </c>
      <c r="H1685" s="14">
        <v>9.9599999999999994E-2</v>
      </c>
      <c r="I1685" s="14">
        <v>2.92</v>
      </c>
      <c r="J1685" s="49">
        <v>2.6</v>
      </c>
      <c r="K1685" s="26">
        <v>0.67</v>
      </c>
      <c r="L1685" s="26">
        <v>6.83</v>
      </c>
      <c r="M1685" s="3">
        <v>2.2000000000000001E-3</v>
      </c>
      <c r="N1685" s="49">
        <v>6.54E-2</v>
      </c>
      <c r="O1685" s="49">
        <v>1.4</v>
      </c>
      <c r="P1685" s="49">
        <v>1.98</v>
      </c>
      <c r="Q1685" s="50" t="s">
        <v>585</v>
      </c>
      <c r="R1685" s="49">
        <v>2.85</v>
      </c>
      <c r="S1685" s="3" t="s">
        <v>2006</v>
      </c>
      <c r="T1685" s="14" t="s">
        <v>2006</v>
      </c>
      <c r="U1685" s="14" t="s">
        <v>2006</v>
      </c>
      <c r="V1685" s="14" t="s">
        <v>2006</v>
      </c>
      <c r="W1685" s="14" t="s">
        <v>2006</v>
      </c>
      <c r="X1685" s="14" t="s">
        <v>2006</v>
      </c>
      <c r="Y1685" s="14" t="s">
        <v>2006</v>
      </c>
      <c r="Z1685" s="14">
        <v>3</v>
      </c>
      <c r="AA1685" s="3" t="s">
        <v>2006</v>
      </c>
      <c r="AB1685" s="3" t="s">
        <v>2006</v>
      </c>
      <c r="AC1685" s="3" t="s">
        <v>2006</v>
      </c>
      <c r="AD1685" s="15" t="s">
        <v>2006</v>
      </c>
    </row>
    <row r="1686" spans="1:30" x14ac:dyDescent="0.3">
      <c r="A1686" s="143" t="s">
        <v>263</v>
      </c>
      <c r="B1686" s="144" t="s">
        <v>550</v>
      </c>
      <c r="C1686" s="144">
        <v>156953</v>
      </c>
      <c r="D1686" s="144">
        <v>6570050</v>
      </c>
      <c r="E1686" s="166">
        <v>2013</v>
      </c>
      <c r="F1686" s="12">
        <v>41571</v>
      </c>
      <c r="G1686" s="56">
        <v>6.7000000000000002E-3</v>
      </c>
      <c r="H1686" s="56">
        <v>7.7200000000000005E-2</v>
      </c>
      <c r="I1686" s="56">
        <v>1.46</v>
      </c>
      <c r="J1686" s="49">
        <v>2.0099999999999998</v>
      </c>
      <c r="K1686" s="26">
        <v>0.14799999999999999</v>
      </c>
      <c r="L1686" s="26">
        <v>2.17</v>
      </c>
      <c r="M1686" s="3" t="s">
        <v>584</v>
      </c>
      <c r="N1686" s="49">
        <v>1.6199999999999999E-2</v>
      </c>
      <c r="O1686" s="49">
        <v>0.98</v>
      </c>
      <c r="P1686" s="49">
        <v>1.96</v>
      </c>
      <c r="Q1686" s="50" t="s">
        <v>585</v>
      </c>
      <c r="R1686" s="49">
        <v>0.79800000000000004</v>
      </c>
      <c r="S1686" s="3" t="s">
        <v>2006</v>
      </c>
      <c r="T1686" s="14" t="s">
        <v>2006</v>
      </c>
      <c r="U1686" s="14" t="s">
        <v>2006</v>
      </c>
      <c r="V1686" s="14" t="s">
        <v>2006</v>
      </c>
      <c r="W1686" s="14" t="s">
        <v>2006</v>
      </c>
      <c r="X1686" s="14" t="s">
        <v>2006</v>
      </c>
      <c r="Y1686" s="14" t="s">
        <v>2006</v>
      </c>
      <c r="Z1686" s="14">
        <v>1.8</v>
      </c>
      <c r="AA1686" s="3" t="s">
        <v>2006</v>
      </c>
      <c r="AB1686" s="3" t="s">
        <v>2006</v>
      </c>
      <c r="AC1686" s="3" t="s">
        <v>2006</v>
      </c>
      <c r="AD1686" s="15" t="s">
        <v>2006</v>
      </c>
    </row>
    <row r="1687" spans="1:30" x14ac:dyDescent="0.3">
      <c r="A1687" s="143" t="s">
        <v>263</v>
      </c>
      <c r="B1687" s="144" t="s">
        <v>550</v>
      </c>
      <c r="C1687" s="144">
        <v>156953</v>
      </c>
      <c r="D1687" s="144">
        <v>6570050</v>
      </c>
      <c r="E1687" s="166">
        <v>2013</v>
      </c>
      <c r="F1687" s="12">
        <v>41603</v>
      </c>
      <c r="G1687" s="14" t="s">
        <v>584</v>
      </c>
      <c r="H1687" s="14">
        <v>0.115</v>
      </c>
      <c r="I1687" s="14">
        <v>1.17</v>
      </c>
      <c r="J1687" s="49">
        <v>2.11</v>
      </c>
      <c r="K1687" s="26">
        <v>0.11600000000000001</v>
      </c>
      <c r="L1687" s="26">
        <v>1.96</v>
      </c>
      <c r="M1687" s="3" t="s">
        <v>584</v>
      </c>
      <c r="N1687" s="129">
        <v>0.107</v>
      </c>
      <c r="O1687" s="129">
        <v>1.04</v>
      </c>
      <c r="P1687" s="129">
        <v>2</v>
      </c>
      <c r="Q1687" s="130" t="s">
        <v>585</v>
      </c>
      <c r="R1687" s="129">
        <v>3.12</v>
      </c>
      <c r="S1687" s="3" t="s">
        <v>2006</v>
      </c>
      <c r="T1687" s="14" t="s">
        <v>2006</v>
      </c>
      <c r="U1687" s="14" t="s">
        <v>2006</v>
      </c>
      <c r="V1687" s="14" t="s">
        <v>2006</v>
      </c>
      <c r="W1687" s="14" t="s">
        <v>2006</v>
      </c>
      <c r="X1687" s="14" t="s">
        <v>2006</v>
      </c>
      <c r="Y1687" s="14" t="s">
        <v>2006</v>
      </c>
      <c r="Z1687" s="14">
        <v>2</v>
      </c>
      <c r="AA1687" s="3" t="s">
        <v>2006</v>
      </c>
      <c r="AB1687" s="3" t="s">
        <v>2006</v>
      </c>
      <c r="AC1687" s="3" t="s">
        <v>2006</v>
      </c>
      <c r="AD1687" s="15" t="s">
        <v>2006</v>
      </c>
    </row>
    <row r="1688" spans="1:30" x14ac:dyDescent="0.3">
      <c r="A1688" s="143" t="s">
        <v>263</v>
      </c>
      <c r="B1688" s="144" t="s">
        <v>550</v>
      </c>
      <c r="C1688" s="144">
        <v>156953</v>
      </c>
      <c r="D1688" s="144">
        <v>6570050</v>
      </c>
      <c r="E1688" s="166">
        <v>2013</v>
      </c>
      <c r="F1688" s="12">
        <v>41628</v>
      </c>
      <c r="G1688" s="14">
        <v>2.8E-3</v>
      </c>
      <c r="H1688" s="14">
        <v>8.3099999999999993E-2</v>
      </c>
      <c r="I1688" s="14">
        <v>1.2</v>
      </c>
      <c r="J1688" s="49">
        <v>2</v>
      </c>
      <c r="K1688" s="26">
        <v>0.13200000000000001</v>
      </c>
      <c r="L1688" s="26">
        <v>1.82</v>
      </c>
      <c r="M1688" s="3">
        <v>2.0999999999999999E-3</v>
      </c>
      <c r="N1688" s="42">
        <v>5.3800000000000001E-2</v>
      </c>
      <c r="O1688" s="42">
        <v>1.54</v>
      </c>
      <c r="P1688" s="42">
        <v>2.0099999999999998</v>
      </c>
      <c r="Q1688" s="42">
        <v>1.6899999999999998E-2</v>
      </c>
      <c r="R1688" s="42">
        <v>3.07</v>
      </c>
      <c r="S1688" s="3" t="s">
        <v>2006</v>
      </c>
      <c r="T1688" s="14" t="s">
        <v>2006</v>
      </c>
      <c r="U1688" s="14" t="s">
        <v>2006</v>
      </c>
      <c r="V1688" s="14" t="s">
        <v>2006</v>
      </c>
      <c r="W1688" s="14" t="s">
        <v>2006</v>
      </c>
      <c r="X1688" s="14" t="s">
        <v>2006</v>
      </c>
      <c r="Y1688" s="14" t="s">
        <v>2006</v>
      </c>
      <c r="Z1688" s="14">
        <v>1.5</v>
      </c>
      <c r="AA1688" s="3" t="s">
        <v>2006</v>
      </c>
      <c r="AB1688" s="3" t="s">
        <v>2006</v>
      </c>
      <c r="AC1688" s="3" t="s">
        <v>2006</v>
      </c>
      <c r="AD1688" s="15" t="s">
        <v>2006</v>
      </c>
    </row>
    <row r="1689" spans="1:30" x14ac:dyDescent="0.3">
      <c r="A1689" s="143" t="s">
        <v>267</v>
      </c>
      <c r="B1689" s="144" t="s">
        <v>552</v>
      </c>
      <c r="C1689" s="144">
        <v>152713</v>
      </c>
      <c r="D1689" s="144">
        <v>6582780</v>
      </c>
      <c r="E1689" s="166">
        <v>2013</v>
      </c>
      <c r="F1689" s="12">
        <v>41298</v>
      </c>
      <c r="G1689" s="49">
        <v>6.1600000000000002E-2</v>
      </c>
      <c r="H1689" s="49">
        <v>0.32900000000000001</v>
      </c>
      <c r="I1689" s="49">
        <v>10</v>
      </c>
      <c r="J1689" s="49">
        <v>4.8099999999999996</v>
      </c>
      <c r="K1689" s="26">
        <v>1.04</v>
      </c>
      <c r="L1689" s="26">
        <v>27</v>
      </c>
      <c r="M1689" s="3">
        <v>3.7100000000000001E-2</v>
      </c>
      <c r="N1689" s="49">
        <v>0.16800000000000001</v>
      </c>
      <c r="O1689" s="49">
        <v>5.27</v>
      </c>
      <c r="P1689" s="49">
        <v>3.42</v>
      </c>
      <c r="Q1689" s="49">
        <v>7.5700000000000003E-2</v>
      </c>
      <c r="R1689" s="49">
        <v>15.5</v>
      </c>
      <c r="S1689" s="3" t="s">
        <v>2006</v>
      </c>
      <c r="T1689" s="14" t="s">
        <v>2006</v>
      </c>
      <c r="U1689" s="14" t="s">
        <v>2006</v>
      </c>
      <c r="V1689" s="14" t="s">
        <v>2006</v>
      </c>
      <c r="W1689" s="14" t="s">
        <v>2006</v>
      </c>
      <c r="X1689" s="14" t="s">
        <v>2006</v>
      </c>
      <c r="Y1689" s="14" t="s">
        <v>2006</v>
      </c>
      <c r="Z1689" s="14">
        <v>3.5</v>
      </c>
      <c r="AA1689" s="3" t="s">
        <v>2006</v>
      </c>
      <c r="AB1689" s="3" t="s">
        <v>2006</v>
      </c>
      <c r="AC1689" s="3" t="s">
        <v>2006</v>
      </c>
      <c r="AD1689" s="15" t="s">
        <v>2006</v>
      </c>
    </row>
    <row r="1690" spans="1:30" x14ac:dyDescent="0.3">
      <c r="A1690" s="143" t="s">
        <v>267</v>
      </c>
      <c r="B1690" s="144" t="s">
        <v>552</v>
      </c>
      <c r="C1690" s="144">
        <v>152713</v>
      </c>
      <c r="D1690" s="144">
        <v>6582780</v>
      </c>
      <c r="E1690" s="166">
        <v>2013</v>
      </c>
      <c r="F1690" s="12">
        <v>41327</v>
      </c>
      <c r="G1690" s="51">
        <v>1.95E-2</v>
      </c>
      <c r="H1690" s="51">
        <v>0.22</v>
      </c>
      <c r="I1690" s="51">
        <v>2.86</v>
      </c>
      <c r="J1690" s="49">
        <v>2.34</v>
      </c>
      <c r="K1690" s="26">
        <v>0.224</v>
      </c>
      <c r="L1690" s="26">
        <v>8.48</v>
      </c>
      <c r="M1690" s="3">
        <v>1.7600000000000001E-2</v>
      </c>
      <c r="N1690" s="51">
        <v>0.13900000000000001</v>
      </c>
      <c r="O1690" s="51">
        <v>2.74</v>
      </c>
      <c r="P1690" s="51">
        <v>2.2999999999999998</v>
      </c>
      <c r="Q1690" s="51">
        <v>0.161</v>
      </c>
      <c r="R1690" s="51">
        <v>9.08</v>
      </c>
      <c r="S1690" s="3" t="s">
        <v>2006</v>
      </c>
      <c r="T1690" s="14" t="s">
        <v>2006</v>
      </c>
      <c r="U1690" s="14" t="s">
        <v>2006</v>
      </c>
      <c r="V1690" s="14" t="s">
        <v>2006</v>
      </c>
      <c r="W1690" s="14" t="s">
        <v>2006</v>
      </c>
      <c r="X1690" s="14" t="s">
        <v>2006</v>
      </c>
      <c r="Y1690" s="14" t="s">
        <v>2006</v>
      </c>
      <c r="Z1690" s="14">
        <v>2.2999999999999998</v>
      </c>
      <c r="AA1690" s="3" t="s">
        <v>2006</v>
      </c>
      <c r="AB1690" s="3" t="s">
        <v>2006</v>
      </c>
      <c r="AC1690" s="3" t="s">
        <v>2006</v>
      </c>
      <c r="AD1690" s="15" t="s">
        <v>2006</v>
      </c>
    </row>
    <row r="1691" spans="1:30" x14ac:dyDescent="0.3">
      <c r="A1691" s="143" t="s">
        <v>267</v>
      </c>
      <c r="B1691" s="144" t="s">
        <v>552</v>
      </c>
      <c r="C1691" s="144">
        <v>152713</v>
      </c>
      <c r="D1691" s="144">
        <v>6582780</v>
      </c>
      <c r="E1691" s="166">
        <v>2013</v>
      </c>
      <c r="F1691" s="12">
        <v>41358</v>
      </c>
      <c r="G1691" s="51">
        <v>2.6700000000000002E-2</v>
      </c>
      <c r="H1691" s="51">
        <v>0.14499999999999999</v>
      </c>
      <c r="I1691" s="51">
        <v>3.32</v>
      </c>
      <c r="J1691" s="49">
        <v>2.4300000000000002</v>
      </c>
      <c r="K1691" s="26">
        <v>0.153</v>
      </c>
      <c r="L1691" s="26">
        <v>12.1</v>
      </c>
      <c r="M1691" s="3">
        <v>3.1300000000000001E-2</v>
      </c>
      <c r="N1691" s="51">
        <v>0.105</v>
      </c>
      <c r="O1691" s="51">
        <v>2.96</v>
      </c>
      <c r="P1691" s="51">
        <v>5.09</v>
      </c>
      <c r="Q1691" s="51">
        <v>5.9900000000000002E-2</v>
      </c>
      <c r="R1691" s="51">
        <v>13.5</v>
      </c>
      <c r="S1691" s="3" t="s">
        <v>2006</v>
      </c>
      <c r="T1691" s="14" t="s">
        <v>2006</v>
      </c>
      <c r="U1691" s="14" t="s">
        <v>2006</v>
      </c>
      <c r="V1691" s="14" t="s">
        <v>2006</v>
      </c>
      <c r="W1691" s="14" t="s">
        <v>2006</v>
      </c>
      <c r="X1691" s="14" t="s">
        <v>2006</v>
      </c>
      <c r="Y1691" s="14" t="s">
        <v>2006</v>
      </c>
      <c r="Z1691" s="14">
        <v>1.1000000000000001</v>
      </c>
      <c r="AA1691" s="3" t="s">
        <v>2006</v>
      </c>
      <c r="AB1691" s="3" t="s">
        <v>2006</v>
      </c>
      <c r="AC1691" s="3" t="s">
        <v>2006</v>
      </c>
      <c r="AD1691" s="15" t="s">
        <v>2006</v>
      </c>
    </row>
    <row r="1692" spans="1:30" x14ac:dyDescent="0.3">
      <c r="A1692" s="143" t="s">
        <v>267</v>
      </c>
      <c r="B1692" s="144" t="s">
        <v>552</v>
      </c>
      <c r="C1692" s="144">
        <v>152713</v>
      </c>
      <c r="D1692" s="144">
        <v>6582780</v>
      </c>
      <c r="E1692" s="166">
        <v>2013</v>
      </c>
      <c r="F1692" s="12">
        <v>41393</v>
      </c>
      <c r="G1692" s="49">
        <v>2.2499999999999999E-2</v>
      </c>
      <c r="H1692" s="49">
        <v>0.158</v>
      </c>
      <c r="I1692" s="49">
        <v>2.6</v>
      </c>
      <c r="J1692" s="49">
        <v>2.15</v>
      </c>
      <c r="K1692" s="26">
        <v>0.32400000000000001</v>
      </c>
      <c r="L1692" s="26">
        <v>11.6</v>
      </c>
      <c r="M1692" s="3">
        <v>2.0899999999999998E-2</v>
      </c>
      <c r="N1692" s="49">
        <v>0.10199999999999999</v>
      </c>
      <c r="O1692" s="49">
        <v>1.89</v>
      </c>
      <c r="P1692" s="49">
        <v>2.0099999999999998</v>
      </c>
      <c r="Q1692" s="49">
        <v>2.4799999999999999E-2</v>
      </c>
      <c r="R1692" s="49">
        <v>15</v>
      </c>
      <c r="S1692" s="3" t="s">
        <v>2006</v>
      </c>
      <c r="T1692" s="14" t="s">
        <v>2006</v>
      </c>
      <c r="U1692" s="14" t="s">
        <v>2006</v>
      </c>
      <c r="V1692" s="14" t="s">
        <v>2006</v>
      </c>
      <c r="W1692" s="14" t="s">
        <v>2006</v>
      </c>
      <c r="X1692" s="14" t="s">
        <v>2006</v>
      </c>
      <c r="Y1692" s="14" t="s">
        <v>2006</v>
      </c>
      <c r="Z1692" s="14">
        <v>2.1</v>
      </c>
      <c r="AA1692" s="3" t="s">
        <v>2006</v>
      </c>
      <c r="AB1692" s="3" t="s">
        <v>2006</v>
      </c>
      <c r="AC1692" s="3" t="s">
        <v>2006</v>
      </c>
      <c r="AD1692" s="15" t="s">
        <v>2006</v>
      </c>
    </row>
    <row r="1693" spans="1:30" x14ac:dyDescent="0.3">
      <c r="A1693" s="143" t="s">
        <v>267</v>
      </c>
      <c r="B1693" s="144" t="s">
        <v>552</v>
      </c>
      <c r="C1693" s="144">
        <v>152713</v>
      </c>
      <c r="D1693" s="144">
        <v>6582780</v>
      </c>
      <c r="E1693" s="166">
        <v>2013</v>
      </c>
      <c r="F1693" s="12">
        <v>41424</v>
      </c>
      <c r="G1693" s="49">
        <v>1.61E-2</v>
      </c>
      <c r="H1693" s="49">
        <v>0.29399999999999998</v>
      </c>
      <c r="I1693" s="49">
        <v>2.87</v>
      </c>
      <c r="J1693" s="49">
        <v>1.91</v>
      </c>
      <c r="K1693" s="26">
        <v>0.97899999999999998</v>
      </c>
      <c r="L1693" s="26">
        <v>3.8</v>
      </c>
      <c r="M1693" s="3">
        <v>9.4000000000000004E-3</v>
      </c>
      <c r="N1693" s="49">
        <v>0.18099999999999999</v>
      </c>
      <c r="O1693" s="49">
        <v>2.2799999999999998</v>
      </c>
      <c r="P1693" s="49">
        <v>1.86</v>
      </c>
      <c r="Q1693" s="49">
        <v>0.189</v>
      </c>
      <c r="R1693" s="49">
        <v>2.2400000000000002</v>
      </c>
      <c r="S1693" s="3" t="s">
        <v>2006</v>
      </c>
      <c r="T1693" s="14" t="s">
        <v>2006</v>
      </c>
      <c r="U1693" s="14" t="s">
        <v>2006</v>
      </c>
      <c r="V1693" s="14" t="s">
        <v>2006</v>
      </c>
      <c r="W1693" s="14" t="s">
        <v>2006</v>
      </c>
      <c r="X1693" s="14" t="s">
        <v>2006</v>
      </c>
      <c r="Y1693" s="14" t="s">
        <v>2006</v>
      </c>
      <c r="Z1693" s="14">
        <v>4.2</v>
      </c>
      <c r="AA1693" s="3" t="s">
        <v>2006</v>
      </c>
      <c r="AB1693" s="3" t="s">
        <v>2006</v>
      </c>
      <c r="AC1693" s="3" t="s">
        <v>2006</v>
      </c>
      <c r="AD1693" s="15" t="s">
        <v>2006</v>
      </c>
    </row>
    <row r="1694" spans="1:30" x14ac:dyDescent="0.3">
      <c r="A1694" s="143" t="s">
        <v>267</v>
      </c>
      <c r="B1694" s="144" t="s">
        <v>552</v>
      </c>
      <c r="C1694" s="144">
        <v>152713</v>
      </c>
      <c r="D1694" s="144">
        <v>6582780</v>
      </c>
      <c r="E1694" s="166">
        <v>2013</v>
      </c>
      <c r="F1694" s="12">
        <v>41452</v>
      </c>
      <c r="G1694" s="49">
        <v>1.3100000000000001E-2</v>
      </c>
      <c r="H1694" s="49">
        <v>0.17899999999999999</v>
      </c>
      <c r="I1694" s="49">
        <v>3.23</v>
      </c>
      <c r="J1694" s="49">
        <v>1.97</v>
      </c>
      <c r="K1694" s="26">
        <v>0.48799999999999999</v>
      </c>
      <c r="L1694" s="26">
        <v>4.8099999999999996</v>
      </c>
      <c r="M1694" s="3">
        <v>1.8599999999999998E-2</v>
      </c>
      <c r="N1694" s="49">
        <v>0.156</v>
      </c>
      <c r="O1694" s="49">
        <v>4.12</v>
      </c>
      <c r="P1694" s="49">
        <v>2.25</v>
      </c>
      <c r="Q1694" s="49">
        <v>0.36699999999999999</v>
      </c>
      <c r="R1694" s="49">
        <v>7.83</v>
      </c>
      <c r="S1694" s="3" t="s">
        <v>2006</v>
      </c>
      <c r="T1694" s="14" t="s">
        <v>2006</v>
      </c>
      <c r="U1694" s="14" t="s">
        <v>2006</v>
      </c>
      <c r="V1694" s="14" t="s">
        <v>2006</v>
      </c>
      <c r="W1694" s="14" t="s">
        <v>2006</v>
      </c>
      <c r="X1694" s="14" t="s">
        <v>2006</v>
      </c>
      <c r="Y1694" s="14" t="s">
        <v>2006</v>
      </c>
      <c r="Z1694" s="14">
        <v>1.2</v>
      </c>
      <c r="AA1694" s="3" t="s">
        <v>2006</v>
      </c>
      <c r="AB1694" s="3" t="s">
        <v>2006</v>
      </c>
      <c r="AC1694" s="3" t="s">
        <v>2006</v>
      </c>
      <c r="AD1694" s="15" t="s">
        <v>2006</v>
      </c>
    </row>
    <row r="1695" spans="1:30" x14ac:dyDescent="0.3">
      <c r="A1695" s="143" t="s">
        <v>267</v>
      </c>
      <c r="B1695" s="144" t="s">
        <v>552</v>
      </c>
      <c r="C1695" s="144">
        <v>152713</v>
      </c>
      <c r="D1695" s="144">
        <v>6582780</v>
      </c>
      <c r="E1695" s="166">
        <v>2013</v>
      </c>
      <c r="F1695" s="12" t="s">
        <v>598</v>
      </c>
      <c r="G1695" s="49">
        <v>1.6299999999999999E-2</v>
      </c>
      <c r="H1695" s="49">
        <v>2.3199999999999998</v>
      </c>
      <c r="I1695" s="49">
        <v>3.39</v>
      </c>
      <c r="J1695" s="49">
        <v>2.63</v>
      </c>
      <c r="K1695" s="26">
        <v>2.91</v>
      </c>
      <c r="L1695" s="26">
        <v>6</v>
      </c>
      <c r="M1695" s="3">
        <v>8.3999999999999995E-3</v>
      </c>
      <c r="N1695" s="49">
        <v>0.56100000000000005</v>
      </c>
      <c r="O1695" s="49">
        <v>2.52</v>
      </c>
      <c r="P1695" s="49">
        <v>2</v>
      </c>
      <c r="Q1695" s="49">
        <v>0.40799999999999997</v>
      </c>
      <c r="R1695" s="49">
        <v>3.25</v>
      </c>
      <c r="S1695" s="3" t="s">
        <v>2006</v>
      </c>
      <c r="T1695" s="14" t="s">
        <v>2006</v>
      </c>
      <c r="U1695" s="14" t="s">
        <v>2006</v>
      </c>
      <c r="V1695" s="14" t="s">
        <v>2006</v>
      </c>
      <c r="W1695" s="14" t="s">
        <v>2006</v>
      </c>
      <c r="X1695" s="14" t="s">
        <v>2006</v>
      </c>
      <c r="Y1695" s="14" t="s">
        <v>2006</v>
      </c>
      <c r="Z1695" s="14">
        <v>2.9</v>
      </c>
      <c r="AA1695" s="3" t="s">
        <v>2006</v>
      </c>
      <c r="AB1695" s="3" t="s">
        <v>2006</v>
      </c>
      <c r="AC1695" s="3" t="s">
        <v>2006</v>
      </c>
      <c r="AD1695" s="15" t="s">
        <v>2006</v>
      </c>
    </row>
    <row r="1696" spans="1:30" x14ac:dyDescent="0.3">
      <c r="A1696" s="143" t="s">
        <v>267</v>
      </c>
      <c r="B1696" s="144" t="s">
        <v>552</v>
      </c>
      <c r="C1696" s="144">
        <v>152713</v>
      </c>
      <c r="D1696" s="144">
        <v>6582780</v>
      </c>
      <c r="E1696" s="166">
        <v>2013</v>
      </c>
      <c r="F1696" s="50" t="s">
        <v>599</v>
      </c>
      <c r="G1696" s="14">
        <v>1.0999999999999999E-2</v>
      </c>
      <c r="H1696" s="14">
        <v>0.10199999999999999</v>
      </c>
      <c r="I1696" s="14">
        <v>2.5</v>
      </c>
      <c r="J1696" s="49">
        <v>1.81</v>
      </c>
      <c r="K1696" s="26">
        <v>0.26600000000000001</v>
      </c>
      <c r="L1696" s="26">
        <v>3.95</v>
      </c>
      <c r="M1696" s="3">
        <v>8.5000000000000006E-3</v>
      </c>
      <c r="N1696" s="51">
        <v>9.7799999999999998E-2</v>
      </c>
      <c r="O1696" s="51">
        <v>2.21</v>
      </c>
      <c r="P1696" s="14">
        <v>1.59</v>
      </c>
      <c r="Q1696" s="14">
        <v>9.0499999999999997E-2</v>
      </c>
      <c r="R1696" s="14">
        <v>3.7</v>
      </c>
      <c r="S1696" s="3" t="s">
        <v>2006</v>
      </c>
      <c r="T1696" s="14" t="s">
        <v>2006</v>
      </c>
      <c r="U1696" s="14" t="s">
        <v>2006</v>
      </c>
      <c r="V1696" s="14" t="s">
        <v>2006</v>
      </c>
      <c r="W1696" s="14" t="s">
        <v>2006</v>
      </c>
      <c r="X1696" s="14" t="s">
        <v>2006</v>
      </c>
      <c r="Y1696" s="14" t="s">
        <v>2006</v>
      </c>
      <c r="Z1696" s="14">
        <v>4.8</v>
      </c>
      <c r="AA1696" s="3" t="s">
        <v>2006</v>
      </c>
      <c r="AB1696" s="3" t="s">
        <v>2006</v>
      </c>
      <c r="AC1696" s="3" t="s">
        <v>2006</v>
      </c>
      <c r="AD1696" s="15" t="s">
        <v>2006</v>
      </c>
    </row>
    <row r="1697" spans="1:30" x14ac:dyDescent="0.3">
      <c r="A1697" s="143" t="s">
        <v>267</v>
      </c>
      <c r="B1697" s="144" t="s">
        <v>552</v>
      </c>
      <c r="C1697" s="144">
        <v>152713</v>
      </c>
      <c r="D1697" s="144">
        <v>6582780</v>
      </c>
      <c r="E1697" s="166">
        <v>2013</v>
      </c>
      <c r="F1697" s="50" t="s">
        <v>600</v>
      </c>
      <c r="G1697" s="50">
        <v>8.2000000000000007E-3</v>
      </c>
      <c r="H1697" s="14">
        <v>0.124</v>
      </c>
      <c r="I1697" s="14">
        <v>1.79</v>
      </c>
      <c r="J1697" s="49">
        <v>1.64</v>
      </c>
      <c r="K1697" s="26">
        <v>0.22600000000000001</v>
      </c>
      <c r="L1697" s="26">
        <v>4.04</v>
      </c>
      <c r="M1697" s="3">
        <v>5.0000000000000001E-3</v>
      </c>
      <c r="N1697" s="51">
        <v>9.6100000000000005E-2</v>
      </c>
      <c r="O1697" s="51">
        <v>1.42</v>
      </c>
      <c r="P1697" s="14">
        <v>1.59</v>
      </c>
      <c r="Q1697" s="14">
        <v>2.5700000000000001E-2</v>
      </c>
      <c r="R1697" s="14">
        <v>5.12</v>
      </c>
      <c r="S1697" s="3" t="s">
        <v>2006</v>
      </c>
      <c r="T1697" s="14" t="s">
        <v>2006</v>
      </c>
      <c r="U1697" s="14" t="s">
        <v>2006</v>
      </c>
      <c r="V1697" s="14" t="s">
        <v>2006</v>
      </c>
      <c r="W1697" s="14" t="s">
        <v>2006</v>
      </c>
      <c r="X1697" s="14" t="s">
        <v>2006</v>
      </c>
      <c r="Y1697" s="14" t="s">
        <v>2006</v>
      </c>
      <c r="Z1697" s="14">
        <v>2.4</v>
      </c>
      <c r="AA1697" s="3" t="s">
        <v>2006</v>
      </c>
      <c r="AB1697" s="3" t="s">
        <v>2006</v>
      </c>
      <c r="AC1697" s="3" t="s">
        <v>2006</v>
      </c>
      <c r="AD1697" s="15" t="s">
        <v>2006</v>
      </c>
    </row>
    <row r="1698" spans="1:30" x14ac:dyDescent="0.3">
      <c r="A1698" s="143" t="s">
        <v>267</v>
      </c>
      <c r="B1698" s="144" t="s">
        <v>552</v>
      </c>
      <c r="C1698" s="144">
        <v>152713</v>
      </c>
      <c r="D1698" s="144">
        <v>6582780</v>
      </c>
      <c r="E1698" s="166">
        <v>2013</v>
      </c>
      <c r="F1698" s="12">
        <v>41571</v>
      </c>
      <c r="G1698" s="50">
        <v>1.1900000000000001E-2</v>
      </c>
      <c r="H1698" s="14">
        <v>0.13800000000000001</v>
      </c>
      <c r="I1698" s="14">
        <v>1.98</v>
      </c>
      <c r="J1698" s="49">
        <v>1.74</v>
      </c>
      <c r="K1698" s="26">
        <v>0.189</v>
      </c>
      <c r="L1698" s="26">
        <v>6.17</v>
      </c>
      <c r="M1698" s="3">
        <v>1.0200000000000001E-2</v>
      </c>
      <c r="N1698" s="56">
        <v>0.11600000000000001</v>
      </c>
      <c r="O1698" s="56">
        <v>2.44</v>
      </c>
      <c r="P1698" s="56">
        <v>1.73</v>
      </c>
      <c r="Q1698" s="56">
        <v>2.9700000000000001E-2</v>
      </c>
      <c r="R1698" s="56">
        <v>6.22</v>
      </c>
      <c r="S1698" s="3" t="s">
        <v>2006</v>
      </c>
      <c r="T1698" s="14" t="s">
        <v>2006</v>
      </c>
      <c r="U1698" s="14" t="s">
        <v>2006</v>
      </c>
      <c r="V1698" s="14" t="s">
        <v>2006</v>
      </c>
      <c r="W1698" s="14" t="s">
        <v>2006</v>
      </c>
      <c r="X1698" s="14" t="s">
        <v>2006</v>
      </c>
      <c r="Y1698" s="14" t="s">
        <v>2006</v>
      </c>
      <c r="Z1698" s="14">
        <v>1.3</v>
      </c>
      <c r="AA1698" s="3" t="s">
        <v>2006</v>
      </c>
      <c r="AB1698" s="3" t="s">
        <v>2006</v>
      </c>
      <c r="AC1698" s="3" t="s">
        <v>2006</v>
      </c>
      <c r="AD1698" s="15" t="s">
        <v>2006</v>
      </c>
    </row>
    <row r="1699" spans="1:30" x14ac:dyDescent="0.3">
      <c r="A1699" s="143" t="s">
        <v>267</v>
      </c>
      <c r="B1699" s="144" t="s">
        <v>552</v>
      </c>
      <c r="C1699" s="144">
        <v>152713</v>
      </c>
      <c r="D1699" s="144">
        <v>6582780</v>
      </c>
      <c r="E1699" s="166">
        <v>2013</v>
      </c>
      <c r="F1699" s="50" t="s">
        <v>601</v>
      </c>
      <c r="G1699" s="50">
        <v>1.29E-2</v>
      </c>
      <c r="H1699" s="14">
        <v>9.1999999999999998E-2</v>
      </c>
      <c r="I1699" s="14">
        <v>1.59</v>
      </c>
      <c r="J1699" s="49">
        <v>1.55</v>
      </c>
      <c r="K1699" s="26">
        <v>0.127</v>
      </c>
      <c r="L1699" s="26">
        <v>6.39</v>
      </c>
      <c r="M1699" s="3">
        <v>1.1299999999999999E-2</v>
      </c>
      <c r="N1699" s="51">
        <v>9.8400000000000001E-2</v>
      </c>
      <c r="O1699" s="51">
        <v>1.98</v>
      </c>
      <c r="P1699" s="14">
        <v>1.78</v>
      </c>
      <c r="Q1699" s="14">
        <v>2.9399999999999999E-2</v>
      </c>
      <c r="R1699" s="14">
        <v>9.56</v>
      </c>
      <c r="S1699" s="3" t="s">
        <v>2006</v>
      </c>
      <c r="T1699" s="14" t="s">
        <v>2006</v>
      </c>
      <c r="U1699" s="14" t="s">
        <v>2006</v>
      </c>
      <c r="V1699" s="14" t="s">
        <v>2006</v>
      </c>
      <c r="W1699" s="14" t="s">
        <v>2006</v>
      </c>
      <c r="X1699" s="14" t="s">
        <v>2006</v>
      </c>
      <c r="Y1699" s="14" t="s">
        <v>2006</v>
      </c>
      <c r="Z1699" s="14">
        <v>0.75</v>
      </c>
      <c r="AA1699" s="3" t="s">
        <v>2006</v>
      </c>
      <c r="AB1699" s="3" t="s">
        <v>2006</v>
      </c>
      <c r="AC1699" s="3" t="s">
        <v>2006</v>
      </c>
      <c r="AD1699" s="15" t="s">
        <v>2006</v>
      </c>
    </row>
    <row r="1700" spans="1:30" x14ac:dyDescent="0.3">
      <c r="A1700" s="143" t="s">
        <v>267</v>
      </c>
      <c r="B1700" s="144" t="s">
        <v>552</v>
      </c>
      <c r="C1700" s="144">
        <v>152713</v>
      </c>
      <c r="D1700" s="144">
        <v>6582780</v>
      </c>
      <c r="E1700" s="166">
        <v>2013</v>
      </c>
      <c r="F1700" s="50" t="s">
        <v>602</v>
      </c>
      <c r="G1700" s="50">
        <v>1.4500000000000001E-2</v>
      </c>
      <c r="H1700" s="14">
        <v>0.158</v>
      </c>
      <c r="I1700" s="14">
        <v>1.99</v>
      </c>
      <c r="J1700" s="49">
        <v>1.46</v>
      </c>
      <c r="K1700" s="26">
        <v>0.17199999999999999</v>
      </c>
      <c r="L1700" s="26">
        <v>7.76</v>
      </c>
      <c r="M1700" s="3">
        <v>2.2200000000000001E-2</v>
      </c>
      <c r="N1700" s="14">
        <v>0.11700000000000001</v>
      </c>
      <c r="O1700" s="14">
        <v>1.54</v>
      </c>
      <c r="P1700" s="14">
        <v>1.31</v>
      </c>
      <c r="Q1700" s="14">
        <v>3.4500000000000003E-2</v>
      </c>
      <c r="R1700" s="14">
        <v>8.7799999999999994</v>
      </c>
      <c r="S1700" s="3" t="s">
        <v>2006</v>
      </c>
      <c r="T1700" s="14" t="s">
        <v>2006</v>
      </c>
      <c r="U1700" s="14" t="s">
        <v>2006</v>
      </c>
      <c r="V1700" s="14" t="s">
        <v>2006</v>
      </c>
      <c r="W1700" s="14" t="s">
        <v>2006</v>
      </c>
      <c r="X1700" s="14" t="s">
        <v>2006</v>
      </c>
      <c r="Y1700" s="14" t="s">
        <v>2006</v>
      </c>
      <c r="Z1700" s="14">
        <v>0.91</v>
      </c>
      <c r="AA1700" s="3" t="s">
        <v>2006</v>
      </c>
      <c r="AB1700" s="3" t="s">
        <v>2006</v>
      </c>
      <c r="AC1700" s="3" t="s">
        <v>2006</v>
      </c>
      <c r="AD1700" s="15" t="s">
        <v>2006</v>
      </c>
    </row>
    <row r="1701" spans="1:30" x14ac:dyDescent="0.3">
      <c r="A1701" s="143" t="s">
        <v>37</v>
      </c>
      <c r="B1701" s="155" t="s">
        <v>37</v>
      </c>
      <c r="C1701" s="166"/>
      <c r="D1701" s="166"/>
      <c r="E1701" s="166">
        <v>2013</v>
      </c>
      <c r="F1701" s="50"/>
      <c r="G1701" s="49">
        <v>3.2000000000000002E-3</v>
      </c>
      <c r="H1701" s="50" t="s">
        <v>585</v>
      </c>
      <c r="I1701" s="49">
        <v>0.54900000000000004</v>
      </c>
      <c r="J1701" s="49">
        <v>0.13600000000000001</v>
      </c>
      <c r="K1701" s="26">
        <v>9.8699999999999996E-2</v>
      </c>
      <c r="L1701" s="26">
        <v>2.0699999999999998</v>
      </c>
      <c r="M1701" s="3" t="s">
        <v>584</v>
      </c>
      <c r="N1701" s="50" t="s">
        <v>585</v>
      </c>
      <c r="O1701" s="50" t="s">
        <v>556</v>
      </c>
      <c r="P1701" s="50" t="s">
        <v>566</v>
      </c>
      <c r="Q1701" s="50" t="s">
        <v>585</v>
      </c>
      <c r="R1701" s="49">
        <v>0.48</v>
      </c>
      <c r="S1701" s="3" t="s">
        <v>2006</v>
      </c>
      <c r="T1701" s="14" t="s">
        <v>2006</v>
      </c>
      <c r="U1701" s="14" t="s">
        <v>2006</v>
      </c>
      <c r="V1701" s="14" t="s">
        <v>2006</v>
      </c>
      <c r="W1701" s="14" t="s">
        <v>2006</v>
      </c>
      <c r="X1701" s="14" t="s">
        <v>2006</v>
      </c>
      <c r="Y1701" s="14" t="s">
        <v>2006</v>
      </c>
      <c r="Z1701" s="14" t="s">
        <v>2006</v>
      </c>
      <c r="AA1701" s="3" t="s">
        <v>2006</v>
      </c>
      <c r="AB1701" s="3" t="s">
        <v>2006</v>
      </c>
      <c r="AC1701" s="3" t="s">
        <v>2006</v>
      </c>
      <c r="AD1701" s="15" t="s">
        <v>2006</v>
      </c>
    </row>
    <row r="1702" spans="1:30" x14ac:dyDescent="0.3">
      <c r="A1702" s="143" t="s">
        <v>37</v>
      </c>
      <c r="B1702" s="156" t="s">
        <v>37</v>
      </c>
      <c r="C1702" s="166"/>
      <c r="D1702" s="166"/>
      <c r="E1702" s="166">
        <v>2013</v>
      </c>
      <c r="F1702" s="50"/>
      <c r="G1702" s="50" t="s">
        <v>584</v>
      </c>
      <c r="H1702" s="14" t="s">
        <v>585</v>
      </c>
      <c r="I1702" s="14" t="s">
        <v>556</v>
      </c>
      <c r="J1702" s="49" t="s">
        <v>566</v>
      </c>
      <c r="K1702" s="26">
        <v>3.32E-2</v>
      </c>
      <c r="L1702" s="26">
        <v>0.247</v>
      </c>
      <c r="M1702" s="3" t="s">
        <v>584</v>
      </c>
      <c r="N1702" s="58" t="s">
        <v>585</v>
      </c>
      <c r="O1702" s="58" t="s">
        <v>556</v>
      </c>
      <c r="P1702" s="58" t="s">
        <v>566</v>
      </c>
      <c r="Q1702" s="58" t="s">
        <v>585</v>
      </c>
      <c r="R1702" s="11">
        <v>0.41899999999999998</v>
      </c>
      <c r="S1702" s="3" t="s">
        <v>2006</v>
      </c>
      <c r="T1702" s="14" t="s">
        <v>2006</v>
      </c>
      <c r="U1702" s="14" t="s">
        <v>2006</v>
      </c>
      <c r="V1702" s="14" t="s">
        <v>2006</v>
      </c>
      <c r="W1702" s="14" t="s">
        <v>2006</v>
      </c>
      <c r="X1702" s="14" t="s">
        <v>2006</v>
      </c>
      <c r="Y1702" s="14" t="s">
        <v>2006</v>
      </c>
      <c r="Z1702" s="14" t="s">
        <v>2006</v>
      </c>
      <c r="AA1702" s="3" t="s">
        <v>2006</v>
      </c>
      <c r="AB1702" s="3" t="s">
        <v>2006</v>
      </c>
      <c r="AC1702" s="3" t="s">
        <v>2006</v>
      </c>
      <c r="AD1702" s="15" t="s">
        <v>2006</v>
      </c>
    </row>
    <row r="1703" spans="1:30" x14ac:dyDescent="0.3">
      <c r="A1703" s="143" t="s">
        <v>265</v>
      </c>
      <c r="B1703" s="144" t="s">
        <v>546</v>
      </c>
      <c r="C1703" s="144">
        <v>152125</v>
      </c>
      <c r="D1703" s="144">
        <v>6576900</v>
      </c>
      <c r="E1703" s="166">
        <v>2012</v>
      </c>
      <c r="F1703" s="12">
        <v>40937</v>
      </c>
      <c r="G1703" s="51">
        <v>2.2000000000000001E-3</v>
      </c>
      <c r="H1703" s="51">
        <v>0.13300000000000001</v>
      </c>
      <c r="I1703" s="51">
        <v>2.27</v>
      </c>
      <c r="J1703" s="49">
        <v>2.3199999999999998</v>
      </c>
      <c r="K1703" s="26">
        <v>0.124</v>
      </c>
      <c r="L1703" s="26">
        <v>1.63</v>
      </c>
      <c r="M1703" s="3" t="s">
        <v>584</v>
      </c>
      <c r="N1703" s="51">
        <v>0.106</v>
      </c>
      <c r="O1703" s="51">
        <v>2.13</v>
      </c>
      <c r="P1703" s="51">
        <v>2.27</v>
      </c>
      <c r="Q1703" s="51">
        <v>1.24E-2</v>
      </c>
      <c r="R1703" s="51">
        <v>1.73</v>
      </c>
      <c r="S1703" s="59" t="s">
        <v>2006</v>
      </c>
      <c r="T1703" s="59" t="s">
        <v>2006</v>
      </c>
      <c r="U1703" s="3" t="s">
        <v>2006</v>
      </c>
      <c r="V1703" s="3" t="s">
        <v>2006</v>
      </c>
      <c r="W1703" s="3" t="s">
        <v>2006</v>
      </c>
      <c r="X1703" s="3" t="s">
        <v>2006</v>
      </c>
      <c r="Y1703" s="3" t="s">
        <v>2006</v>
      </c>
      <c r="Z1703" s="14" t="s">
        <v>2006</v>
      </c>
      <c r="AA1703" s="3" t="s">
        <v>2006</v>
      </c>
      <c r="AB1703" s="3" t="s">
        <v>2006</v>
      </c>
      <c r="AC1703" s="3" t="s">
        <v>2006</v>
      </c>
      <c r="AD1703" s="15" t="s">
        <v>2006</v>
      </c>
    </row>
    <row r="1704" spans="1:30" x14ac:dyDescent="0.3">
      <c r="A1704" s="143" t="s">
        <v>265</v>
      </c>
      <c r="B1704" s="144" t="s">
        <v>546</v>
      </c>
      <c r="C1704" s="144">
        <v>152125</v>
      </c>
      <c r="D1704" s="144">
        <v>6576900</v>
      </c>
      <c r="E1704" s="166">
        <v>2012</v>
      </c>
      <c r="F1704" s="12">
        <v>40962</v>
      </c>
      <c r="G1704" s="51">
        <v>1.43E-2</v>
      </c>
      <c r="H1704" s="51">
        <v>0.128</v>
      </c>
      <c r="I1704" s="51">
        <v>3.21</v>
      </c>
      <c r="J1704" s="49">
        <v>1.96</v>
      </c>
      <c r="K1704" s="26">
        <v>0.44600000000000001</v>
      </c>
      <c r="L1704" s="26">
        <v>7.93</v>
      </c>
      <c r="M1704" s="3">
        <v>1.09E-2</v>
      </c>
      <c r="N1704" s="51">
        <v>0.105</v>
      </c>
      <c r="O1704" s="51">
        <v>2.5499999999999998</v>
      </c>
      <c r="P1704" s="51">
        <v>1.81</v>
      </c>
      <c r="Q1704" s="51">
        <v>4.65E-2</v>
      </c>
      <c r="R1704" s="51">
        <v>10.4</v>
      </c>
      <c r="S1704" s="59" t="s">
        <v>2006</v>
      </c>
      <c r="T1704" s="59" t="s">
        <v>2006</v>
      </c>
      <c r="U1704" s="3" t="s">
        <v>2006</v>
      </c>
      <c r="V1704" s="3" t="s">
        <v>2006</v>
      </c>
      <c r="W1704" s="3" t="s">
        <v>2006</v>
      </c>
      <c r="X1704" s="3" t="s">
        <v>2006</v>
      </c>
      <c r="Y1704" s="3" t="s">
        <v>2006</v>
      </c>
      <c r="Z1704" s="54">
        <v>1.8</v>
      </c>
      <c r="AA1704" s="3" t="s">
        <v>2006</v>
      </c>
      <c r="AB1704" s="3" t="s">
        <v>2006</v>
      </c>
      <c r="AC1704" s="3" t="s">
        <v>2006</v>
      </c>
      <c r="AD1704" s="15" t="s">
        <v>2006</v>
      </c>
    </row>
    <row r="1705" spans="1:30" x14ac:dyDescent="0.3">
      <c r="A1705" s="143" t="s">
        <v>265</v>
      </c>
      <c r="B1705" s="144" t="s">
        <v>546</v>
      </c>
      <c r="C1705" s="144">
        <v>152125</v>
      </c>
      <c r="D1705" s="144">
        <v>6576900</v>
      </c>
      <c r="E1705" s="166">
        <v>2012</v>
      </c>
      <c r="F1705" s="12">
        <v>40991</v>
      </c>
      <c r="G1705" s="51">
        <v>5.3E-3</v>
      </c>
      <c r="H1705" s="51">
        <v>0.15</v>
      </c>
      <c r="I1705" s="51">
        <v>2.6</v>
      </c>
      <c r="J1705" s="49">
        <v>2.62</v>
      </c>
      <c r="K1705" s="26">
        <v>0.16400000000000001</v>
      </c>
      <c r="L1705" s="26">
        <v>2.65</v>
      </c>
      <c r="M1705" s="3">
        <v>5.7999999999999996E-3</v>
      </c>
      <c r="N1705" s="51">
        <v>0.11600000000000001</v>
      </c>
      <c r="O1705" s="51">
        <v>2.57</v>
      </c>
      <c r="P1705" s="51">
        <v>2.4300000000000002</v>
      </c>
      <c r="Q1705" s="51">
        <v>1.52E-2</v>
      </c>
      <c r="R1705" s="51">
        <v>8.34</v>
      </c>
      <c r="S1705" s="59" t="s">
        <v>2006</v>
      </c>
      <c r="T1705" s="59" t="s">
        <v>2006</v>
      </c>
      <c r="U1705" s="3" t="s">
        <v>2006</v>
      </c>
      <c r="V1705" s="3" t="s">
        <v>2006</v>
      </c>
      <c r="W1705" s="3" t="s">
        <v>2006</v>
      </c>
      <c r="X1705" s="3" t="s">
        <v>2006</v>
      </c>
      <c r="Y1705" s="3" t="s">
        <v>2006</v>
      </c>
      <c r="Z1705" s="54">
        <v>2.4</v>
      </c>
      <c r="AA1705" s="3" t="s">
        <v>2006</v>
      </c>
      <c r="AB1705" s="3" t="s">
        <v>2006</v>
      </c>
      <c r="AC1705" s="3" t="s">
        <v>2006</v>
      </c>
      <c r="AD1705" s="15" t="s">
        <v>2006</v>
      </c>
    </row>
    <row r="1706" spans="1:30" x14ac:dyDescent="0.3">
      <c r="A1706" s="143" t="s">
        <v>265</v>
      </c>
      <c r="B1706" s="144" t="s">
        <v>546</v>
      </c>
      <c r="C1706" s="144">
        <v>152125</v>
      </c>
      <c r="D1706" s="144">
        <v>6576900</v>
      </c>
      <c r="E1706" s="166">
        <v>2012</v>
      </c>
      <c r="F1706" s="12">
        <v>41026</v>
      </c>
      <c r="G1706" s="51">
        <v>8.6E-3</v>
      </c>
      <c r="H1706" s="51">
        <v>0.23300000000000001</v>
      </c>
      <c r="I1706" s="51">
        <v>3.15</v>
      </c>
      <c r="J1706" s="49">
        <v>2.38</v>
      </c>
      <c r="K1706" s="26">
        <v>0.372</v>
      </c>
      <c r="L1706" s="26">
        <v>4.71</v>
      </c>
      <c r="M1706" s="3">
        <v>1.7600000000000001E-2</v>
      </c>
      <c r="N1706" s="51">
        <v>0.26400000000000001</v>
      </c>
      <c r="O1706" s="51">
        <v>5.0599999999999996</v>
      </c>
      <c r="P1706" s="51">
        <v>2.94</v>
      </c>
      <c r="Q1706" s="51">
        <v>7.46E-2</v>
      </c>
      <c r="R1706" s="51">
        <v>15.2</v>
      </c>
      <c r="S1706" s="59" t="s">
        <v>2006</v>
      </c>
      <c r="T1706" s="59" t="s">
        <v>2006</v>
      </c>
      <c r="U1706" s="3" t="s">
        <v>2006</v>
      </c>
      <c r="V1706" s="3" t="s">
        <v>2006</v>
      </c>
      <c r="W1706" s="3" t="s">
        <v>2006</v>
      </c>
      <c r="X1706" s="3" t="s">
        <v>2006</v>
      </c>
      <c r="Y1706" s="3" t="s">
        <v>2006</v>
      </c>
      <c r="Z1706" s="54">
        <v>2.9</v>
      </c>
      <c r="AA1706" s="3" t="s">
        <v>2006</v>
      </c>
      <c r="AB1706" s="3" t="s">
        <v>2006</v>
      </c>
      <c r="AC1706" s="3" t="s">
        <v>2006</v>
      </c>
      <c r="AD1706" s="15" t="s">
        <v>2006</v>
      </c>
    </row>
    <row r="1707" spans="1:30" x14ac:dyDescent="0.3">
      <c r="A1707" s="143" t="s">
        <v>265</v>
      </c>
      <c r="B1707" s="144" t="s">
        <v>546</v>
      </c>
      <c r="C1707" s="144">
        <v>152125</v>
      </c>
      <c r="D1707" s="144">
        <v>6576900</v>
      </c>
      <c r="E1707" s="166">
        <v>2012</v>
      </c>
      <c r="F1707" s="12">
        <v>41059</v>
      </c>
      <c r="G1707" s="51">
        <v>7.7999999999999996E-3</v>
      </c>
      <c r="H1707" s="51">
        <v>0.17100000000000001</v>
      </c>
      <c r="I1707" s="51">
        <v>3.11</v>
      </c>
      <c r="J1707" s="49">
        <v>2.74</v>
      </c>
      <c r="K1707" s="26">
        <v>0.247</v>
      </c>
      <c r="L1707" s="26">
        <v>2.37</v>
      </c>
      <c r="M1707" s="3">
        <v>5.7999999999999996E-3</v>
      </c>
      <c r="N1707" s="51">
        <v>0.121</v>
      </c>
      <c r="O1707" s="51">
        <v>2.83</v>
      </c>
      <c r="P1707" s="51">
        <v>2.5</v>
      </c>
      <c r="Q1707" s="51">
        <v>4.9099999999999998E-2</v>
      </c>
      <c r="R1707" s="51">
        <v>2.27</v>
      </c>
      <c r="S1707" s="55" t="s">
        <v>2006</v>
      </c>
      <c r="T1707" s="10" t="s">
        <v>2006</v>
      </c>
      <c r="U1707" s="3" t="s">
        <v>2006</v>
      </c>
      <c r="V1707" s="3" t="s">
        <v>2006</v>
      </c>
      <c r="W1707" s="3" t="s">
        <v>2006</v>
      </c>
      <c r="X1707" s="3" t="s">
        <v>2006</v>
      </c>
      <c r="Y1707" s="3" t="s">
        <v>2006</v>
      </c>
      <c r="Z1707" s="55">
        <v>1.8</v>
      </c>
      <c r="AA1707" s="3" t="s">
        <v>2006</v>
      </c>
      <c r="AB1707" s="3" t="s">
        <v>2006</v>
      </c>
      <c r="AC1707" s="3" t="s">
        <v>2006</v>
      </c>
      <c r="AD1707" s="15" t="s">
        <v>2006</v>
      </c>
    </row>
    <row r="1708" spans="1:30" x14ac:dyDescent="0.3">
      <c r="A1708" s="143" t="s">
        <v>265</v>
      </c>
      <c r="B1708" s="144" t="s">
        <v>546</v>
      </c>
      <c r="C1708" s="144">
        <v>152125</v>
      </c>
      <c r="D1708" s="144">
        <v>6576900</v>
      </c>
      <c r="E1708" s="166">
        <v>2012</v>
      </c>
      <c r="F1708" s="12">
        <v>41088</v>
      </c>
      <c r="G1708" s="49">
        <v>7.9000000000000008E-3</v>
      </c>
      <c r="H1708" s="49">
        <v>0.17599999999999999</v>
      </c>
      <c r="I1708" s="49">
        <v>3.49</v>
      </c>
      <c r="J1708" s="49">
        <v>2.52</v>
      </c>
      <c r="K1708" s="26">
        <v>0.39500000000000002</v>
      </c>
      <c r="L1708" s="26">
        <v>5.07</v>
      </c>
      <c r="M1708" s="3">
        <v>4.0000000000000001E-3</v>
      </c>
      <c r="N1708" s="49">
        <v>0.12</v>
      </c>
      <c r="O1708" s="49">
        <v>3</v>
      </c>
      <c r="P1708" s="49">
        <v>2.56</v>
      </c>
      <c r="Q1708" s="49">
        <v>6.9000000000000006E-2</v>
      </c>
      <c r="R1708" s="49">
        <v>4.1500000000000004</v>
      </c>
      <c r="S1708" s="10" t="s">
        <v>2006</v>
      </c>
      <c r="T1708" s="10" t="s">
        <v>2006</v>
      </c>
      <c r="U1708" s="3" t="s">
        <v>2006</v>
      </c>
      <c r="V1708" s="3" t="s">
        <v>2006</v>
      </c>
      <c r="W1708" s="3" t="s">
        <v>2006</v>
      </c>
      <c r="X1708" s="3" t="s">
        <v>2006</v>
      </c>
      <c r="Y1708" s="3" t="s">
        <v>2006</v>
      </c>
      <c r="Z1708" s="55">
        <v>2.2000000000000002</v>
      </c>
      <c r="AA1708" s="3" t="s">
        <v>2006</v>
      </c>
      <c r="AB1708" s="3" t="s">
        <v>2006</v>
      </c>
      <c r="AC1708" s="3" t="s">
        <v>2006</v>
      </c>
      <c r="AD1708" s="15" t="s">
        <v>2006</v>
      </c>
    </row>
    <row r="1709" spans="1:30" x14ac:dyDescent="0.3">
      <c r="A1709" s="143" t="s">
        <v>265</v>
      </c>
      <c r="B1709" s="144" t="s">
        <v>546</v>
      </c>
      <c r="C1709" s="144">
        <v>152125</v>
      </c>
      <c r="D1709" s="144">
        <v>6576900</v>
      </c>
      <c r="E1709" s="166">
        <v>2012</v>
      </c>
      <c r="F1709" s="12">
        <v>41115</v>
      </c>
      <c r="G1709" s="51">
        <v>6.7000000000000002E-3</v>
      </c>
      <c r="H1709" s="51">
        <v>0.155</v>
      </c>
      <c r="I1709" s="51">
        <v>3</v>
      </c>
      <c r="J1709" s="49">
        <v>2.31</v>
      </c>
      <c r="K1709" s="26">
        <v>0.35199999999999998</v>
      </c>
      <c r="L1709" s="26">
        <v>4.58</v>
      </c>
      <c r="M1709" s="3">
        <v>5.1000000000000004E-3</v>
      </c>
      <c r="N1709" s="51">
        <v>0.108</v>
      </c>
      <c r="O1709" s="51">
        <v>2.69</v>
      </c>
      <c r="P1709" s="51">
        <v>2.4300000000000002</v>
      </c>
      <c r="Q1709" s="51">
        <v>5.4399999999999997E-2</v>
      </c>
      <c r="R1709" s="51">
        <v>4.01</v>
      </c>
      <c r="S1709" s="10" t="s">
        <v>2006</v>
      </c>
      <c r="T1709" s="10" t="s">
        <v>2006</v>
      </c>
      <c r="U1709" s="3" t="s">
        <v>2006</v>
      </c>
      <c r="V1709" s="3" t="s">
        <v>2006</v>
      </c>
      <c r="W1709" s="3" t="s">
        <v>2006</v>
      </c>
      <c r="X1709" s="3" t="s">
        <v>2006</v>
      </c>
      <c r="Y1709" s="3" t="s">
        <v>2006</v>
      </c>
      <c r="Z1709" s="54">
        <v>1.8</v>
      </c>
      <c r="AA1709" s="3" t="s">
        <v>2006</v>
      </c>
      <c r="AB1709" s="3" t="s">
        <v>2006</v>
      </c>
      <c r="AC1709" s="3" t="s">
        <v>2006</v>
      </c>
      <c r="AD1709" s="15" t="s">
        <v>2006</v>
      </c>
    </row>
    <row r="1710" spans="1:30" x14ac:dyDescent="0.3">
      <c r="A1710" s="143" t="s">
        <v>265</v>
      </c>
      <c r="B1710" s="144" t="s">
        <v>546</v>
      </c>
      <c r="C1710" s="144">
        <v>152125</v>
      </c>
      <c r="D1710" s="144">
        <v>6576900</v>
      </c>
      <c r="E1710" s="166">
        <v>2012</v>
      </c>
      <c r="F1710" s="12">
        <v>41149</v>
      </c>
      <c r="G1710" s="49">
        <v>1.12E-2</v>
      </c>
      <c r="H1710" s="49">
        <v>0.20899999999999999</v>
      </c>
      <c r="I1710" s="49">
        <v>3.21</v>
      </c>
      <c r="J1710" s="49">
        <v>2.38</v>
      </c>
      <c r="K1710" s="26">
        <v>0.86</v>
      </c>
      <c r="L1710" s="26">
        <v>4.7699999999999996</v>
      </c>
      <c r="M1710" s="3">
        <v>3.0999999999999999E-3</v>
      </c>
      <c r="N1710" s="49">
        <v>0.105</v>
      </c>
      <c r="O1710" s="49">
        <v>2.5499999999999998</v>
      </c>
      <c r="P1710" s="49">
        <v>2.3199999999999998</v>
      </c>
      <c r="Q1710" s="49">
        <v>9.9500000000000005E-2</v>
      </c>
      <c r="R1710" s="49">
        <v>2.38</v>
      </c>
      <c r="S1710" s="10" t="s">
        <v>2006</v>
      </c>
      <c r="T1710" s="10" t="s">
        <v>2006</v>
      </c>
      <c r="U1710" s="3" t="s">
        <v>2006</v>
      </c>
      <c r="V1710" s="3" t="s">
        <v>2006</v>
      </c>
      <c r="W1710" s="3" t="s">
        <v>2006</v>
      </c>
      <c r="X1710" s="3" t="s">
        <v>2006</v>
      </c>
      <c r="Y1710" s="3" t="s">
        <v>2006</v>
      </c>
      <c r="Z1710" s="55">
        <v>2.8</v>
      </c>
      <c r="AA1710" s="3" t="s">
        <v>2006</v>
      </c>
      <c r="AB1710" s="3" t="s">
        <v>2006</v>
      </c>
      <c r="AC1710" s="3" t="s">
        <v>2006</v>
      </c>
      <c r="AD1710" s="15" t="s">
        <v>2006</v>
      </c>
    </row>
    <row r="1711" spans="1:30" x14ac:dyDescent="0.3">
      <c r="A1711" s="143" t="s">
        <v>265</v>
      </c>
      <c r="B1711" s="144" t="s">
        <v>546</v>
      </c>
      <c r="C1711" s="144">
        <v>152125</v>
      </c>
      <c r="D1711" s="144">
        <v>6576900</v>
      </c>
      <c r="E1711" s="166">
        <v>2012</v>
      </c>
      <c r="F1711" s="12">
        <v>41179</v>
      </c>
      <c r="G1711" s="49">
        <v>9.7999999999999997E-3</v>
      </c>
      <c r="H1711" s="49">
        <v>0.108</v>
      </c>
      <c r="I1711" s="49">
        <v>2.62</v>
      </c>
      <c r="J1711" s="49">
        <v>1.95</v>
      </c>
      <c r="K1711" s="26">
        <v>0.35899999999999999</v>
      </c>
      <c r="L1711" s="26">
        <v>4.3499999999999996</v>
      </c>
      <c r="M1711" s="3">
        <v>1.3100000000000001E-2</v>
      </c>
      <c r="N1711" s="51">
        <v>0.107</v>
      </c>
      <c r="O1711" s="51">
        <v>3.95</v>
      </c>
      <c r="P1711" s="51">
        <v>2.48</v>
      </c>
      <c r="Q1711" s="51">
        <v>5.8700000000000002E-2</v>
      </c>
      <c r="R1711" s="51">
        <v>10.1</v>
      </c>
      <c r="S1711" s="10" t="s">
        <v>2006</v>
      </c>
      <c r="T1711" s="10" t="s">
        <v>2006</v>
      </c>
      <c r="U1711" s="3" t="s">
        <v>2006</v>
      </c>
      <c r="V1711" s="3" t="s">
        <v>2006</v>
      </c>
      <c r="W1711" s="3" t="s">
        <v>2006</v>
      </c>
      <c r="X1711" s="3" t="s">
        <v>2006</v>
      </c>
      <c r="Y1711" s="3" t="s">
        <v>2006</v>
      </c>
      <c r="Z1711" s="55">
        <v>2.1</v>
      </c>
      <c r="AA1711" s="3" t="s">
        <v>2006</v>
      </c>
      <c r="AB1711" s="3" t="s">
        <v>2006</v>
      </c>
      <c r="AC1711" s="3" t="s">
        <v>2006</v>
      </c>
      <c r="AD1711" s="15" t="s">
        <v>2006</v>
      </c>
    </row>
    <row r="1712" spans="1:30" x14ac:dyDescent="0.3">
      <c r="A1712" s="143" t="s">
        <v>265</v>
      </c>
      <c r="B1712" s="144" t="s">
        <v>546</v>
      </c>
      <c r="C1712" s="144">
        <v>152125</v>
      </c>
      <c r="D1712" s="144">
        <v>6576900</v>
      </c>
      <c r="E1712" s="166">
        <v>2012</v>
      </c>
      <c r="F1712" s="12">
        <v>41208</v>
      </c>
      <c r="G1712" s="51">
        <v>1.18E-2</v>
      </c>
      <c r="H1712" s="51">
        <v>0.18099999999999999</v>
      </c>
      <c r="I1712" s="51">
        <v>3.84</v>
      </c>
      <c r="J1712" s="49">
        <v>2.71</v>
      </c>
      <c r="K1712" s="26">
        <v>0.47</v>
      </c>
      <c r="L1712" s="26">
        <v>14</v>
      </c>
      <c r="M1712" s="3">
        <v>1.2E-2</v>
      </c>
      <c r="N1712" s="49">
        <v>0.122</v>
      </c>
      <c r="O1712" s="49">
        <v>4.26</v>
      </c>
      <c r="P1712" s="49">
        <v>2.77</v>
      </c>
      <c r="Q1712" s="49">
        <v>2.9899999999999999E-2</v>
      </c>
      <c r="R1712" s="49">
        <v>15.1</v>
      </c>
      <c r="S1712" s="10" t="s">
        <v>2006</v>
      </c>
      <c r="T1712" s="10" t="s">
        <v>2006</v>
      </c>
      <c r="U1712" s="3" t="s">
        <v>2006</v>
      </c>
      <c r="V1712" s="3" t="s">
        <v>2006</v>
      </c>
      <c r="W1712" s="3" t="s">
        <v>2006</v>
      </c>
      <c r="X1712" s="3" t="s">
        <v>2006</v>
      </c>
      <c r="Y1712" s="3" t="s">
        <v>2006</v>
      </c>
      <c r="Z1712" s="55">
        <v>2.4</v>
      </c>
      <c r="AA1712" s="3" t="s">
        <v>2006</v>
      </c>
      <c r="AB1712" s="3" t="s">
        <v>2006</v>
      </c>
      <c r="AC1712" s="3" t="s">
        <v>2006</v>
      </c>
      <c r="AD1712" s="15" t="s">
        <v>2006</v>
      </c>
    </row>
    <row r="1713" spans="1:30" x14ac:dyDescent="0.3">
      <c r="A1713" s="143" t="s">
        <v>265</v>
      </c>
      <c r="B1713" s="144" t="s">
        <v>546</v>
      </c>
      <c r="C1713" s="144">
        <v>152125</v>
      </c>
      <c r="D1713" s="144">
        <v>6576900</v>
      </c>
      <c r="E1713" s="166">
        <v>2012</v>
      </c>
      <c r="F1713" s="12">
        <v>41242</v>
      </c>
      <c r="G1713" s="49">
        <v>9.4999999999999998E-3</v>
      </c>
      <c r="H1713" s="49">
        <v>0.254</v>
      </c>
      <c r="I1713" s="49">
        <v>2.99</v>
      </c>
      <c r="J1713" s="49">
        <v>2.74</v>
      </c>
      <c r="K1713" s="26">
        <v>0.49199999999999999</v>
      </c>
      <c r="L1713" s="26">
        <v>5.64</v>
      </c>
      <c r="M1713" s="3" t="s">
        <v>554</v>
      </c>
      <c r="N1713" s="50" t="s">
        <v>587</v>
      </c>
      <c r="O1713" s="49">
        <v>3.36</v>
      </c>
      <c r="P1713" s="49">
        <v>3.04</v>
      </c>
      <c r="Q1713" s="50" t="s">
        <v>587</v>
      </c>
      <c r="R1713" s="49">
        <v>11.9</v>
      </c>
      <c r="S1713" s="10" t="s">
        <v>2006</v>
      </c>
      <c r="T1713" s="10" t="s">
        <v>2006</v>
      </c>
      <c r="U1713" s="3" t="s">
        <v>2006</v>
      </c>
      <c r="V1713" s="3" t="s">
        <v>2006</v>
      </c>
      <c r="W1713" s="3" t="s">
        <v>2006</v>
      </c>
      <c r="X1713" s="3" t="s">
        <v>2006</v>
      </c>
      <c r="Y1713" s="3" t="s">
        <v>2006</v>
      </c>
      <c r="Z1713" s="55">
        <v>4</v>
      </c>
      <c r="AA1713" s="3" t="s">
        <v>2006</v>
      </c>
      <c r="AB1713" s="3" t="s">
        <v>2006</v>
      </c>
      <c r="AC1713" s="3" t="s">
        <v>2006</v>
      </c>
      <c r="AD1713" s="15" t="s">
        <v>2006</v>
      </c>
    </row>
    <row r="1714" spans="1:30" x14ac:dyDescent="0.3">
      <c r="A1714" s="143" t="s">
        <v>265</v>
      </c>
      <c r="B1714" s="144" t="s">
        <v>546</v>
      </c>
      <c r="C1714" s="144">
        <v>152125</v>
      </c>
      <c r="D1714" s="144">
        <v>6576900</v>
      </c>
      <c r="E1714" s="166">
        <v>2012</v>
      </c>
      <c r="F1714" s="12">
        <v>41263</v>
      </c>
      <c r="G1714" s="49">
        <v>6.1999999999999998E-3</v>
      </c>
      <c r="H1714" s="49">
        <v>0.17899999999999999</v>
      </c>
      <c r="I1714" s="49">
        <v>3.31</v>
      </c>
      <c r="J1714" s="49">
        <v>2.31</v>
      </c>
      <c r="K1714" s="26">
        <v>0.54800000000000004</v>
      </c>
      <c r="L1714" s="26">
        <v>3.18</v>
      </c>
      <c r="M1714" s="3">
        <v>5.0000000000000001E-3</v>
      </c>
      <c r="N1714" s="49">
        <v>0.123</v>
      </c>
      <c r="O1714" s="49">
        <v>2.14</v>
      </c>
      <c r="P1714" s="49">
        <v>2.13</v>
      </c>
      <c r="Q1714" s="49">
        <v>2.0500000000000001E-2</v>
      </c>
      <c r="R1714" s="49">
        <v>2.33</v>
      </c>
      <c r="S1714" s="10" t="s">
        <v>2006</v>
      </c>
      <c r="T1714" s="10" t="s">
        <v>2006</v>
      </c>
      <c r="U1714" s="3" t="s">
        <v>2006</v>
      </c>
      <c r="V1714" s="3" t="s">
        <v>2006</v>
      </c>
      <c r="W1714" s="3" t="s">
        <v>2006</v>
      </c>
      <c r="X1714" s="3" t="s">
        <v>2006</v>
      </c>
      <c r="Y1714" s="3" t="s">
        <v>2006</v>
      </c>
      <c r="Z1714" s="55">
        <v>2.2000000000000002</v>
      </c>
      <c r="AA1714" s="3" t="s">
        <v>2006</v>
      </c>
      <c r="AB1714" s="3" t="s">
        <v>2006</v>
      </c>
      <c r="AC1714" s="3" t="s">
        <v>2006</v>
      </c>
      <c r="AD1714" s="15" t="s">
        <v>2006</v>
      </c>
    </row>
    <row r="1715" spans="1:30" x14ac:dyDescent="0.3">
      <c r="A1715" s="146" t="s">
        <v>36</v>
      </c>
      <c r="B1715" s="144" t="s">
        <v>1279</v>
      </c>
      <c r="C1715" s="144">
        <v>158727</v>
      </c>
      <c r="D1715" s="144">
        <v>6578210</v>
      </c>
      <c r="E1715" s="166">
        <v>2012</v>
      </c>
      <c r="F1715" s="12">
        <v>40937</v>
      </c>
      <c r="G1715" s="51">
        <v>2.69E-2</v>
      </c>
      <c r="H1715" s="51">
        <v>0.40600000000000003</v>
      </c>
      <c r="I1715" s="51">
        <v>5.83</v>
      </c>
      <c r="J1715" s="49">
        <v>3.37</v>
      </c>
      <c r="K1715" s="26">
        <v>0.33300000000000002</v>
      </c>
      <c r="L1715" s="26">
        <v>17.5</v>
      </c>
      <c r="M1715" s="3">
        <v>1.7600000000000001E-2</v>
      </c>
      <c r="N1715" s="51">
        <v>0.14099999999999999</v>
      </c>
      <c r="O1715" s="51">
        <v>4.0599999999999996</v>
      </c>
      <c r="P1715" s="51">
        <v>2.62</v>
      </c>
      <c r="Q1715" s="51">
        <v>2.81E-2</v>
      </c>
      <c r="R1715" s="51">
        <v>12</v>
      </c>
      <c r="S1715" s="59" t="s">
        <v>2006</v>
      </c>
      <c r="T1715" s="59" t="s">
        <v>2006</v>
      </c>
      <c r="U1715" s="3" t="s">
        <v>2006</v>
      </c>
      <c r="V1715" s="3" t="s">
        <v>2006</v>
      </c>
      <c r="W1715" s="3" t="s">
        <v>2006</v>
      </c>
      <c r="X1715" s="3" t="s">
        <v>2006</v>
      </c>
      <c r="Y1715" s="3" t="s">
        <v>2006</v>
      </c>
      <c r="Z1715" s="55" t="s">
        <v>2006</v>
      </c>
      <c r="AA1715" s="3" t="s">
        <v>2006</v>
      </c>
      <c r="AB1715" s="3" t="s">
        <v>2006</v>
      </c>
      <c r="AC1715" s="3" t="s">
        <v>2006</v>
      </c>
      <c r="AD1715" s="15" t="s">
        <v>2006</v>
      </c>
    </row>
    <row r="1716" spans="1:30" x14ac:dyDescent="0.3">
      <c r="A1716" s="146" t="s">
        <v>36</v>
      </c>
      <c r="B1716" s="144" t="s">
        <v>1279</v>
      </c>
      <c r="C1716" s="144">
        <v>158727</v>
      </c>
      <c r="D1716" s="144">
        <v>6578210</v>
      </c>
      <c r="E1716" s="166">
        <v>2012</v>
      </c>
      <c r="F1716" s="12">
        <v>40962</v>
      </c>
      <c r="G1716" s="51">
        <v>1.8800000000000001E-2</v>
      </c>
      <c r="H1716" s="51">
        <v>0.20100000000000001</v>
      </c>
      <c r="I1716" s="51">
        <v>3.1</v>
      </c>
      <c r="J1716" s="49">
        <v>2.37</v>
      </c>
      <c r="K1716" s="26">
        <v>2.31</v>
      </c>
      <c r="L1716" s="26">
        <v>9.3699999999999992</v>
      </c>
      <c r="M1716" s="3">
        <v>6.7000000000000002E-3</v>
      </c>
      <c r="N1716" s="51">
        <v>0.111</v>
      </c>
      <c r="O1716" s="51">
        <v>2.2799999999999998</v>
      </c>
      <c r="P1716" s="51">
        <v>2</v>
      </c>
      <c r="Q1716" s="51">
        <v>2.7699999999999999E-2</v>
      </c>
      <c r="R1716" s="51">
        <v>6.6</v>
      </c>
      <c r="S1716" s="59" t="s">
        <v>2006</v>
      </c>
      <c r="T1716" s="59" t="s">
        <v>2006</v>
      </c>
      <c r="U1716" s="3" t="s">
        <v>2006</v>
      </c>
      <c r="V1716" s="3" t="s">
        <v>2006</v>
      </c>
      <c r="W1716" s="3" t="s">
        <v>2006</v>
      </c>
      <c r="X1716" s="3" t="s">
        <v>2006</v>
      </c>
      <c r="Y1716" s="3" t="s">
        <v>2006</v>
      </c>
      <c r="Z1716" s="55">
        <v>2.2999999999999998</v>
      </c>
      <c r="AA1716" s="3" t="s">
        <v>2006</v>
      </c>
      <c r="AB1716" s="3" t="s">
        <v>2006</v>
      </c>
      <c r="AC1716" s="3" t="s">
        <v>2006</v>
      </c>
      <c r="AD1716" s="15" t="s">
        <v>2006</v>
      </c>
    </row>
    <row r="1717" spans="1:30" x14ac:dyDescent="0.3">
      <c r="A1717" s="146" t="s">
        <v>36</v>
      </c>
      <c r="B1717" s="144" t="s">
        <v>1279</v>
      </c>
      <c r="C1717" s="144">
        <v>158727</v>
      </c>
      <c r="D1717" s="144">
        <v>6578210</v>
      </c>
      <c r="E1717" s="166">
        <v>2012</v>
      </c>
      <c r="F1717" s="12">
        <v>40991</v>
      </c>
      <c r="G1717" s="51">
        <v>6.0000000000000001E-3</v>
      </c>
      <c r="H1717" s="51">
        <v>9.9099999999999994E-2</v>
      </c>
      <c r="I1717" s="51">
        <v>2.1800000000000002</v>
      </c>
      <c r="J1717" s="49">
        <v>2.1</v>
      </c>
      <c r="K1717" s="26">
        <v>0.106</v>
      </c>
      <c r="L1717" s="26">
        <v>1.58</v>
      </c>
      <c r="M1717" s="3">
        <v>4.7000000000000002E-3</v>
      </c>
      <c r="N1717" s="51">
        <v>9.9299999999999999E-2</v>
      </c>
      <c r="O1717" s="51">
        <v>1.95</v>
      </c>
      <c r="P1717" s="51">
        <v>2.04</v>
      </c>
      <c r="Q1717" s="51">
        <v>1.44E-2</v>
      </c>
      <c r="R1717" s="51">
        <v>4.0999999999999996</v>
      </c>
      <c r="S1717" s="59" t="s">
        <v>2006</v>
      </c>
      <c r="T1717" s="59" t="s">
        <v>2006</v>
      </c>
      <c r="U1717" s="3" t="s">
        <v>2006</v>
      </c>
      <c r="V1717" s="3" t="s">
        <v>2006</v>
      </c>
      <c r="W1717" s="3" t="s">
        <v>2006</v>
      </c>
      <c r="X1717" s="3" t="s">
        <v>2006</v>
      </c>
      <c r="Y1717" s="3" t="s">
        <v>2006</v>
      </c>
      <c r="Z1717" s="55">
        <v>2</v>
      </c>
      <c r="AA1717" s="3" t="s">
        <v>2006</v>
      </c>
      <c r="AB1717" s="3" t="s">
        <v>2006</v>
      </c>
      <c r="AC1717" s="3" t="s">
        <v>2006</v>
      </c>
      <c r="AD1717" s="15" t="s">
        <v>2006</v>
      </c>
    </row>
    <row r="1718" spans="1:30" x14ac:dyDescent="0.3">
      <c r="A1718" s="146" t="s">
        <v>36</v>
      </c>
      <c r="B1718" s="144" t="s">
        <v>1279</v>
      </c>
      <c r="C1718" s="144">
        <v>158727</v>
      </c>
      <c r="D1718" s="144">
        <v>6578210</v>
      </c>
      <c r="E1718" s="166">
        <v>2012</v>
      </c>
      <c r="F1718" s="12">
        <v>41026</v>
      </c>
      <c r="G1718" s="51">
        <v>6.3E-3</v>
      </c>
      <c r="H1718" s="51">
        <v>0.17499999999999999</v>
      </c>
      <c r="I1718" s="51">
        <v>2.2400000000000002</v>
      </c>
      <c r="J1718" s="49">
        <v>2.08</v>
      </c>
      <c r="K1718" s="26">
        <v>0.219</v>
      </c>
      <c r="L1718" s="26">
        <v>2.16</v>
      </c>
      <c r="M1718" s="3">
        <v>5.7000000000000002E-3</v>
      </c>
      <c r="N1718" s="51">
        <v>9.2399999999999996E-2</v>
      </c>
      <c r="O1718" s="51">
        <v>2.44</v>
      </c>
      <c r="P1718" s="51">
        <v>2.25</v>
      </c>
      <c r="Q1718" s="51">
        <v>2.0500000000000001E-2</v>
      </c>
      <c r="R1718" s="51">
        <v>5.23</v>
      </c>
      <c r="S1718" s="59" t="s">
        <v>2006</v>
      </c>
      <c r="T1718" s="59" t="s">
        <v>2006</v>
      </c>
      <c r="U1718" s="3" t="s">
        <v>2006</v>
      </c>
      <c r="V1718" s="3" t="s">
        <v>2006</v>
      </c>
      <c r="W1718" s="3" t="s">
        <v>2006</v>
      </c>
      <c r="X1718" s="3" t="s">
        <v>2006</v>
      </c>
      <c r="Y1718" s="3" t="s">
        <v>2006</v>
      </c>
      <c r="Z1718" s="54">
        <v>2.4</v>
      </c>
      <c r="AA1718" s="3" t="s">
        <v>2006</v>
      </c>
      <c r="AB1718" s="3" t="s">
        <v>2006</v>
      </c>
      <c r="AC1718" s="3" t="s">
        <v>2006</v>
      </c>
      <c r="AD1718" s="15" t="s">
        <v>2006</v>
      </c>
    </row>
    <row r="1719" spans="1:30" x14ac:dyDescent="0.3">
      <c r="A1719" s="146" t="s">
        <v>36</v>
      </c>
      <c r="B1719" s="144" t="s">
        <v>1279</v>
      </c>
      <c r="C1719" s="144">
        <v>158727</v>
      </c>
      <c r="D1719" s="144">
        <v>6578210</v>
      </c>
      <c r="E1719" s="166">
        <v>2012</v>
      </c>
      <c r="F1719" s="12">
        <v>41059</v>
      </c>
      <c r="G1719" s="51">
        <v>1.17E-2</v>
      </c>
      <c r="H1719" s="51">
        <v>0.23599999999999999</v>
      </c>
      <c r="I1719" s="51">
        <v>3.49</v>
      </c>
      <c r="J1719" s="49">
        <v>2.7</v>
      </c>
      <c r="K1719" s="26">
        <v>0.30199999999999999</v>
      </c>
      <c r="L1719" s="26">
        <v>6.13</v>
      </c>
      <c r="M1719" s="3">
        <v>5.8999999999999999E-3</v>
      </c>
      <c r="N1719" s="51">
        <v>0.126</v>
      </c>
      <c r="O1719" s="51">
        <v>2.44</v>
      </c>
      <c r="P1719" s="51">
        <v>2.37</v>
      </c>
      <c r="Q1719" s="51">
        <v>3.56E-2</v>
      </c>
      <c r="R1719" s="51">
        <v>2.21</v>
      </c>
      <c r="S1719" s="60" t="s">
        <v>2006</v>
      </c>
      <c r="T1719" s="10" t="s">
        <v>2006</v>
      </c>
      <c r="U1719" s="3" t="s">
        <v>2006</v>
      </c>
      <c r="V1719" s="3" t="s">
        <v>2006</v>
      </c>
      <c r="W1719" s="3" t="s">
        <v>2006</v>
      </c>
      <c r="X1719" s="3" t="s">
        <v>2006</v>
      </c>
      <c r="Y1719" s="3" t="s">
        <v>2006</v>
      </c>
      <c r="Z1719" s="55">
        <v>2.2000000000000002</v>
      </c>
      <c r="AA1719" s="3" t="s">
        <v>2006</v>
      </c>
      <c r="AB1719" s="3" t="s">
        <v>2006</v>
      </c>
      <c r="AC1719" s="3" t="s">
        <v>2006</v>
      </c>
      <c r="AD1719" s="15" t="s">
        <v>2006</v>
      </c>
    </row>
    <row r="1720" spans="1:30" x14ac:dyDescent="0.3">
      <c r="A1720" s="146" t="s">
        <v>36</v>
      </c>
      <c r="B1720" s="144" t="s">
        <v>1279</v>
      </c>
      <c r="C1720" s="144">
        <v>158727</v>
      </c>
      <c r="D1720" s="144">
        <v>6578210</v>
      </c>
      <c r="E1720" s="166">
        <v>2012</v>
      </c>
      <c r="F1720" s="12">
        <v>41088</v>
      </c>
      <c r="G1720" s="49">
        <v>8.2000000000000007E-3</v>
      </c>
      <c r="H1720" s="49">
        <v>0.14299999999999999</v>
      </c>
      <c r="I1720" s="49">
        <v>2.78</v>
      </c>
      <c r="J1720" s="49">
        <v>2.2200000000000002</v>
      </c>
      <c r="K1720" s="26">
        <v>0.29899999999999999</v>
      </c>
      <c r="L1720" s="26">
        <v>2.79</v>
      </c>
      <c r="M1720" s="3">
        <v>5.3E-3</v>
      </c>
      <c r="N1720" s="49">
        <v>0.128</v>
      </c>
      <c r="O1720" s="49">
        <v>2.42</v>
      </c>
      <c r="P1720" s="49">
        <v>2.41</v>
      </c>
      <c r="Q1720" s="49">
        <v>3.7499999999999999E-2</v>
      </c>
      <c r="R1720" s="49">
        <v>2.92</v>
      </c>
      <c r="S1720" s="55" t="s">
        <v>2006</v>
      </c>
      <c r="T1720" s="10" t="s">
        <v>2006</v>
      </c>
      <c r="U1720" s="3" t="s">
        <v>2006</v>
      </c>
      <c r="V1720" s="3" t="s">
        <v>2006</v>
      </c>
      <c r="W1720" s="3" t="s">
        <v>2006</v>
      </c>
      <c r="X1720" s="3" t="s">
        <v>2006</v>
      </c>
      <c r="Y1720" s="3" t="s">
        <v>2006</v>
      </c>
      <c r="Z1720" s="55">
        <v>1.6</v>
      </c>
      <c r="AA1720" s="3" t="s">
        <v>2006</v>
      </c>
      <c r="AB1720" s="3" t="s">
        <v>2006</v>
      </c>
      <c r="AC1720" s="3" t="s">
        <v>2006</v>
      </c>
      <c r="AD1720" s="15" t="s">
        <v>2006</v>
      </c>
    </row>
    <row r="1721" spans="1:30" x14ac:dyDescent="0.3">
      <c r="A1721" s="146" t="s">
        <v>36</v>
      </c>
      <c r="B1721" s="144" t="s">
        <v>1279</v>
      </c>
      <c r="C1721" s="144">
        <v>158727</v>
      </c>
      <c r="D1721" s="144">
        <v>6578210</v>
      </c>
      <c r="E1721" s="166">
        <v>2012</v>
      </c>
      <c r="F1721" s="12">
        <v>41115</v>
      </c>
      <c r="G1721" s="51">
        <v>7.4999999999999997E-3</v>
      </c>
      <c r="H1721" s="51">
        <v>7.4399999999999994E-2</v>
      </c>
      <c r="I1721" s="51">
        <v>2.1800000000000002</v>
      </c>
      <c r="J1721" s="49">
        <v>1.97</v>
      </c>
      <c r="K1721" s="26">
        <v>0.17799999999999999</v>
      </c>
      <c r="L1721" s="26">
        <v>1.61</v>
      </c>
      <c r="M1721" s="3">
        <v>7.7999999999999996E-3</v>
      </c>
      <c r="N1721" s="51">
        <v>0.107</v>
      </c>
      <c r="O1721" s="51">
        <v>1.92</v>
      </c>
      <c r="P1721" s="51">
        <v>2.02</v>
      </c>
      <c r="Q1721" s="51">
        <v>2.4199999999999999E-2</v>
      </c>
      <c r="R1721" s="51">
        <v>2.08</v>
      </c>
      <c r="S1721" s="10" t="s">
        <v>2006</v>
      </c>
      <c r="T1721" s="10" t="s">
        <v>2006</v>
      </c>
      <c r="U1721" s="3" t="s">
        <v>2006</v>
      </c>
      <c r="V1721" s="3" t="s">
        <v>2006</v>
      </c>
      <c r="W1721" s="3" t="s">
        <v>2006</v>
      </c>
      <c r="X1721" s="3" t="s">
        <v>2006</v>
      </c>
      <c r="Y1721" s="3" t="s">
        <v>2006</v>
      </c>
      <c r="Z1721" s="54">
        <v>1.3</v>
      </c>
      <c r="AA1721" s="3" t="s">
        <v>2006</v>
      </c>
      <c r="AB1721" s="3" t="s">
        <v>2006</v>
      </c>
      <c r="AC1721" s="3" t="s">
        <v>2006</v>
      </c>
      <c r="AD1721" s="15" t="s">
        <v>2006</v>
      </c>
    </row>
    <row r="1722" spans="1:30" x14ac:dyDescent="0.3">
      <c r="A1722" s="146" t="s">
        <v>36</v>
      </c>
      <c r="B1722" s="144" t="s">
        <v>1279</v>
      </c>
      <c r="C1722" s="144">
        <v>158727</v>
      </c>
      <c r="D1722" s="144">
        <v>6578210</v>
      </c>
      <c r="E1722" s="166">
        <v>2012</v>
      </c>
      <c r="F1722" s="12">
        <v>41149</v>
      </c>
      <c r="G1722" s="49">
        <v>8.8000000000000005E-3</v>
      </c>
      <c r="H1722" s="49">
        <v>9.0200000000000002E-2</v>
      </c>
      <c r="I1722" s="49">
        <v>3.27</v>
      </c>
      <c r="J1722" s="49">
        <v>2.4</v>
      </c>
      <c r="K1722" s="26">
        <v>0.30099999999999999</v>
      </c>
      <c r="L1722" s="26">
        <v>5.33</v>
      </c>
      <c r="M1722" s="3">
        <v>7.7999999999999996E-3</v>
      </c>
      <c r="N1722" s="49">
        <v>6.7100000000000007E-2</v>
      </c>
      <c r="O1722" s="49">
        <v>2.52</v>
      </c>
      <c r="P1722" s="49">
        <v>2.11</v>
      </c>
      <c r="Q1722" s="49">
        <v>3.3000000000000002E-2</v>
      </c>
      <c r="R1722" s="49">
        <v>4.4400000000000004</v>
      </c>
      <c r="S1722" s="10" t="s">
        <v>2006</v>
      </c>
      <c r="T1722" s="10" t="s">
        <v>2006</v>
      </c>
      <c r="U1722" s="3" t="s">
        <v>2006</v>
      </c>
      <c r="V1722" s="3" t="s">
        <v>2006</v>
      </c>
      <c r="W1722" s="3" t="s">
        <v>2006</v>
      </c>
      <c r="X1722" s="3" t="s">
        <v>2006</v>
      </c>
      <c r="Y1722" s="3" t="s">
        <v>2006</v>
      </c>
      <c r="Z1722" s="54">
        <v>1.5</v>
      </c>
      <c r="AA1722" s="3" t="s">
        <v>2006</v>
      </c>
      <c r="AB1722" s="3" t="s">
        <v>2006</v>
      </c>
      <c r="AC1722" s="3" t="s">
        <v>2006</v>
      </c>
      <c r="AD1722" s="15" t="s">
        <v>2006</v>
      </c>
    </row>
    <row r="1723" spans="1:30" x14ac:dyDescent="0.3">
      <c r="A1723" s="146" t="s">
        <v>36</v>
      </c>
      <c r="B1723" s="144" t="s">
        <v>1279</v>
      </c>
      <c r="C1723" s="144">
        <v>158727</v>
      </c>
      <c r="D1723" s="144">
        <v>6578210</v>
      </c>
      <c r="E1723" s="166">
        <v>2012</v>
      </c>
      <c r="F1723" s="12">
        <v>41179</v>
      </c>
      <c r="G1723" s="49">
        <v>5.8999999999999999E-3</v>
      </c>
      <c r="H1723" s="49">
        <v>0.10199999999999999</v>
      </c>
      <c r="I1723" s="49">
        <v>2.2999999999999998</v>
      </c>
      <c r="J1723" s="49">
        <v>2.12</v>
      </c>
      <c r="K1723" s="26">
        <v>0.219</v>
      </c>
      <c r="L1723" s="26">
        <v>2.68</v>
      </c>
      <c r="M1723" s="3" t="s">
        <v>584</v>
      </c>
      <c r="N1723" s="51">
        <v>8.7900000000000006E-2</v>
      </c>
      <c r="O1723" s="51">
        <v>2.0699999999999998</v>
      </c>
      <c r="P1723" s="51">
        <v>2.04</v>
      </c>
      <c r="Q1723" s="51">
        <v>2.4799999999999999E-2</v>
      </c>
      <c r="R1723" s="51">
        <v>1.98</v>
      </c>
      <c r="S1723" s="10" t="s">
        <v>2006</v>
      </c>
      <c r="T1723" s="10" t="s">
        <v>2006</v>
      </c>
      <c r="U1723" s="3" t="s">
        <v>2006</v>
      </c>
      <c r="V1723" s="3" t="s">
        <v>2006</v>
      </c>
      <c r="W1723" s="3" t="s">
        <v>2006</v>
      </c>
      <c r="X1723" s="3" t="s">
        <v>2006</v>
      </c>
      <c r="Y1723" s="3" t="s">
        <v>2006</v>
      </c>
      <c r="Z1723" s="54">
        <v>1.5</v>
      </c>
      <c r="AA1723" s="3" t="s">
        <v>2006</v>
      </c>
      <c r="AB1723" s="3" t="s">
        <v>2006</v>
      </c>
      <c r="AC1723" s="3" t="s">
        <v>2006</v>
      </c>
      <c r="AD1723" s="15" t="s">
        <v>2006</v>
      </c>
    </row>
    <row r="1724" spans="1:30" x14ac:dyDescent="0.3">
      <c r="A1724" s="146" t="s">
        <v>36</v>
      </c>
      <c r="B1724" s="144" t="s">
        <v>1279</v>
      </c>
      <c r="C1724" s="144">
        <v>158727</v>
      </c>
      <c r="D1724" s="144">
        <v>6578210</v>
      </c>
      <c r="E1724" s="166">
        <v>2012</v>
      </c>
      <c r="F1724" s="12">
        <v>41208</v>
      </c>
      <c r="G1724" s="49">
        <v>8.0000000000000002E-3</v>
      </c>
      <c r="H1724" s="49">
        <v>0.121</v>
      </c>
      <c r="I1724" s="49">
        <v>3.69</v>
      </c>
      <c r="J1724" s="49">
        <v>1.99</v>
      </c>
      <c r="K1724" s="26">
        <v>0.33800000000000002</v>
      </c>
      <c r="L1724" s="26">
        <v>3.35</v>
      </c>
      <c r="M1724" s="3">
        <v>4.4000000000000003E-3</v>
      </c>
      <c r="N1724" s="49">
        <v>9.0700000000000003E-2</v>
      </c>
      <c r="O1724" s="49">
        <v>2.0299999999999998</v>
      </c>
      <c r="P1724" s="49">
        <v>2.0299999999999998</v>
      </c>
      <c r="Q1724" s="49">
        <v>3.5299999999999998E-2</v>
      </c>
      <c r="R1724" s="49">
        <v>2.72</v>
      </c>
      <c r="S1724" s="10" t="s">
        <v>2006</v>
      </c>
      <c r="T1724" s="10" t="s">
        <v>2006</v>
      </c>
      <c r="U1724" s="3" t="s">
        <v>2006</v>
      </c>
      <c r="V1724" s="3" t="s">
        <v>2006</v>
      </c>
      <c r="W1724" s="3" t="s">
        <v>2006</v>
      </c>
      <c r="X1724" s="3" t="s">
        <v>2006</v>
      </c>
      <c r="Y1724" s="3" t="s">
        <v>2006</v>
      </c>
      <c r="Z1724" s="54">
        <v>2.1</v>
      </c>
      <c r="AA1724" s="3" t="s">
        <v>2006</v>
      </c>
      <c r="AB1724" s="3" t="s">
        <v>2006</v>
      </c>
      <c r="AC1724" s="3" t="s">
        <v>2006</v>
      </c>
      <c r="AD1724" s="15" t="s">
        <v>2006</v>
      </c>
    </row>
    <row r="1725" spans="1:30" x14ac:dyDescent="0.3">
      <c r="A1725" s="146" t="s">
        <v>36</v>
      </c>
      <c r="B1725" s="144" t="s">
        <v>1279</v>
      </c>
      <c r="C1725" s="144">
        <v>158727</v>
      </c>
      <c r="D1725" s="144">
        <v>6578210</v>
      </c>
      <c r="E1725" s="166">
        <v>2012</v>
      </c>
      <c r="F1725" s="12">
        <v>41242</v>
      </c>
      <c r="G1725" s="51">
        <v>1.0500000000000001E-2</v>
      </c>
      <c r="H1725" s="51">
        <v>0.16</v>
      </c>
      <c r="I1725" s="51">
        <v>3.46</v>
      </c>
      <c r="J1725" s="49">
        <v>2.48</v>
      </c>
      <c r="K1725" s="26">
        <v>0.41599999999999998</v>
      </c>
      <c r="L1725" s="26">
        <v>6.87</v>
      </c>
      <c r="M1725" s="3" t="s">
        <v>554</v>
      </c>
      <c r="N1725" s="49">
        <v>0.249</v>
      </c>
      <c r="O1725" s="49">
        <v>3.02</v>
      </c>
      <c r="P1725" s="49">
        <v>2.56</v>
      </c>
      <c r="Q1725" s="49" t="s">
        <v>587</v>
      </c>
      <c r="R1725" s="49">
        <v>9.61</v>
      </c>
      <c r="S1725" s="10" t="s">
        <v>2006</v>
      </c>
      <c r="T1725" s="10" t="s">
        <v>2006</v>
      </c>
      <c r="U1725" s="3" t="s">
        <v>2006</v>
      </c>
      <c r="V1725" s="3" t="s">
        <v>2006</v>
      </c>
      <c r="W1725" s="3" t="s">
        <v>2006</v>
      </c>
      <c r="X1725" s="3" t="s">
        <v>2006</v>
      </c>
      <c r="Y1725" s="3" t="s">
        <v>2006</v>
      </c>
      <c r="Z1725" s="54">
        <v>2.5</v>
      </c>
      <c r="AA1725" s="3" t="s">
        <v>2006</v>
      </c>
      <c r="AB1725" s="3" t="s">
        <v>2006</v>
      </c>
      <c r="AC1725" s="3" t="s">
        <v>2006</v>
      </c>
      <c r="AD1725" s="15" t="s">
        <v>2006</v>
      </c>
    </row>
    <row r="1726" spans="1:30" x14ac:dyDescent="0.3">
      <c r="A1726" s="146" t="s">
        <v>36</v>
      </c>
      <c r="B1726" s="144" t="s">
        <v>1279</v>
      </c>
      <c r="C1726" s="144">
        <v>158727</v>
      </c>
      <c r="D1726" s="144">
        <v>6578210</v>
      </c>
      <c r="E1726" s="166">
        <v>2012</v>
      </c>
      <c r="F1726" s="12">
        <v>41263</v>
      </c>
      <c r="G1726" s="49">
        <v>7.4000000000000003E-3</v>
      </c>
      <c r="H1726" s="49">
        <v>0.19800000000000001</v>
      </c>
      <c r="I1726" s="49">
        <v>2.39</v>
      </c>
      <c r="J1726" s="49">
        <v>2.14</v>
      </c>
      <c r="K1726" s="26">
        <v>0.30299999999999999</v>
      </c>
      <c r="L1726" s="26">
        <v>2.3199999999999998</v>
      </c>
      <c r="M1726" s="3">
        <v>4.4000000000000003E-3</v>
      </c>
      <c r="N1726" s="49">
        <v>0.10299999999999999</v>
      </c>
      <c r="O1726" s="49">
        <v>1.95</v>
      </c>
      <c r="P1726" s="49">
        <v>2.0499999999999998</v>
      </c>
      <c r="Q1726" s="49">
        <v>0.113</v>
      </c>
      <c r="R1726" s="49">
        <v>2.57</v>
      </c>
      <c r="S1726" s="10" t="s">
        <v>2006</v>
      </c>
      <c r="T1726" s="10" t="s">
        <v>2006</v>
      </c>
      <c r="U1726" s="3" t="s">
        <v>2006</v>
      </c>
      <c r="V1726" s="3" t="s">
        <v>2006</v>
      </c>
      <c r="W1726" s="3" t="s">
        <v>2006</v>
      </c>
      <c r="X1726" s="3" t="s">
        <v>2006</v>
      </c>
      <c r="Y1726" s="3" t="s">
        <v>2006</v>
      </c>
      <c r="Z1726" s="54">
        <v>2.7</v>
      </c>
      <c r="AA1726" s="3" t="s">
        <v>2006</v>
      </c>
      <c r="AB1726" s="3" t="s">
        <v>2006</v>
      </c>
      <c r="AC1726" s="3" t="s">
        <v>2006</v>
      </c>
      <c r="AD1726" s="15" t="s">
        <v>2006</v>
      </c>
    </row>
    <row r="1727" spans="1:30" x14ac:dyDescent="0.3">
      <c r="A1727" s="143" t="s">
        <v>263</v>
      </c>
      <c r="B1727" s="144" t="s">
        <v>550</v>
      </c>
      <c r="C1727" s="144">
        <v>156953</v>
      </c>
      <c r="D1727" s="144">
        <v>6570050</v>
      </c>
      <c r="E1727" s="166">
        <v>2012</v>
      </c>
      <c r="F1727" s="12">
        <v>40937</v>
      </c>
      <c r="G1727" s="51">
        <v>6.7000000000000002E-3</v>
      </c>
      <c r="H1727" s="51">
        <v>0.32400000000000001</v>
      </c>
      <c r="I1727" s="51">
        <v>2.3199999999999998</v>
      </c>
      <c r="J1727" s="49">
        <v>2.75</v>
      </c>
      <c r="K1727" s="26">
        <v>0.25900000000000001</v>
      </c>
      <c r="L1727" s="26">
        <v>6.88</v>
      </c>
      <c r="M1727" s="3">
        <v>4.3E-3</v>
      </c>
      <c r="N1727" s="51">
        <v>0.14499999999999999</v>
      </c>
      <c r="O1727" s="51">
        <v>1.88</v>
      </c>
      <c r="P1727" s="51">
        <v>2.65</v>
      </c>
      <c r="Q1727" s="51">
        <v>2.9499999999999998E-2</v>
      </c>
      <c r="R1727" s="51">
        <v>5.92</v>
      </c>
      <c r="S1727" s="60" t="s">
        <v>2006</v>
      </c>
      <c r="T1727" s="59" t="s">
        <v>2006</v>
      </c>
      <c r="U1727" s="3" t="s">
        <v>2006</v>
      </c>
      <c r="V1727" s="3" t="s">
        <v>2006</v>
      </c>
      <c r="W1727" s="3" t="s">
        <v>2006</v>
      </c>
      <c r="X1727" s="3" t="s">
        <v>2006</v>
      </c>
      <c r="Y1727" s="3" t="s">
        <v>2006</v>
      </c>
      <c r="Z1727" s="55" t="s">
        <v>2006</v>
      </c>
      <c r="AA1727" s="3" t="s">
        <v>2006</v>
      </c>
      <c r="AB1727" s="3" t="s">
        <v>2006</v>
      </c>
      <c r="AC1727" s="3" t="s">
        <v>2006</v>
      </c>
      <c r="AD1727" s="15" t="s">
        <v>2006</v>
      </c>
    </row>
    <row r="1728" spans="1:30" x14ac:dyDescent="0.3">
      <c r="A1728" s="143" t="s">
        <v>263</v>
      </c>
      <c r="B1728" s="144" t="s">
        <v>550</v>
      </c>
      <c r="C1728" s="144">
        <v>156953</v>
      </c>
      <c r="D1728" s="144">
        <v>6570050</v>
      </c>
      <c r="E1728" s="166">
        <v>2012</v>
      </c>
      <c r="F1728" s="12">
        <v>40962</v>
      </c>
      <c r="G1728" s="51">
        <v>1.01E-2</v>
      </c>
      <c r="H1728" s="51">
        <v>0.21099999999999999</v>
      </c>
      <c r="I1728" s="51">
        <v>1.94</v>
      </c>
      <c r="J1728" s="49">
        <v>2.41</v>
      </c>
      <c r="K1728" s="26">
        <v>0.438</v>
      </c>
      <c r="L1728" s="26">
        <v>8.09</v>
      </c>
      <c r="M1728" s="3">
        <v>2.4E-2</v>
      </c>
      <c r="N1728" s="51">
        <v>0.125</v>
      </c>
      <c r="O1728" s="51">
        <v>2.93</v>
      </c>
      <c r="P1728" s="51">
        <v>2.52</v>
      </c>
      <c r="Q1728" s="51">
        <v>7.1199999999999999E-2</v>
      </c>
      <c r="R1728" s="51">
        <v>10.5</v>
      </c>
      <c r="S1728" s="60" t="s">
        <v>2006</v>
      </c>
      <c r="T1728" s="59" t="s">
        <v>2006</v>
      </c>
      <c r="U1728" s="3" t="s">
        <v>2006</v>
      </c>
      <c r="V1728" s="3" t="s">
        <v>2006</v>
      </c>
      <c r="W1728" s="3" t="s">
        <v>2006</v>
      </c>
      <c r="X1728" s="3" t="s">
        <v>2006</v>
      </c>
      <c r="Y1728" s="3" t="s">
        <v>2006</v>
      </c>
      <c r="Z1728" s="54">
        <v>1.8</v>
      </c>
      <c r="AA1728" s="3" t="s">
        <v>2006</v>
      </c>
      <c r="AB1728" s="3" t="s">
        <v>2006</v>
      </c>
      <c r="AC1728" s="3" t="s">
        <v>2006</v>
      </c>
      <c r="AD1728" s="15" t="s">
        <v>2006</v>
      </c>
    </row>
    <row r="1729" spans="1:30" x14ac:dyDescent="0.3">
      <c r="A1729" s="143" t="s">
        <v>263</v>
      </c>
      <c r="B1729" s="144" t="s">
        <v>550</v>
      </c>
      <c r="C1729" s="144">
        <v>156953</v>
      </c>
      <c r="D1729" s="144">
        <v>6570050</v>
      </c>
      <c r="E1729" s="166">
        <v>2012</v>
      </c>
      <c r="F1729" s="12">
        <v>40995</v>
      </c>
      <c r="G1729" s="51">
        <v>2.9899999999999999E-2</v>
      </c>
      <c r="H1729" s="51">
        <v>0.223</v>
      </c>
      <c r="I1729" s="51">
        <v>3.01</v>
      </c>
      <c r="J1729" s="49">
        <v>2.94</v>
      </c>
      <c r="K1729" s="26">
        <v>0.26300000000000001</v>
      </c>
      <c r="L1729" s="26">
        <v>231</v>
      </c>
      <c r="M1729" s="3" t="s">
        <v>584</v>
      </c>
      <c r="N1729" s="51">
        <v>0.123</v>
      </c>
      <c r="O1729" s="51">
        <v>2</v>
      </c>
      <c r="P1729" s="51">
        <v>2.9</v>
      </c>
      <c r="Q1729" s="51">
        <v>1.1900000000000001E-2</v>
      </c>
      <c r="R1729" s="51">
        <v>5.15</v>
      </c>
      <c r="S1729" s="60" t="s">
        <v>2006</v>
      </c>
      <c r="T1729" s="59" t="s">
        <v>2006</v>
      </c>
      <c r="U1729" s="3" t="s">
        <v>2006</v>
      </c>
      <c r="V1729" s="3" t="s">
        <v>2006</v>
      </c>
      <c r="W1729" s="3" t="s">
        <v>2006</v>
      </c>
      <c r="X1729" s="3" t="s">
        <v>2006</v>
      </c>
      <c r="Y1729" s="3" t="s">
        <v>2006</v>
      </c>
      <c r="Z1729" s="55">
        <v>2.5</v>
      </c>
      <c r="AA1729" s="3" t="s">
        <v>2006</v>
      </c>
      <c r="AB1729" s="3" t="s">
        <v>2006</v>
      </c>
      <c r="AC1729" s="3" t="s">
        <v>2006</v>
      </c>
      <c r="AD1729" s="15" t="s">
        <v>2006</v>
      </c>
    </row>
    <row r="1730" spans="1:30" x14ac:dyDescent="0.3">
      <c r="A1730" s="143" t="s">
        <v>263</v>
      </c>
      <c r="B1730" s="144" t="s">
        <v>550</v>
      </c>
      <c r="C1730" s="144">
        <v>156953</v>
      </c>
      <c r="D1730" s="144">
        <v>6570050</v>
      </c>
      <c r="E1730" s="166">
        <v>2012</v>
      </c>
      <c r="F1730" s="12">
        <v>41026</v>
      </c>
      <c r="G1730" s="51">
        <v>4.4999999999999997E-3</v>
      </c>
      <c r="H1730" s="51">
        <v>0.19800000000000001</v>
      </c>
      <c r="I1730" s="51">
        <v>2.35</v>
      </c>
      <c r="J1730" s="49">
        <v>2.5</v>
      </c>
      <c r="K1730" s="26">
        <v>0.187</v>
      </c>
      <c r="L1730" s="26">
        <v>4.09</v>
      </c>
      <c r="M1730" s="3" t="s">
        <v>584</v>
      </c>
      <c r="N1730" s="51">
        <v>0.104</v>
      </c>
      <c r="O1730" s="51">
        <v>1.4</v>
      </c>
      <c r="P1730" s="51">
        <v>2.2400000000000002</v>
      </c>
      <c r="Q1730" s="52" t="s">
        <v>585</v>
      </c>
      <c r="R1730" s="51">
        <v>2.4500000000000002</v>
      </c>
      <c r="S1730" s="60" t="s">
        <v>2006</v>
      </c>
      <c r="T1730" s="59" t="s">
        <v>2006</v>
      </c>
      <c r="U1730" s="3" t="s">
        <v>2006</v>
      </c>
      <c r="V1730" s="3" t="s">
        <v>2006</v>
      </c>
      <c r="W1730" s="3" t="s">
        <v>2006</v>
      </c>
      <c r="X1730" s="3" t="s">
        <v>2006</v>
      </c>
      <c r="Y1730" s="3" t="s">
        <v>2006</v>
      </c>
      <c r="Z1730" s="61">
        <v>2.9</v>
      </c>
      <c r="AA1730" s="3" t="s">
        <v>2006</v>
      </c>
      <c r="AB1730" s="3" t="s">
        <v>2006</v>
      </c>
      <c r="AC1730" s="3" t="s">
        <v>2006</v>
      </c>
      <c r="AD1730" s="15" t="s">
        <v>2006</v>
      </c>
    </row>
    <row r="1731" spans="1:30" x14ac:dyDescent="0.3">
      <c r="A1731" s="143" t="s">
        <v>263</v>
      </c>
      <c r="B1731" s="144" t="s">
        <v>550</v>
      </c>
      <c r="C1731" s="144">
        <v>156953</v>
      </c>
      <c r="D1731" s="144">
        <v>6570050</v>
      </c>
      <c r="E1731" s="166">
        <v>2012</v>
      </c>
      <c r="F1731" s="12">
        <v>41059</v>
      </c>
      <c r="G1731" s="51">
        <v>1.01E-2</v>
      </c>
      <c r="H1731" s="51">
        <v>0.20499999999999999</v>
      </c>
      <c r="I1731" s="51">
        <v>2.77</v>
      </c>
      <c r="J1731" s="49">
        <v>2.91</v>
      </c>
      <c r="K1731" s="26">
        <v>0.255</v>
      </c>
      <c r="L1731" s="26">
        <v>4.8</v>
      </c>
      <c r="M1731" s="3">
        <v>4.1000000000000003E-3</v>
      </c>
      <c r="N1731" s="51">
        <v>0.10299999999999999</v>
      </c>
      <c r="O1731" s="51">
        <v>1.75</v>
      </c>
      <c r="P1731" s="51">
        <v>2.71</v>
      </c>
      <c r="Q1731" s="51">
        <v>6.1699999999999998E-2</v>
      </c>
      <c r="R1731" s="51">
        <v>2.11</v>
      </c>
      <c r="S1731" s="10" t="s">
        <v>2006</v>
      </c>
      <c r="T1731" s="10" t="s">
        <v>2006</v>
      </c>
      <c r="U1731" s="3" t="s">
        <v>2006</v>
      </c>
      <c r="V1731" s="3" t="s">
        <v>2006</v>
      </c>
      <c r="W1731" s="3" t="s">
        <v>2006</v>
      </c>
      <c r="X1731" s="3" t="s">
        <v>2006</v>
      </c>
      <c r="Y1731" s="3" t="s">
        <v>2006</v>
      </c>
      <c r="Z1731" s="61">
        <v>2.5</v>
      </c>
      <c r="AA1731" s="3" t="s">
        <v>2006</v>
      </c>
      <c r="AB1731" s="3" t="s">
        <v>2006</v>
      </c>
      <c r="AC1731" s="3" t="s">
        <v>2006</v>
      </c>
      <c r="AD1731" s="15" t="s">
        <v>2006</v>
      </c>
    </row>
    <row r="1732" spans="1:30" x14ac:dyDescent="0.3">
      <c r="A1732" s="143" t="s">
        <v>263</v>
      </c>
      <c r="B1732" s="144" t="s">
        <v>550</v>
      </c>
      <c r="C1732" s="144">
        <v>156953</v>
      </c>
      <c r="D1732" s="144">
        <v>6570050</v>
      </c>
      <c r="E1732" s="166">
        <v>2012</v>
      </c>
      <c r="F1732" s="12">
        <v>41088</v>
      </c>
      <c r="G1732" s="49">
        <v>2.76E-2</v>
      </c>
      <c r="H1732" s="49">
        <v>0.22500000000000001</v>
      </c>
      <c r="I1732" s="49">
        <v>4.6399999999999997</v>
      </c>
      <c r="J1732" s="49">
        <v>3.27</v>
      </c>
      <c r="K1732" s="26">
        <v>0.38</v>
      </c>
      <c r="L1732" s="26">
        <v>14.1</v>
      </c>
      <c r="M1732" s="3">
        <v>5.7000000000000002E-3</v>
      </c>
      <c r="N1732" s="49">
        <v>0.115</v>
      </c>
      <c r="O1732" s="49">
        <v>2.5499999999999998</v>
      </c>
      <c r="P1732" s="49">
        <v>2.75</v>
      </c>
      <c r="Q1732" s="49">
        <v>2.7799999999999998E-2</v>
      </c>
      <c r="R1732" s="49">
        <v>4.38</v>
      </c>
      <c r="S1732" s="10" t="s">
        <v>2006</v>
      </c>
      <c r="T1732" s="10" t="s">
        <v>2006</v>
      </c>
      <c r="U1732" s="3" t="s">
        <v>2006</v>
      </c>
      <c r="V1732" s="3" t="s">
        <v>2006</v>
      </c>
      <c r="W1732" s="3" t="s">
        <v>2006</v>
      </c>
      <c r="X1732" s="3" t="s">
        <v>2006</v>
      </c>
      <c r="Y1732" s="3" t="s">
        <v>2006</v>
      </c>
      <c r="Z1732" s="61">
        <v>1.7</v>
      </c>
      <c r="AA1732" s="3" t="s">
        <v>2006</v>
      </c>
      <c r="AB1732" s="3" t="s">
        <v>2006</v>
      </c>
      <c r="AC1732" s="3" t="s">
        <v>2006</v>
      </c>
      <c r="AD1732" s="15" t="s">
        <v>2006</v>
      </c>
    </row>
    <row r="1733" spans="1:30" x14ac:dyDescent="0.3">
      <c r="A1733" s="143" t="s">
        <v>263</v>
      </c>
      <c r="B1733" s="144" t="s">
        <v>550</v>
      </c>
      <c r="C1733" s="144">
        <v>156953</v>
      </c>
      <c r="D1733" s="144">
        <v>6570050</v>
      </c>
      <c r="E1733" s="166">
        <v>2012</v>
      </c>
      <c r="F1733" s="12">
        <v>41115</v>
      </c>
      <c r="G1733" s="51">
        <v>2.5000000000000001E-3</v>
      </c>
      <c r="H1733" s="51">
        <v>0.10299999999999999</v>
      </c>
      <c r="I1733" s="51">
        <v>1.4</v>
      </c>
      <c r="J1733" s="49">
        <v>2.2200000000000002</v>
      </c>
      <c r="K1733" s="26">
        <v>9.3700000000000006E-2</v>
      </c>
      <c r="L1733" s="26">
        <v>1.1299999999999999</v>
      </c>
      <c r="M1733" s="3" t="s">
        <v>584</v>
      </c>
      <c r="N1733" s="51">
        <v>8.6999999999999994E-2</v>
      </c>
      <c r="O1733" s="51">
        <v>1.34</v>
      </c>
      <c r="P1733" s="51">
        <v>2.13</v>
      </c>
      <c r="Q1733" s="51">
        <v>2.1600000000000001E-2</v>
      </c>
      <c r="R1733" s="51">
        <v>1.35</v>
      </c>
      <c r="S1733" s="55" t="s">
        <v>2006</v>
      </c>
      <c r="T1733" s="10" t="s">
        <v>2006</v>
      </c>
      <c r="U1733" s="3" t="s">
        <v>2006</v>
      </c>
      <c r="V1733" s="3" t="s">
        <v>2006</v>
      </c>
      <c r="W1733" s="3" t="s">
        <v>2006</v>
      </c>
      <c r="X1733" s="3" t="s">
        <v>2006</v>
      </c>
      <c r="Y1733" s="3" t="s">
        <v>2006</v>
      </c>
      <c r="Z1733" s="61">
        <v>2.1</v>
      </c>
      <c r="AA1733" s="3" t="s">
        <v>2006</v>
      </c>
      <c r="AB1733" s="3" t="s">
        <v>2006</v>
      </c>
      <c r="AC1733" s="3" t="s">
        <v>2006</v>
      </c>
      <c r="AD1733" s="15" t="s">
        <v>2006</v>
      </c>
    </row>
    <row r="1734" spans="1:30" x14ac:dyDescent="0.3">
      <c r="A1734" s="143" t="s">
        <v>263</v>
      </c>
      <c r="B1734" s="144" t="s">
        <v>550</v>
      </c>
      <c r="C1734" s="144">
        <v>156953</v>
      </c>
      <c r="D1734" s="144">
        <v>6570050</v>
      </c>
      <c r="E1734" s="166">
        <v>2012</v>
      </c>
      <c r="F1734" s="12">
        <v>41149</v>
      </c>
      <c r="G1734" s="49">
        <v>3.2000000000000002E-3</v>
      </c>
      <c r="H1734" s="49">
        <v>8.0699999999999994E-2</v>
      </c>
      <c r="I1734" s="49">
        <v>1.22</v>
      </c>
      <c r="J1734" s="49">
        <v>2.21</v>
      </c>
      <c r="K1734" s="26">
        <v>0.109</v>
      </c>
      <c r="L1734" s="26">
        <v>0.82599999999999996</v>
      </c>
      <c r="M1734" s="3">
        <v>2E-3</v>
      </c>
      <c r="N1734" s="49">
        <v>6.2E-2</v>
      </c>
      <c r="O1734" s="49">
        <v>0.97199999999999998</v>
      </c>
      <c r="P1734" s="49">
        <v>1.66</v>
      </c>
      <c r="Q1734" s="50" t="s">
        <v>585</v>
      </c>
      <c r="R1734" s="49">
        <v>0.85399999999999998</v>
      </c>
      <c r="S1734" s="10" t="s">
        <v>2006</v>
      </c>
      <c r="T1734" s="10" t="s">
        <v>2006</v>
      </c>
      <c r="U1734" s="3" t="s">
        <v>2006</v>
      </c>
      <c r="V1734" s="3" t="s">
        <v>2006</v>
      </c>
      <c r="W1734" s="3" t="s">
        <v>2006</v>
      </c>
      <c r="X1734" s="3" t="s">
        <v>2006</v>
      </c>
      <c r="Y1734" s="3" t="s">
        <v>2006</v>
      </c>
      <c r="Z1734" s="61">
        <v>2.6</v>
      </c>
      <c r="AA1734" s="3" t="s">
        <v>2006</v>
      </c>
      <c r="AB1734" s="3" t="s">
        <v>2006</v>
      </c>
      <c r="AC1734" s="3" t="s">
        <v>2006</v>
      </c>
      <c r="AD1734" s="15" t="s">
        <v>2006</v>
      </c>
    </row>
    <row r="1735" spans="1:30" x14ac:dyDescent="0.3">
      <c r="A1735" s="143" t="s">
        <v>263</v>
      </c>
      <c r="B1735" s="144" t="s">
        <v>550</v>
      </c>
      <c r="C1735" s="144">
        <v>156953</v>
      </c>
      <c r="D1735" s="144">
        <v>6570050</v>
      </c>
      <c r="E1735" s="166">
        <v>2012</v>
      </c>
      <c r="F1735" s="12">
        <v>41179</v>
      </c>
      <c r="G1735" s="49">
        <v>2.3E-3</v>
      </c>
      <c r="H1735" s="49">
        <v>6.4600000000000005E-2</v>
      </c>
      <c r="I1735" s="49">
        <v>1.1000000000000001</v>
      </c>
      <c r="J1735" s="49">
        <v>1.78</v>
      </c>
      <c r="K1735" s="26">
        <v>7.6100000000000001E-2</v>
      </c>
      <c r="L1735" s="26">
        <v>0.91700000000000004</v>
      </c>
      <c r="M1735" s="3" t="s">
        <v>584</v>
      </c>
      <c r="N1735" s="51">
        <v>5.67E-2</v>
      </c>
      <c r="O1735" s="51">
        <v>0.871</v>
      </c>
      <c r="P1735" s="51">
        <v>1.77</v>
      </c>
      <c r="Q1735" s="52" t="s">
        <v>585</v>
      </c>
      <c r="R1735" s="51">
        <v>0.70399999999999996</v>
      </c>
      <c r="S1735" s="10" t="s">
        <v>2006</v>
      </c>
      <c r="T1735" s="10" t="s">
        <v>2006</v>
      </c>
      <c r="U1735" s="3" t="s">
        <v>2006</v>
      </c>
      <c r="V1735" s="3" t="s">
        <v>2006</v>
      </c>
      <c r="W1735" s="3" t="s">
        <v>2006</v>
      </c>
      <c r="X1735" s="3" t="s">
        <v>2006</v>
      </c>
      <c r="Y1735" s="3" t="s">
        <v>2006</v>
      </c>
      <c r="Z1735" s="61">
        <v>1.7</v>
      </c>
      <c r="AA1735" s="3" t="s">
        <v>2006</v>
      </c>
      <c r="AB1735" s="3" t="s">
        <v>2006</v>
      </c>
      <c r="AC1735" s="3" t="s">
        <v>2006</v>
      </c>
      <c r="AD1735" s="15" t="s">
        <v>2006</v>
      </c>
    </row>
    <row r="1736" spans="1:30" x14ac:dyDescent="0.3">
      <c r="A1736" s="143" t="s">
        <v>263</v>
      </c>
      <c r="B1736" s="144" t="s">
        <v>550</v>
      </c>
      <c r="C1736" s="144">
        <v>156953</v>
      </c>
      <c r="D1736" s="144">
        <v>6570050</v>
      </c>
      <c r="E1736" s="166">
        <v>2012</v>
      </c>
      <c r="F1736" s="12">
        <v>41208</v>
      </c>
      <c r="G1736" s="49">
        <v>4.3E-3</v>
      </c>
      <c r="H1736" s="49">
        <v>0.129</v>
      </c>
      <c r="I1736" s="49">
        <v>2.0299999999999998</v>
      </c>
      <c r="J1736" s="49">
        <v>2.3199999999999998</v>
      </c>
      <c r="K1736" s="26">
        <v>0.253</v>
      </c>
      <c r="L1736" s="26">
        <v>2.5299999999999998</v>
      </c>
      <c r="M1736" s="3" t="s">
        <v>584</v>
      </c>
      <c r="N1736" s="49">
        <v>7.2999999999999995E-2</v>
      </c>
      <c r="O1736" s="49">
        <v>1.57</v>
      </c>
      <c r="P1736" s="49">
        <v>2.11</v>
      </c>
      <c r="Q1736" s="50" t="s">
        <v>585</v>
      </c>
      <c r="R1736" s="49">
        <v>1.42</v>
      </c>
      <c r="S1736" s="10" t="s">
        <v>2006</v>
      </c>
      <c r="T1736" s="10" t="s">
        <v>2006</v>
      </c>
      <c r="U1736" s="3" t="s">
        <v>2006</v>
      </c>
      <c r="V1736" s="3" t="s">
        <v>2006</v>
      </c>
      <c r="W1736" s="3" t="s">
        <v>2006</v>
      </c>
      <c r="X1736" s="3" t="s">
        <v>2006</v>
      </c>
      <c r="Y1736" s="3" t="s">
        <v>2006</v>
      </c>
      <c r="Z1736" s="61">
        <v>2.9</v>
      </c>
      <c r="AA1736" s="3" t="s">
        <v>2006</v>
      </c>
      <c r="AB1736" s="3" t="s">
        <v>2006</v>
      </c>
      <c r="AC1736" s="3" t="s">
        <v>2006</v>
      </c>
      <c r="AD1736" s="15" t="s">
        <v>2006</v>
      </c>
    </row>
    <row r="1737" spans="1:30" x14ac:dyDescent="0.3">
      <c r="A1737" s="143" t="s">
        <v>263</v>
      </c>
      <c r="B1737" s="144" t="s">
        <v>550</v>
      </c>
      <c r="C1737" s="144">
        <v>156953</v>
      </c>
      <c r="D1737" s="144">
        <v>6570050</v>
      </c>
      <c r="E1737" s="166">
        <v>2012</v>
      </c>
      <c r="F1737" s="12">
        <v>41242</v>
      </c>
      <c r="G1737" s="52">
        <v>4.5999999999999999E-3</v>
      </c>
      <c r="H1737" s="42">
        <v>0.24099999999999999</v>
      </c>
      <c r="I1737" s="42">
        <v>1.93</v>
      </c>
      <c r="J1737" s="49">
        <v>2.67</v>
      </c>
      <c r="K1737" s="26">
        <v>0.32800000000000001</v>
      </c>
      <c r="L1737" s="26">
        <v>4.0999999999999996</v>
      </c>
      <c r="M1737" s="3" t="s">
        <v>554</v>
      </c>
      <c r="N1737" s="49">
        <v>0.33800000000000002</v>
      </c>
      <c r="O1737" s="49" t="s">
        <v>603</v>
      </c>
      <c r="P1737" s="49">
        <v>2.86</v>
      </c>
      <c r="Q1737" s="49" t="s">
        <v>587</v>
      </c>
      <c r="R1737" s="49">
        <v>5.69</v>
      </c>
      <c r="S1737" s="10" t="s">
        <v>2006</v>
      </c>
      <c r="T1737" s="10" t="s">
        <v>2006</v>
      </c>
      <c r="U1737" s="3" t="s">
        <v>2006</v>
      </c>
      <c r="V1737" s="3" t="s">
        <v>2006</v>
      </c>
      <c r="W1737" s="3" t="s">
        <v>2006</v>
      </c>
      <c r="X1737" s="3" t="s">
        <v>2006</v>
      </c>
      <c r="Y1737" s="3" t="s">
        <v>2006</v>
      </c>
      <c r="Z1737" s="55">
        <v>4.0999999999999996</v>
      </c>
      <c r="AA1737" s="3" t="s">
        <v>2006</v>
      </c>
      <c r="AB1737" s="3" t="s">
        <v>2006</v>
      </c>
      <c r="AC1737" s="3" t="s">
        <v>2006</v>
      </c>
      <c r="AD1737" s="15" t="s">
        <v>2006</v>
      </c>
    </row>
    <row r="1738" spans="1:30" x14ac:dyDescent="0.3">
      <c r="A1738" s="143" t="s">
        <v>263</v>
      </c>
      <c r="B1738" s="144" t="s">
        <v>550</v>
      </c>
      <c r="C1738" s="144">
        <v>156953</v>
      </c>
      <c r="D1738" s="144">
        <v>6570050</v>
      </c>
      <c r="E1738" s="166">
        <v>2012</v>
      </c>
      <c r="F1738" s="12">
        <v>41270</v>
      </c>
      <c r="G1738" s="49">
        <v>9.1000000000000004E-3</v>
      </c>
      <c r="H1738" s="42">
        <v>0.29899999999999999</v>
      </c>
      <c r="I1738" s="42">
        <v>1.87</v>
      </c>
      <c r="J1738" s="49">
        <v>2.57</v>
      </c>
      <c r="K1738" s="26">
        <v>0.308</v>
      </c>
      <c r="L1738" s="26">
        <v>7.53</v>
      </c>
      <c r="M1738" s="3">
        <v>7.6E-3</v>
      </c>
      <c r="N1738" s="42">
        <v>0.16900000000000001</v>
      </c>
      <c r="O1738" s="42">
        <v>2.72</v>
      </c>
      <c r="P1738" s="42">
        <v>2.81</v>
      </c>
      <c r="Q1738" s="42">
        <v>5.9799999999999999E-2</v>
      </c>
      <c r="R1738" s="42">
        <v>12.6</v>
      </c>
      <c r="S1738" s="42" t="s">
        <v>2006</v>
      </c>
      <c r="T1738" s="42" t="s">
        <v>2006</v>
      </c>
      <c r="U1738" s="3" t="s">
        <v>2006</v>
      </c>
      <c r="V1738" s="3" t="s">
        <v>2006</v>
      </c>
      <c r="W1738" s="3" t="s">
        <v>2006</v>
      </c>
      <c r="X1738" s="3" t="s">
        <v>2006</v>
      </c>
      <c r="Y1738" s="3" t="s">
        <v>2006</v>
      </c>
      <c r="Z1738" s="55">
        <v>2.8</v>
      </c>
      <c r="AA1738" s="3" t="s">
        <v>2006</v>
      </c>
      <c r="AB1738" s="3" t="s">
        <v>2006</v>
      </c>
      <c r="AC1738" s="3" t="s">
        <v>2006</v>
      </c>
      <c r="AD1738" s="15" t="s">
        <v>2006</v>
      </c>
    </row>
    <row r="1739" spans="1:30" x14ac:dyDescent="0.3">
      <c r="A1739" s="143" t="s">
        <v>37</v>
      </c>
      <c r="B1739" s="155" t="s">
        <v>37</v>
      </c>
      <c r="C1739" s="166"/>
      <c r="D1739" s="166"/>
      <c r="E1739" s="166">
        <v>2012</v>
      </c>
      <c r="F1739" s="12">
        <v>40991</v>
      </c>
      <c r="G1739" s="52" t="s">
        <v>584</v>
      </c>
      <c r="H1739" s="52" t="s">
        <v>585</v>
      </c>
      <c r="I1739" s="52" t="s">
        <v>556</v>
      </c>
      <c r="J1739" s="49" t="s">
        <v>566</v>
      </c>
      <c r="K1739" s="26" t="s">
        <v>585</v>
      </c>
      <c r="L1739" s="26" t="s">
        <v>587</v>
      </c>
      <c r="M1739" s="3" t="s">
        <v>584</v>
      </c>
      <c r="N1739" s="52" t="s">
        <v>585</v>
      </c>
      <c r="O1739" s="52" t="s">
        <v>556</v>
      </c>
      <c r="P1739" s="52" t="s">
        <v>566</v>
      </c>
      <c r="Q1739" s="52" t="s">
        <v>585</v>
      </c>
      <c r="R1739" s="52" t="s">
        <v>587</v>
      </c>
      <c r="S1739" s="51" t="s">
        <v>2006</v>
      </c>
      <c r="T1739" s="51" t="s">
        <v>2006</v>
      </c>
      <c r="U1739" s="3" t="s">
        <v>2006</v>
      </c>
      <c r="V1739" s="3" t="s">
        <v>2006</v>
      </c>
      <c r="W1739" s="3" t="s">
        <v>2006</v>
      </c>
      <c r="X1739" s="3" t="s">
        <v>2006</v>
      </c>
      <c r="Y1739" s="3" t="s">
        <v>2006</v>
      </c>
      <c r="Z1739" s="14" t="s">
        <v>2006</v>
      </c>
      <c r="AA1739" s="3" t="s">
        <v>2006</v>
      </c>
      <c r="AB1739" s="3" t="s">
        <v>2006</v>
      </c>
      <c r="AC1739" s="3" t="s">
        <v>2006</v>
      </c>
      <c r="AD1739" s="15" t="s">
        <v>2006</v>
      </c>
    </row>
    <row r="1740" spans="1:30" x14ac:dyDescent="0.3">
      <c r="A1740" s="143" t="s">
        <v>37</v>
      </c>
      <c r="B1740" s="155" t="s">
        <v>507</v>
      </c>
      <c r="C1740" s="166"/>
      <c r="D1740" s="166"/>
      <c r="E1740" s="166">
        <v>2012</v>
      </c>
      <c r="F1740" s="12">
        <v>41242</v>
      </c>
      <c r="G1740" s="14" t="s">
        <v>584</v>
      </c>
      <c r="H1740" s="42" t="s">
        <v>585</v>
      </c>
      <c r="I1740" s="42" t="s">
        <v>556</v>
      </c>
      <c r="J1740" s="49" t="s">
        <v>566</v>
      </c>
      <c r="K1740" s="26" t="s">
        <v>585</v>
      </c>
      <c r="L1740" s="26" t="s">
        <v>587</v>
      </c>
      <c r="M1740" s="3" t="s">
        <v>554</v>
      </c>
      <c r="N1740" s="49">
        <v>0.253</v>
      </c>
      <c r="O1740" s="50" t="s">
        <v>603</v>
      </c>
      <c r="P1740" s="50" t="s">
        <v>582</v>
      </c>
      <c r="Q1740" s="50" t="s">
        <v>587</v>
      </c>
      <c r="R1740" s="49">
        <v>6.96</v>
      </c>
      <c r="S1740" s="51" t="s">
        <v>2006</v>
      </c>
      <c r="T1740" s="51" t="s">
        <v>2006</v>
      </c>
      <c r="U1740" s="3" t="s">
        <v>2006</v>
      </c>
      <c r="V1740" s="3" t="s">
        <v>2006</v>
      </c>
      <c r="W1740" s="3" t="s">
        <v>2006</v>
      </c>
      <c r="X1740" s="3" t="s">
        <v>2006</v>
      </c>
      <c r="Y1740" s="3" t="s">
        <v>2006</v>
      </c>
      <c r="Z1740" s="14" t="s">
        <v>2006</v>
      </c>
      <c r="AA1740" s="3" t="s">
        <v>2006</v>
      </c>
      <c r="AB1740" s="3" t="s">
        <v>2006</v>
      </c>
      <c r="AC1740" s="3" t="s">
        <v>2006</v>
      </c>
      <c r="AD1740" s="15" t="s">
        <v>2006</v>
      </c>
    </row>
    <row r="1741" spans="1:30" x14ac:dyDescent="0.3">
      <c r="A1741" s="143" t="s">
        <v>265</v>
      </c>
      <c r="B1741" s="144" t="s">
        <v>546</v>
      </c>
      <c r="C1741" s="144">
        <v>152125</v>
      </c>
      <c r="D1741" s="144">
        <v>6576900</v>
      </c>
      <c r="E1741" s="144">
        <v>2011</v>
      </c>
      <c r="F1741" s="4">
        <v>40563</v>
      </c>
      <c r="G1741" s="3">
        <v>1.47E-2</v>
      </c>
      <c r="H1741" s="3">
        <v>0.23</v>
      </c>
      <c r="I1741" s="14">
        <v>3.65</v>
      </c>
      <c r="J1741" s="49">
        <v>2.41</v>
      </c>
      <c r="K1741" s="26">
        <v>0.35599999999999998</v>
      </c>
      <c r="L1741" s="26">
        <v>8.69</v>
      </c>
      <c r="M1741" s="3">
        <v>1.4999999999999999E-2</v>
      </c>
      <c r="N1741" s="3">
        <v>0.13400000000000001</v>
      </c>
      <c r="O1741" s="3">
        <v>3.33</v>
      </c>
      <c r="P1741" s="3">
        <v>2.41</v>
      </c>
      <c r="Q1741" s="3">
        <v>5.1299999999999998E-2</v>
      </c>
      <c r="R1741" s="3">
        <v>9.08</v>
      </c>
      <c r="S1741" s="3" t="s">
        <v>2006</v>
      </c>
      <c r="T1741" s="3" t="s">
        <v>2006</v>
      </c>
      <c r="U1741" s="3" t="s">
        <v>2006</v>
      </c>
      <c r="V1741" s="3" t="s">
        <v>2006</v>
      </c>
      <c r="W1741" s="3" t="s">
        <v>2006</v>
      </c>
      <c r="X1741" s="3" t="s">
        <v>2006</v>
      </c>
      <c r="Y1741" s="3" t="s">
        <v>2006</v>
      </c>
      <c r="Z1741" s="3" t="s">
        <v>2006</v>
      </c>
      <c r="AA1741" s="3" t="s">
        <v>2006</v>
      </c>
      <c r="AB1741" s="3" t="s">
        <v>2006</v>
      </c>
      <c r="AC1741" s="3" t="s">
        <v>2006</v>
      </c>
      <c r="AD1741" s="15" t="s">
        <v>2006</v>
      </c>
    </row>
    <row r="1742" spans="1:30" x14ac:dyDescent="0.3">
      <c r="A1742" s="143" t="s">
        <v>265</v>
      </c>
      <c r="B1742" s="144" t="s">
        <v>546</v>
      </c>
      <c r="C1742" s="144">
        <v>152125</v>
      </c>
      <c r="D1742" s="144">
        <v>6576900</v>
      </c>
      <c r="E1742" s="144">
        <v>2011</v>
      </c>
      <c r="F1742" s="4">
        <v>40591</v>
      </c>
      <c r="G1742" s="3">
        <v>1.04E-2</v>
      </c>
      <c r="H1742" s="3">
        <v>0.34</v>
      </c>
      <c r="I1742" s="14">
        <v>3.7</v>
      </c>
      <c r="J1742" s="49">
        <v>2.5</v>
      </c>
      <c r="K1742" s="26">
        <v>0.42299999999999999</v>
      </c>
      <c r="L1742" s="26">
        <v>5.9</v>
      </c>
      <c r="M1742" s="3">
        <v>6.1999999999999998E-3</v>
      </c>
      <c r="N1742" s="3">
        <v>5.3900000000000003E-2</v>
      </c>
      <c r="O1742" s="3">
        <v>2.63</v>
      </c>
      <c r="P1742" s="3">
        <v>2.3199999999999998</v>
      </c>
      <c r="Q1742" s="3">
        <v>5.0700000000000002E-2</v>
      </c>
      <c r="R1742" s="3">
        <v>4.29</v>
      </c>
      <c r="S1742" s="3" t="s">
        <v>2006</v>
      </c>
      <c r="T1742" s="3" t="s">
        <v>2006</v>
      </c>
      <c r="U1742" s="3" t="s">
        <v>2006</v>
      </c>
      <c r="V1742" s="3" t="s">
        <v>2006</v>
      </c>
      <c r="W1742" s="3" t="s">
        <v>2006</v>
      </c>
      <c r="X1742" s="3" t="s">
        <v>2006</v>
      </c>
      <c r="Y1742" s="3" t="s">
        <v>2006</v>
      </c>
      <c r="Z1742" s="3" t="s">
        <v>2006</v>
      </c>
      <c r="AA1742" s="3" t="s">
        <v>2006</v>
      </c>
      <c r="AB1742" s="3" t="s">
        <v>2006</v>
      </c>
      <c r="AC1742" s="3" t="s">
        <v>2006</v>
      </c>
      <c r="AD1742" s="15" t="s">
        <v>2006</v>
      </c>
    </row>
    <row r="1743" spans="1:30" x14ac:dyDescent="0.3">
      <c r="A1743" s="143" t="s">
        <v>265</v>
      </c>
      <c r="B1743" s="144" t="s">
        <v>546</v>
      </c>
      <c r="C1743" s="144">
        <v>152125</v>
      </c>
      <c r="D1743" s="144">
        <v>6576900</v>
      </c>
      <c r="E1743" s="144">
        <v>2011</v>
      </c>
      <c r="F1743" s="4">
        <v>40626</v>
      </c>
      <c r="G1743" s="3">
        <v>1.03E-2</v>
      </c>
      <c r="H1743" s="3">
        <v>0.20100000000000001</v>
      </c>
      <c r="I1743" s="14">
        <v>3.23</v>
      </c>
      <c r="J1743" s="49">
        <v>2.46</v>
      </c>
      <c r="K1743" s="26">
        <v>0.218</v>
      </c>
      <c r="L1743" s="26">
        <v>4.4400000000000004</v>
      </c>
      <c r="M1743" s="3">
        <v>5.1000000000000004E-3</v>
      </c>
      <c r="N1743" s="3">
        <v>0.14199999999999999</v>
      </c>
      <c r="O1743" s="3">
        <v>2.87</v>
      </c>
      <c r="P1743" s="3">
        <v>2.2799999999999998</v>
      </c>
      <c r="Q1743" s="3">
        <v>0.112</v>
      </c>
      <c r="R1743" s="3">
        <v>3.77</v>
      </c>
      <c r="S1743" s="3" t="s">
        <v>2006</v>
      </c>
      <c r="T1743" s="3" t="s">
        <v>2006</v>
      </c>
      <c r="U1743" s="3" t="s">
        <v>2006</v>
      </c>
      <c r="V1743" s="3" t="s">
        <v>2006</v>
      </c>
      <c r="W1743" s="3" t="s">
        <v>2006</v>
      </c>
      <c r="X1743" s="3" t="s">
        <v>2006</v>
      </c>
      <c r="Y1743" s="3" t="s">
        <v>2006</v>
      </c>
      <c r="Z1743" s="3" t="s">
        <v>2006</v>
      </c>
      <c r="AA1743" s="3" t="s">
        <v>2006</v>
      </c>
      <c r="AB1743" s="3" t="s">
        <v>2006</v>
      </c>
      <c r="AC1743" s="3" t="s">
        <v>2006</v>
      </c>
      <c r="AD1743" s="15" t="s">
        <v>2006</v>
      </c>
    </row>
    <row r="1744" spans="1:30" x14ac:dyDescent="0.3">
      <c r="A1744" s="143" t="s">
        <v>265</v>
      </c>
      <c r="B1744" s="144" t="s">
        <v>546</v>
      </c>
      <c r="C1744" s="144">
        <v>152125</v>
      </c>
      <c r="D1744" s="144">
        <v>6576900</v>
      </c>
      <c r="E1744" s="144">
        <v>2011</v>
      </c>
      <c r="F1744" s="4">
        <v>40646</v>
      </c>
      <c r="G1744" s="3">
        <v>7.4000000000000003E-3</v>
      </c>
      <c r="H1744" s="3">
        <v>0.16400000000000001</v>
      </c>
      <c r="I1744" s="14">
        <v>2.59</v>
      </c>
      <c r="J1744" s="49">
        <v>2.95</v>
      </c>
      <c r="K1744" s="26">
        <v>0.251</v>
      </c>
      <c r="L1744" s="26">
        <v>5.43</v>
      </c>
      <c r="M1744" s="3">
        <v>3.5999999999999999E-3</v>
      </c>
      <c r="N1744" s="3">
        <v>0.126</v>
      </c>
      <c r="O1744" s="3">
        <v>2.34</v>
      </c>
      <c r="P1744" s="3">
        <v>2.33</v>
      </c>
      <c r="Q1744" s="3">
        <v>2.0199999999999999E-2</v>
      </c>
      <c r="R1744" s="3">
        <v>4.5999999999999996</v>
      </c>
      <c r="S1744" s="3" t="s">
        <v>2006</v>
      </c>
      <c r="T1744" s="3" t="s">
        <v>2006</v>
      </c>
      <c r="U1744" s="3" t="s">
        <v>2006</v>
      </c>
      <c r="V1744" s="3" t="s">
        <v>2006</v>
      </c>
      <c r="W1744" s="3" t="s">
        <v>2006</v>
      </c>
      <c r="X1744" s="3" t="s">
        <v>2006</v>
      </c>
      <c r="Y1744" s="3" t="s">
        <v>2006</v>
      </c>
      <c r="Z1744" s="3" t="s">
        <v>2006</v>
      </c>
      <c r="AA1744" s="3" t="s">
        <v>2006</v>
      </c>
      <c r="AB1744" s="3" t="s">
        <v>2006</v>
      </c>
      <c r="AC1744" s="3" t="s">
        <v>2006</v>
      </c>
      <c r="AD1744" s="15" t="s">
        <v>2006</v>
      </c>
    </row>
    <row r="1745" spans="1:30" x14ac:dyDescent="0.3">
      <c r="A1745" s="143" t="s">
        <v>265</v>
      </c>
      <c r="B1745" s="144" t="s">
        <v>546</v>
      </c>
      <c r="C1745" s="144">
        <v>152125</v>
      </c>
      <c r="D1745" s="144">
        <v>6576900</v>
      </c>
      <c r="E1745" s="144">
        <v>2011</v>
      </c>
      <c r="F1745" s="4">
        <v>40681</v>
      </c>
      <c r="G1745" s="3">
        <v>7.3000000000000001E-3</v>
      </c>
      <c r="H1745" s="3">
        <v>0.127</v>
      </c>
      <c r="I1745" s="14">
        <v>3.11</v>
      </c>
      <c r="J1745" s="49">
        <v>2.5099999999999998</v>
      </c>
      <c r="K1745" s="26">
        <v>0.41099999999999998</v>
      </c>
      <c r="L1745" s="26">
        <v>2.88</v>
      </c>
      <c r="M1745" s="3">
        <v>7.7000000000000002E-3</v>
      </c>
      <c r="N1745" s="3">
        <v>0.12</v>
      </c>
      <c r="O1745" s="3">
        <v>3.11</v>
      </c>
      <c r="P1745" s="3">
        <v>2.4</v>
      </c>
      <c r="Q1745" s="3">
        <v>6.9099999999999995E-2</v>
      </c>
      <c r="R1745" s="3">
        <v>3.45</v>
      </c>
      <c r="S1745" s="3" t="s">
        <v>2006</v>
      </c>
      <c r="T1745" s="3" t="s">
        <v>2006</v>
      </c>
      <c r="U1745" s="3" t="s">
        <v>2006</v>
      </c>
      <c r="V1745" s="3" t="s">
        <v>2006</v>
      </c>
      <c r="W1745" s="3" t="s">
        <v>2006</v>
      </c>
      <c r="X1745" s="3" t="s">
        <v>2006</v>
      </c>
      <c r="Y1745" s="3" t="s">
        <v>2006</v>
      </c>
      <c r="Z1745" s="3" t="s">
        <v>2006</v>
      </c>
      <c r="AA1745" s="3" t="s">
        <v>2006</v>
      </c>
      <c r="AB1745" s="3" t="s">
        <v>2006</v>
      </c>
      <c r="AC1745" s="3" t="s">
        <v>2006</v>
      </c>
      <c r="AD1745" s="15" t="s">
        <v>2006</v>
      </c>
    </row>
    <row r="1746" spans="1:30" x14ac:dyDescent="0.3">
      <c r="A1746" s="143" t="s">
        <v>265</v>
      </c>
      <c r="B1746" s="144" t="s">
        <v>546</v>
      </c>
      <c r="C1746" s="144">
        <v>152125</v>
      </c>
      <c r="D1746" s="144">
        <v>6576900</v>
      </c>
      <c r="E1746" s="144">
        <v>2011</v>
      </c>
      <c r="F1746" s="4">
        <v>40710</v>
      </c>
      <c r="G1746" s="3">
        <v>0.01</v>
      </c>
      <c r="H1746" s="3">
        <v>0.13100000000000001</v>
      </c>
      <c r="I1746" s="14">
        <v>5.05</v>
      </c>
      <c r="J1746" s="49">
        <v>2.5499999999999998</v>
      </c>
      <c r="K1746" s="26">
        <v>0.47899999999999998</v>
      </c>
      <c r="L1746" s="26">
        <v>6.55</v>
      </c>
      <c r="M1746" s="3">
        <v>9.1999999999999998E-3</v>
      </c>
      <c r="N1746" s="3">
        <v>0.121</v>
      </c>
      <c r="O1746" s="3">
        <v>4.3099999999999996</v>
      </c>
      <c r="P1746" s="3">
        <v>2.52</v>
      </c>
      <c r="Q1746" s="3">
        <v>4.3799999999999999E-2</v>
      </c>
      <c r="R1746" s="3">
        <v>5.15</v>
      </c>
      <c r="S1746" s="3" t="s">
        <v>2006</v>
      </c>
      <c r="T1746" s="3" t="s">
        <v>2006</v>
      </c>
      <c r="U1746" s="3" t="s">
        <v>2006</v>
      </c>
      <c r="V1746" s="3" t="s">
        <v>2006</v>
      </c>
      <c r="W1746" s="3" t="s">
        <v>2006</v>
      </c>
      <c r="X1746" s="3" t="s">
        <v>2006</v>
      </c>
      <c r="Y1746" s="3" t="s">
        <v>2006</v>
      </c>
      <c r="Z1746" s="3" t="s">
        <v>2006</v>
      </c>
      <c r="AA1746" s="3" t="s">
        <v>2006</v>
      </c>
      <c r="AB1746" s="3" t="s">
        <v>2006</v>
      </c>
      <c r="AC1746" s="3" t="s">
        <v>2006</v>
      </c>
      <c r="AD1746" s="15" t="s">
        <v>2006</v>
      </c>
    </row>
    <row r="1747" spans="1:30" x14ac:dyDescent="0.3">
      <c r="A1747" s="143" t="s">
        <v>265</v>
      </c>
      <c r="B1747" s="144" t="s">
        <v>546</v>
      </c>
      <c r="C1747" s="144">
        <v>152125</v>
      </c>
      <c r="D1747" s="144">
        <v>6576900</v>
      </c>
      <c r="E1747" s="144">
        <v>2011</v>
      </c>
      <c r="F1747" s="4">
        <v>40736</v>
      </c>
      <c r="G1747" s="3">
        <v>4.3E-3</v>
      </c>
      <c r="H1747" s="3">
        <v>0.129</v>
      </c>
      <c r="I1747" s="14">
        <v>3</v>
      </c>
      <c r="J1747" s="49">
        <v>2.23</v>
      </c>
      <c r="K1747" s="26">
        <v>0.191</v>
      </c>
      <c r="L1747" s="26">
        <v>3.13</v>
      </c>
      <c r="M1747" s="3" t="s">
        <v>584</v>
      </c>
      <c r="N1747" s="3">
        <v>9.5799999999999996E-2</v>
      </c>
      <c r="O1747" s="3">
        <v>2.57</v>
      </c>
      <c r="P1747" s="3">
        <v>2.2200000000000002</v>
      </c>
      <c r="Q1747" s="3">
        <v>2.6599999999999999E-2</v>
      </c>
      <c r="R1747" s="3">
        <v>3.28</v>
      </c>
      <c r="S1747" s="3" t="s">
        <v>2006</v>
      </c>
      <c r="T1747" s="3" t="s">
        <v>2006</v>
      </c>
      <c r="U1747" s="3" t="s">
        <v>2006</v>
      </c>
      <c r="V1747" s="3" t="s">
        <v>2006</v>
      </c>
      <c r="W1747" s="3" t="s">
        <v>2006</v>
      </c>
      <c r="X1747" s="3" t="s">
        <v>2006</v>
      </c>
      <c r="Y1747" s="3" t="s">
        <v>2006</v>
      </c>
      <c r="Z1747" s="3" t="s">
        <v>2006</v>
      </c>
      <c r="AA1747" s="3" t="s">
        <v>2006</v>
      </c>
      <c r="AB1747" s="3" t="s">
        <v>2006</v>
      </c>
      <c r="AC1747" s="3" t="s">
        <v>2006</v>
      </c>
      <c r="AD1747" s="15" t="s">
        <v>2006</v>
      </c>
    </row>
    <row r="1748" spans="1:30" x14ac:dyDescent="0.3">
      <c r="A1748" s="143" t="s">
        <v>265</v>
      </c>
      <c r="B1748" s="144" t="s">
        <v>546</v>
      </c>
      <c r="C1748" s="144">
        <v>152125</v>
      </c>
      <c r="D1748" s="144">
        <v>6576900</v>
      </c>
      <c r="E1748" s="144">
        <v>2011</v>
      </c>
      <c r="F1748" s="4">
        <v>40764</v>
      </c>
      <c r="G1748" s="3">
        <v>1.0800000000000001E-2</v>
      </c>
      <c r="H1748" s="3">
        <v>0.33300000000000002</v>
      </c>
      <c r="I1748" s="14">
        <v>4.17</v>
      </c>
      <c r="J1748" s="49">
        <v>2.67</v>
      </c>
      <c r="K1748" s="26">
        <v>0.63800000000000001</v>
      </c>
      <c r="L1748" s="26">
        <v>15.2</v>
      </c>
      <c r="M1748" s="3">
        <v>9.4999999999999998E-3</v>
      </c>
      <c r="N1748" s="3">
        <v>0.254</v>
      </c>
      <c r="O1748" s="3">
        <v>4.21</v>
      </c>
      <c r="P1748" s="3">
        <v>2.78</v>
      </c>
      <c r="Q1748" s="3">
        <v>4.0800000000000003E-2</v>
      </c>
      <c r="R1748" s="3">
        <v>17.399999999999999</v>
      </c>
      <c r="S1748" s="3" t="s">
        <v>2006</v>
      </c>
      <c r="T1748" s="3" t="s">
        <v>2006</v>
      </c>
      <c r="U1748" s="3" t="s">
        <v>2006</v>
      </c>
      <c r="V1748" s="3" t="s">
        <v>2006</v>
      </c>
      <c r="W1748" s="3" t="s">
        <v>2006</v>
      </c>
      <c r="X1748" s="3" t="s">
        <v>2006</v>
      </c>
      <c r="Y1748" s="3" t="s">
        <v>2006</v>
      </c>
      <c r="Z1748" s="3" t="s">
        <v>2006</v>
      </c>
      <c r="AA1748" s="3" t="s">
        <v>2006</v>
      </c>
      <c r="AB1748" s="3" t="s">
        <v>2006</v>
      </c>
      <c r="AC1748" s="3" t="s">
        <v>2006</v>
      </c>
      <c r="AD1748" s="15" t="s">
        <v>2006</v>
      </c>
    </row>
    <row r="1749" spans="1:30" x14ac:dyDescent="0.3">
      <c r="A1749" s="143" t="s">
        <v>265</v>
      </c>
      <c r="B1749" s="144" t="s">
        <v>546</v>
      </c>
      <c r="C1749" s="144">
        <v>152125</v>
      </c>
      <c r="D1749" s="144">
        <v>6576900</v>
      </c>
      <c r="E1749" s="144">
        <v>2011</v>
      </c>
      <c r="F1749" s="4" t="s">
        <v>616</v>
      </c>
      <c r="G1749" s="3">
        <v>6.7000000000000002E-3</v>
      </c>
      <c r="H1749" s="3">
        <v>0.29299999999999998</v>
      </c>
      <c r="I1749" s="14">
        <v>3.88</v>
      </c>
      <c r="J1749" s="49">
        <v>2.57</v>
      </c>
      <c r="K1749" s="26">
        <v>0.92800000000000005</v>
      </c>
      <c r="L1749" s="26">
        <v>8.64</v>
      </c>
      <c r="M1749" s="3">
        <v>7.7000000000000002E-3</v>
      </c>
      <c r="N1749" s="3">
        <v>0.14000000000000001</v>
      </c>
      <c r="O1749" s="3">
        <v>3.13</v>
      </c>
      <c r="P1749" s="3">
        <v>2.41</v>
      </c>
      <c r="Q1749" s="3">
        <v>9.3700000000000006E-2</v>
      </c>
      <c r="R1749" s="3">
        <v>5.52</v>
      </c>
      <c r="S1749" s="3" t="s">
        <v>2006</v>
      </c>
      <c r="T1749" s="3" t="s">
        <v>2006</v>
      </c>
      <c r="U1749" s="3" t="s">
        <v>2006</v>
      </c>
      <c r="V1749" s="3" t="s">
        <v>2006</v>
      </c>
      <c r="W1749" s="3" t="s">
        <v>2006</v>
      </c>
      <c r="X1749" s="3" t="s">
        <v>2006</v>
      </c>
      <c r="Y1749" s="3" t="s">
        <v>2006</v>
      </c>
      <c r="Z1749" s="3" t="s">
        <v>2006</v>
      </c>
      <c r="AA1749" s="3" t="s">
        <v>2006</v>
      </c>
      <c r="AB1749" s="3" t="s">
        <v>2006</v>
      </c>
      <c r="AC1749" s="3" t="s">
        <v>2006</v>
      </c>
      <c r="AD1749" s="15" t="s">
        <v>2006</v>
      </c>
    </row>
    <row r="1750" spans="1:30" x14ac:dyDescent="0.3">
      <c r="A1750" s="143" t="s">
        <v>265</v>
      </c>
      <c r="B1750" s="144" t="s">
        <v>546</v>
      </c>
      <c r="C1750" s="144">
        <v>152125</v>
      </c>
      <c r="D1750" s="144">
        <v>6576900</v>
      </c>
      <c r="E1750" s="144">
        <v>2011</v>
      </c>
      <c r="F1750" s="4">
        <v>40841</v>
      </c>
      <c r="G1750" s="3">
        <v>2.12E-2</v>
      </c>
      <c r="H1750" s="3">
        <v>0.16700000000000001</v>
      </c>
      <c r="I1750" s="14">
        <v>4.41</v>
      </c>
      <c r="J1750" s="49">
        <v>3.02</v>
      </c>
      <c r="K1750" s="26">
        <v>0.501</v>
      </c>
      <c r="L1750" s="26">
        <v>10.4</v>
      </c>
      <c r="M1750" s="3">
        <v>3.0599999999999999E-2</v>
      </c>
      <c r="N1750" s="3">
        <v>8.3000000000000004E-2</v>
      </c>
      <c r="O1750" s="3">
        <v>7.13</v>
      </c>
      <c r="P1750" s="3">
        <v>3.59</v>
      </c>
      <c r="Q1750" s="3">
        <v>4.4499999999999998E-2</v>
      </c>
      <c r="R1750" s="3">
        <v>20.5</v>
      </c>
      <c r="S1750" s="3" t="s">
        <v>2006</v>
      </c>
      <c r="T1750" s="3" t="s">
        <v>2006</v>
      </c>
      <c r="U1750" s="3" t="s">
        <v>2006</v>
      </c>
      <c r="V1750" s="3" t="s">
        <v>2006</v>
      </c>
      <c r="W1750" s="3" t="s">
        <v>2006</v>
      </c>
      <c r="X1750" s="3" t="s">
        <v>2006</v>
      </c>
      <c r="Y1750" s="3" t="s">
        <v>2006</v>
      </c>
      <c r="Z1750" s="3" t="s">
        <v>2006</v>
      </c>
      <c r="AA1750" s="3" t="s">
        <v>2006</v>
      </c>
      <c r="AB1750" s="3" t="s">
        <v>2006</v>
      </c>
      <c r="AC1750" s="3" t="s">
        <v>2006</v>
      </c>
      <c r="AD1750" s="15" t="s">
        <v>2006</v>
      </c>
    </row>
    <row r="1751" spans="1:30" x14ac:dyDescent="0.3">
      <c r="A1751" s="143" t="s">
        <v>265</v>
      </c>
      <c r="B1751" s="144" t="s">
        <v>546</v>
      </c>
      <c r="C1751" s="144">
        <v>152125</v>
      </c>
      <c r="D1751" s="144">
        <v>6576900</v>
      </c>
      <c r="E1751" s="144">
        <v>2011</v>
      </c>
      <c r="F1751" s="4" t="s">
        <v>619</v>
      </c>
      <c r="G1751" s="3">
        <v>1.09E-2</v>
      </c>
      <c r="H1751" s="3">
        <v>0.159</v>
      </c>
      <c r="I1751" s="14">
        <v>3.29</v>
      </c>
      <c r="J1751" s="49">
        <v>2.59</v>
      </c>
      <c r="K1751" s="26">
        <v>0.59699999999999998</v>
      </c>
      <c r="L1751" s="26">
        <v>6.29</v>
      </c>
      <c r="M1751" s="3">
        <v>5.7999999999999996E-3</v>
      </c>
      <c r="N1751" s="3">
        <v>0.10299999999999999</v>
      </c>
      <c r="O1751" s="3">
        <v>2.75</v>
      </c>
      <c r="P1751" s="3">
        <v>2.41</v>
      </c>
      <c r="Q1751" s="3">
        <v>2.5899999999999999E-2</v>
      </c>
      <c r="R1751" s="3">
        <v>4.45</v>
      </c>
      <c r="S1751" s="3" t="s">
        <v>2006</v>
      </c>
      <c r="T1751" s="3" t="s">
        <v>2006</v>
      </c>
      <c r="U1751" s="3" t="s">
        <v>2006</v>
      </c>
      <c r="V1751" s="3" t="s">
        <v>2006</v>
      </c>
      <c r="W1751" s="3" t="s">
        <v>2006</v>
      </c>
      <c r="X1751" s="3" t="s">
        <v>2006</v>
      </c>
      <c r="Y1751" s="3" t="s">
        <v>2006</v>
      </c>
      <c r="Z1751" s="3" t="s">
        <v>2006</v>
      </c>
      <c r="AA1751" s="3" t="s">
        <v>2006</v>
      </c>
      <c r="AB1751" s="3" t="s">
        <v>2006</v>
      </c>
      <c r="AC1751" s="3" t="s">
        <v>2006</v>
      </c>
      <c r="AD1751" s="15" t="s">
        <v>2006</v>
      </c>
    </row>
    <row r="1752" spans="1:30" x14ac:dyDescent="0.3">
      <c r="A1752" s="143" t="s">
        <v>265</v>
      </c>
      <c r="B1752" s="144" t="s">
        <v>546</v>
      </c>
      <c r="C1752" s="144">
        <v>152125</v>
      </c>
      <c r="D1752" s="144">
        <v>6576900</v>
      </c>
      <c r="E1752" s="144">
        <v>2011</v>
      </c>
      <c r="F1752" s="4">
        <v>40884</v>
      </c>
      <c r="G1752" s="3">
        <v>1.0699999999999999E-2</v>
      </c>
      <c r="H1752" s="3">
        <v>0.16300000000000001</v>
      </c>
      <c r="I1752" s="14">
        <v>3.17</v>
      </c>
      <c r="J1752" s="49">
        <v>2.4500000000000002</v>
      </c>
      <c r="K1752" s="26">
        <v>0.42899999999999999</v>
      </c>
      <c r="L1752" s="26">
        <v>5.93</v>
      </c>
      <c r="M1752" s="3">
        <v>8.3999999999999995E-3</v>
      </c>
      <c r="N1752" s="3">
        <v>8.8499999999999995E-2</v>
      </c>
      <c r="O1752" s="3">
        <v>2.95</v>
      </c>
      <c r="P1752" s="3">
        <v>2.48</v>
      </c>
      <c r="Q1752" s="3">
        <v>2.6700000000000002E-2</v>
      </c>
      <c r="R1752" s="3">
        <v>6.52</v>
      </c>
      <c r="S1752" s="3" t="s">
        <v>2006</v>
      </c>
      <c r="T1752" s="3" t="s">
        <v>2006</v>
      </c>
      <c r="U1752" s="3" t="s">
        <v>2006</v>
      </c>
      <c r="V1752" s="3" t="s">
        <v>2006</v>
      </c>
      <c r="W1752" s="3" t="s">
        <v>2006</v>
      </c>
      <c r="X1752" s="3" t="s">
        <v>2006</v>
      </c>
      <c r="Y1752" s="3" t="s">
        <v>2006</v>
      </c>
      <c r="Z1752" s="3" t="s">
        <v>2006</v>
      </c>
      <c r="AA1752" s="3" t="s">
        <v>2006</v>
      </c>
      <c r="AB1752" s="3" t="s">
        <v>2006</v>
      </c>
      <c r="AC1752" s="3" t="s">
        <v>2006</v>
      </c>
      <c r="AD1752" s="15" t="s">
        <v>2006</v>
      </c>
    </row>
    <row r="1753" spans="1:30" x14ac:dyDescent="0.3">
      <c r="A1753" s="146" t="s">
        <v>36</v>
      </c>
      <c r="B1753" s="144" t="s">
        <v>1279</v>
      </c>
      <c r="C1753" s="144">
        <v>158727</v>
      </c>
      <c r="D1753" s="144">
        <v>6578210</v>
      </c>
      <c r="E1753" s="144">
        <v>2011</v>
      </c>
      <c r="F1753" s="4">
        <v>40562</v>
      </c>
      <c r="G1753" s="3">
        <v>2.0400000000000001E-2</v>
      </c>
      <c r="H1753" s="3">
        <v>0.185</v>
      </c>
      <c r="I1753" s="14">
        <v>2.76</v>
      </c>
      <c r="J1753" s="49">
        <v>2.08</v>
      </c>
      <c r="K1753" s="26">
        <v>0.28199999999999997</v>
      </c>
      <c r="L1753" s="26">
        <v>6.68</v>
      </c>
      <c r="M1753" s="3">
        <v>2.1299999999999999E-2</v>
      </c>
      <c r="N1753" s="3">
        <v>0.12</v>
      </c>
      <c r="O1753" s="3">
        <v>2.72</v>
      </c>
      <c r="P1753" s="3">
        <v>1.86</v>
      </c>
      <c r="Q1753" s="3">
        <v>3.73E-2</v>
      </c>
      <c r="R1753" s="3">
        <v>7.96</v>
      </c>
      <c r="S1753" s="3" t="s">
        <v>2006</v>
      </c>
      <c r="T1753" s="3" t="s">
        <v>2006</v>
      </c>
      <c r="U1753" s="3" t="s">
        <v>2006</v>
      </c>
      <c r="V1753" s="3" t="s">
        <v>2006</v>
      </c>
      <c r="W1753" s="3" t="s">
        <v>2006</v>
      </c>
      <c r="X1753" s="3" t="s">
        <v>2006</v>
      </c>
      <c r="Y1753" s="3" t="s">
        <v>2006</v>
      </c>
      <c r="Z1753" s="3" t="s">
        <v>2006</v>
      </c>
      <c r="AA1753" s="3" t="s">
        <v>2006</v>
      </c>
      <c r="AB1753" s="3" t="s">
        <v>2006</v>
      </c>
      <c r="AC1753" s="3" t="s">
        <v>2006</v>
      </c>
      <c r="AD1753" s="15" t="s">
        <v>2006</v>
      </c>
    </row>
    <row r="1754" spans="1:30" x14ac:dyDescent="0.3">
      <c r="A1754" s="146" t="s">
        <v>36</v>
      </c>
      <c r="B1754" s="144" t="s">
        <v>1279</v>
      </c>
      <c r="C1754" s="144">
        <v>158727</v>
      </c>
      <c r="D1754" s="144">
        <v>6578210</v>
      </c>
      <c r="E1754" s="144">
        <v>2011</v>
      </c>
      <c r="F1754" s="4">
        <v>40591</v>
      </c>
      <c r="G1754" s="3">
        <v>7.4000000000000003E-3</v>
      </c>
      <c r="H1754" s="3">
        <v>0.20499999999999999</v>
      </c>
      <c r="I1754" s="14">
        <v>2.5</v>
      </c>
      <c r="J1754" s="49">
        <v>2.19</v>
      </c>
      <c r="K1754" s="26">
        <v>0.185</v>
      </c>
      <c r="L1754" s="26">
        <v>1.85</v>
      </c>
      <c r="M1754" s="3">
        <v>9.7999999999999997E-3</v>
      </c>
      <c r="N1754" s="3">
        <v>6.6500000000000004E-2</v>
      </c>
      <c r="O1754" s="3">
        <v>2.54</v>
      </c>
      <c r="P1754" s="3">
        <v>2.2799999999999998</v>
      </c>
      <c r="Q1754" s="3">
        <v>2.53E-2</v>
      </c>
      <c r="R1754" s="3">
        <v>2.98</v>
      </c>
      <c r="S1754" s="3" t="s">
        <v>2006</v>
      </c>
      <c r="T1754" s="3" t="s">
        <v>2006</v>
      </c>
      <c r="U1754" s="3" t="s">
        <v>2006</v>
      </c>
      <c r="V1754" s="3" t="s">
        <v>2006</v>
      </c>
      <c r="W1754" s="3" t="s">
        <v>2006</v>
      </c>
      <c r="X1754" s="3" t="s">
        <v>2006</v>
      </c>
      <c r="Y1754" s="3" t="s">
        <v>2006</v>
      </c>
      <c r="Z1754" s="3" t="s">
        <v>2006</v>
      </c>
      <c r="AA1754" s="3" t="s">
        <v>2006</v>
      </c>
      <c r="AB1754" s="3" t="s">
        <v>2006</v>
      </c>
      <c r="AC1754" s="3" t="s">
        <v>2006</v>
      </c>
      <c r="AD1754" s="15" t="s">
        <v>2006</v>
      </c>
    </row>
    <row r="1755" spans="1:30" x14ac:dyDescent="0.3">
      <c r="A1755" s="146" t="s">
        <v>36</v>
      </c>
      <c r="B1755" s="144" t="s">
        <v>1279</v>
      </c>
      <c r="C1755" s="144">
        <v>158727</v>
      </c>
      <c r="D1755" s="144">
        <v>6578210</v>
      </c>
      <c r="E1755" s="144">
        <v>2011</v>
      </c>
      <c r="F1755" s="4">
        <v>40626</v>
      </c>
      <c r="G1755" s="3">
        <v>1.5800000000000002E-2</v>
      </c>
      <c r="H1755" s="3">
        <v>0.182</v>
      </c>
      <c r="I1755" s="14">
        <v>2.58</v>
      </c>
      <c r="J1755" s="49">
        <v>2.23</v>
      </c>
      <c r="K1755" s="26">
        <v>0.309</v>
      </c>
      <c r="L1755" s="26">
        <v>4.37</v>
      </c>
      <c r="M1755" s="3">
        <v>1.5800000000000002E-2</v>
      </c>
      <c r="N1755" s="3">
        <v>0.106</v>
      </c>
      <c r="O1755" s="3">
        <v>2.36</v>
      </c>
      <c r="P1755" s="3">
        <v>2.0699999999999998</v>
      </c>
      <c r="Q1755" s="3">
        <v>4.58E-2</v>
      </c>
      <c r="R1755" s="3">
        <v>6.44</v>
      </c>
      <c r="S1755" s="3" t="s">
        <v>2006</v>
      </c>
      <c r="T1755" s="3" t="s">
        <v>2006</v>
      </c>
      <c r="U1755" s="3" t="s">
        <v>2006</v>
      </c>
      <c r="V1755" s="3" t="s">
        <v>2006</v>
      </c>
      <c r="W1755" s="3" t="s">
        <v>2006</v>
      </c>
      <c r="X1755" s="3" t="s">
        <v>2006</v>
      </c>
      <c r="Y1755" s="3" t="s">
        <v>2006</v>
      </c>
      <c r="Z1755" s="3" t="s">
        <v>2006</v>
      </c>
      <c r="AA1755" s="3" t="s">
        <v>2006</v>
      </c>
      <c r="AB1755" s="3" t="s">
        <v>2006</v>
      </c>
      <c r="AC1755" s="3" t="s">
        <v>2006</v>
      </c>
      <c r="AD1755" s="15" t="s">
        <v>2006</v>
      </c>
    </row>
    <row r="1756" spans="1:30" x14ac:dyDescent="0.3">
      <c r="A1756" s="146" t="s">
        <v>36</v>
      </c>
      <c r="B1756" s="144" t="s">
        <v>1279</v>
      </c>
      <c r="C1756" s="144">
        <v>158727</v>
      </c>
      <c r="D1756" s="144">
        <v>6578210</v>
      </c>
      <c r="E1756" s="144">
        <v>2011</v>
      </c>
      <c r="F1756" s="4">
        <v>40654</v>
      </c>
      <c r="G1756" s="3">
        <v>1.6199999999999999E-2</v>
      </c>
      <c r="H1756" s="3">
        <v>0.21299999999999999</v>
      </c>
      <c r="I1756" s="14">
        <v>3.09</v>
      </c>
      <c r="J1756" s="49">
        <v>2.17</v>
      </c>
      <c r="K1756" s="26">
        <v>0.33400000000000002</v>
      </c>
      <c r="L1756" s="26">
        <v>3.25</v>
      </c>
      <c r="M1756" s="3">
        <v>1.6899999999999998E-2</v>
      </c>
      <c r="N1756" s="3">
        <v>0.158</v>
      </c>
      <c r="O1756" s="3">
        <v>2.68</v>
      </c>
      <c r="P1756" s="3">
        <v>2.1</v>
      </c>
      <c r="Q1756" s="3">
        <v>3.8600000000000002E-2</v>
      </c>
      <c r="R1756" s="3">
        <v>5.08</v>
      </c>
      <c r="S1756" s="3" t="s">
        <v>2006</v>
      </c>
      <c r="T1756" s="3" t="s">
        <v>2006</v>
      </c>
      <c r="U1756" s="3" t="s">
        <v>2006</v>
      </c>
      <c r="V1756" s="3" t="s">
        <v>2006</v>
      </c>
      <c r="W1756" s="3" t="s">
        <v>2006</v>
      </c>
      <c r="X1756" s="3" t="s">
        <v>2006</v>
      </c>
      <c r="Y1756" s="3" t="s">
        <v>2006</v>
      </c>
      <c r="Z1756" s="3" t="s">
        <v>2006</v>
      </c>
      <c r="AA1756" s="3" t="s">
        <v>2006</v>
      </c>
      <c r="AB1756" s="3" t="s">
        <v>2006</v>
      </c>
      <c r="AC1756" s="3" t="s">
        <v>2006</v>
      </c>
      <c r="AD1756" s="15" t="s">
        <v>2006</v>
      </c>
    </row>
    <row r="1757" spans="1:30" x14ac:dyDescent="0.3">
      <c r="A1757" s="146" t="s">
        <v>36</v>
      </c>
      <c r="B1757" s="144" t="s">
        <v>1279</v>
      </c>
      <c r="C1757" s="144">
        <v>158727</v>
      </c>
      <c r="D1757" s="144">
        <v>6578210</v>
      </c>
      <c r="E1757" s="144">
        <v>2011</v>
      </c>
      <c r="F1757" s="4">
        <v>40680</v>
      </c>
      <c r="G1757" s="3">
        <v>8.0999999999999996E-3</v>
      </c>
      <c r="H1757" s="3">
        <v>0.11899999999999999</v>
      </c>
      <c r="I1757" s="14">
        <v>2.65</v>
      </c>
      <c r="J1757" s="49">
        <v>2.2599999999999998</v>
      </c>
      <c r="K1757" s="26">
        <v>0.26400000000000001</v>
      </c>
      <c r="L1757" s="26">
        <v>2.33</v>
      </c>
      <c r="M1757" s="3">
        <v>7.6E-3</v>
      </c>
      <c r="N1757" s="3">
        <v>0.123</v>
      </c>
      <c r="O1757" s="3">
        <v>2.6</v>
      </c>
      <c r="P1757" s="3">
        <v>2.21</v>
      </c>
      <c r="Q1757" s="3">
        <v>4.0500000000000001E-2</v>
      </c>
      <c r="R1757" s="3">
        <v>3.97</v>
      </c>
      <c r="S1757" s="3" t="s">
        <v>2006</v>
      </c>
      <c r="T1757" s="3" t="s">
        <v>2006</v>
      </c>
      <c r="U1757" s="3" t="s">
        <v>2006</v>
      </c>
      <c r="V1757" s="3" t="s">
        <v>2006</v>
      </c>
      <c r="W1757" s="3" t="s">
        <v>2006</v>
      </c>
      <c r="X1757" s="3" t="s">
        <v>2006</v>
      </c>
      <c r="Y1757" s="3" t="s">
        <v>2006</v>
      </c>
      <c r="Z1757" s="3" t="s">
        <v>2006</v>
      </c>
      <c r="AA1757" s="3" t="s">
        <v>2006</v>
      </c>
      <c r="AB1757" s="3" t="s">
        <v>2006</v>
      </c>
      <c r="AC1757" s="3" t="s">
        <v>2006</v>
      </c>
      <c r="AD1757" s="15" t="s">
        <v>2006</v>
      </c>
    </row>
    <row r="1758" spans="1:30" x14ac:dyDescent="0.3">
      <c r="A1758" s="146" t="s">
        <v>36</v>
      </c>
      <c r="B1758" s="144" t="s">
        <v>1279</v>
      </c>
      <c r="C1758" s="144">
        <v>158727</v>
      </c>
      <c r="D1758" s="144">
        <v>6578210</v>
      </c>
      <c r="E1758" s="144">
        <v>2011</v>
      </c>
      <c r="F1758" s="4" t="s">
        <v>628</v>
      </c>
      <c r="G1758" s="3">
        <v>3.1E-2</v>
      </c>
      <c r="H1758" s="3">
        <v>0.13</v>
      </c>
      <c r="I1758" s="14">
        <v>2.36</v>
      </c>
      <c r="J1758" s="49">
        <v>1.82</v>
      </c>
      <c r="K1758" s="26">
        <v>0.24199999999999999</v>
      </c>
      <c r="L1758" s="26">
        <v>4.63</v>
      </c>
      <c r="M1758" s="3">
        <v>1.0800000000000001E-2</v>
      </c>
      <c r="N1758" s="3">
        <v>7.4399999999999994E-2</v>
      </c>
      <c r="O1758" s="3">
        <v>1.79</v>
      </c>
      <c r="P1758" s="3">
        <v>1.66</v>
      </c>
      <c r="Q1758" s="3">
        <v>3.0700000000000002E-2</v>
      </c>
      <c r="R1758" s="3">
        <v>2.83</v>
      </c>
      <c r="S1758" s="3" t="s">
        <v>2006</v>
      </c>
      <c r="T1758" s="3" t="s">
        <v>2006</v>
      </c>
      <c r="U1758" s="3" t="s">
        <v>2006</v>
      </c>
      <c r="V1758" s="3" t="s">
        <v>2006</v>
      </c>
      <c r="W1758" s="3" t="s">
        <v>2006</v>
      </c>
      <c r="X1758" s="3" t="s">
        <v>2006</v>
      </c>
      <c r="Y1758" s="3" t="s">
        <v>2006</v>
      </c>
      <c r="Z1758" s="3" t="s">
        <v>2006</v>
      </c>
      <c r="AA1758" s="3" t="s">
        <v>2006</v>
      </c>
      <c r="AB1758" s="3" t="s">
        <v>2006</v>
      </c>
      <c r="AC1758" s="3" t="s">
        <v>2006</v>
      </c>
      <c r="AD1758" s="15" t="s">
        <v>2006</v>
      </c>
    </row>
    <row r="1759" spans="1:30" x14ac:dyDescent="0.3">
      <c r="A1759" s="146" t="s">
        <v>36</v>
      </c>
      <c r="B1759" s="144" t="s">
        <v>1279</v>
      </c>
      <c r="C1759" s="144">
        <v>158727</v>
      </c>
      <c r="D1759" s="144">
        <v>6578210</v>
      </c>
      <c r="E1759" s="144">
        <v>2011</v>
      </c>
      <c r="F1759" s="4" t="s">
        <v>630</v>
      </c>
      <c r="G1759" s="3">
        <v>1.9E-2</v>
      </c>
      <c r="H1759" s="3">
        <v>0.156</v>
      </c>
      <c r="I1759" s="14">
        <v>2.89</v>
      </c>
      <c r="J1759" s="49">
        <v>1.78</v>
      </c>
      <c r="K1759" s="26">
        <v>0.60399999999999998</v>
      </c>
      <c r="L1759" s="26">
        <v>7.1</v>
      </c>
      <c r="M1759" s="3">
        <v>1.3599999999999999E-2</v>
      </c>
      <c r="N1759" s="3">
        <v>8.7300000000000003E-2</v>
      </c>
      <c r="O1759" s="3">
        <v>2.64</v>
      </c>
      <c r="P1759" s="3">
        <v>1.84</v>
      </c>
      <c r="Q1759" s="3">
        <v>6.3200000000000006E-2</v>
      </c>
      <c r="R1759" s="3">
        <v>10.4</v>
      </c>
      <c r="S1759" s="3" t="s">
        <v>2006</v>
      </c>
      <c r="T1759" s="3" t="s">
        <v>2006</v>
      </c>
      <c r="U1759" s="3" t="s">
        <v>2006</v>
      </c>
      <c r="V1759" s="3" t="s">
        <v>2006</v>
      </c>
      <c r="W1759" s="3" t="s">
        <v>2006</v>
      </c>
      <c r="X1759" s="3" t="s">
        <v>2006</v>
      </c>
      <c r="Y1759" s="3" t="s">
        <v>2006</v>
      </c>
      <c r="Z1759" s="3" t="s">
        <v>2006</v>
      </c>
      <c r="AA1759" s="3" t="s">
        <v>2006</v>
      </c>
      <c r="AB1759" s="3" t="s">
        <v>2006</v>
      </c>
      <c r="AC1759" s="3" t="s">
        <v>2006</v>
      </c>
      <c r="AD1759" s="15" t="s">
        <v>2006</v>
      </c>
    </row>
    <row r="1760" spans="1:30" x14ac:dyDescent="0.3">
      <c r="A1760" s="146" t="s">
        <v>36</v>
      </c>
      <c r="B1760" s="144" t="s">
        <v>1279</v>
      </c>
      <c r="C1760" s="144">
        <v>158727</v>
      </c>
      <c r="D1760" s="144">
        <v>6578210</v>
      </c>
      <c r="E1760" s="144">
        <v>2011</v>
      </c>
      <c r="F1760" s="4" t="s">
        <v>632</v>
      </c>
      <c r="G1760" s="3">
        <v>1.72E-2</v>
      </c>
      <c r="H1760" s="3">
        <v>0.13</v>
      </c>
      <c r="I1760" s="14">
        <v>2.74</v>
      </c>
      <c r="J1760" s="49">
        <v>1.87</v>
      </c>
      <c r="K1760" s="26">
        <v>0.72099999999999997</v>
      </c>
      <c r="L1760" s="26">
        <v>6.06</v>
      </c>
      <c r="M1760" s="3">
        <v>1.7399999999999999E-2</v>
      </c>
      <c r="N1760" s="3">
        <v>0.125</v>
      </c>
      <c r="O1760" s="3">
        <v>2.3199999999999998</v>
      </c>
      <c r="P1760" s="3">
        <v>1.74</v>
      </c>
      <c r="Q1760" s="3">
        <v>4.1599999999999998E-2</v>
      </c>
      <c r="R1760" s="3">
        <v>6.64</v>
      </c>
      <c r="S1760" s="3" t="s">
        <v>2006</v>
      </c>
      <c r="T1760" s="3" t="s">
        <v>2006</v>
      </c>
      <c r="U1760" s="3" t="s">
        <v>2006</v>
      </c>
      <c r="V1760" s="3" t="s">
        <v>2006</v>
      </c>
      <c r="W1760" s="3" t="s">
        <v>2006</v>
      </c>
      <c r="X1760" s="3" t="s">
        <v>2006</v>
      </c>
      <c r="Y1760" s="3" t="s">
        <v>2006</v>
      </c>
      <c r="Z1760" s="3" t="s">
        <v>2006</v>
      </c>
      <c r="AA1760" s="3" t="s">
        <v>2006</v>
      </c>
      <c r="AB1760" s="3" t="s">
        <v>2006</v>
      </c>
      <c r="AC1760" s="3" t="s">
        <v>2006</v>
      </c>
      <c r="AD1760" s="15" t="s">
        <v>2006</v>
      </c>
    </row>
    <row r="1761" spans="1:30" x14ac:dyDescent="0.3">
      <c r="A1761" s="146" t="s">
        <v>36</v>
      </c>
      <c r="B1761" s="144" t="s">
        <v>1279</v>
      </c>
      <c r="C1761" s="144">
        <v>158727</v>
      </c>
      <c r="D1761" s="144">
        <v>6578210</v>
      </c>
      <c r="E1761" s="144">
        <v>2011</v>
      </c>
      <c r="F1761" s="4">
        <v>40808</v>
      </c>
      <c r="G1761" s="3">
        <v>2.2000000000000001E-3</v>
      </c>
      <c r="H1761" s="3">
        <v>0.185</v>
      </c>
      <c r="I1761" s="14">
        <v>2.19</v>
      </c>
      <c r="J1761" s="49">
        <v>2.08</v>
      </c>
      <c r="K1761" s="26">
        <v>0.22600000000000001</v>
      </c>
      <c r="L1761" s="26">
        <v>2.2799999999999998</v>
      </c>
      <c r="M1761" s="3">
        <v>7.7000000000000002E-3</v>
      </c>
      <c r="N1761" s="3">
        <v>9.8599999999999993E-2</v>
      </c>
      <c r="O1761" s="3">
        <v>1.98</v>
      </c>
      <c r="P1761" s="3">
        <v>1.84</v>
      </c>
      <c r="Q1761" s="3">
        <v>2.4500000000000001E-2</v>
      </c>
      <c r="R1761" s="3">
        <v>2.54</v>
      </c>
      <c r="S1761" s="3" t="s">
        <v>2006</v>
      </c>
      <c r="T1761" s="3" t="s">
        <v>2006</v>
      </c>
      <c r="U1761" s="3" t="s">
        <v>2006</v>
      </c>
      <c r="V1761" s="3" t="s">
        <v>2006</v>
      </c>
      <c r="W1761" s="3" t="s">
        <v>2006</v>
      </c>
      <c r="X1761" s="3" t="s">
        <v>2006</v>
      </c>
      <c r="Y1761" s="3" t="s">
        <v>2006</v>
      </c>
      <c r="Z1761" s="3" t="s">
        <v>2006</v>
      </c>
      <c r="AA1761" s="3" t="s">
        <v>2006</v>
      </c>
      <c r="AB1761" s="3" t="s">
        <v>2006</v>
      </c>
      <c r="AC1761" s="3" t="s">
        <v>2006</v>
      </c>
      <c r="AD1761" s="15" t="s">
        <v>2006</v>
      </c>
    </row>
    <row r="1762" spans="1:30" x14ac:dyDescent="0.3">
      <c r="A1762" s="146" t="s">
        <v>36</v>
      </c>
      <c r="B1762" s="144" t="s">
        <v>1279</v>
      </c>
      <c r="C1762" s="144">
        <v>158727</v>
      </c>
      <c r="D1762" s="144">
        <v>6578210</v>
      </c>
      <c r="E1762" s="144">
        <v>2011</v>
      </c>
      <c r="F1762" s="4">
        <v>40834</v>
      </c>
      <c r="G1762" s="3">
        <v>2.41E-2</v>
      </c>
      <c r="H1762" s="3">
        <v>0.1</v>
      </c>
      <c r="I1762" s="14">
        <v>2.94</v>
      </c>
      <c r="J1762" s="49">
        <v>2.88</v>
      </c>
      <c r="K1762" s="26">
        <v>0.52500000000000002</v>
      </c>
      <c r="L1762" s="26">
        <v>6.98</v>
      </c>
      <c r="M1762" s="3">
        <v>9.9000000000000008E-3</v>
      </c>
      <c r="N1762" s="3" t="s">
        <v>585</v>
      </c>
      <c r="O1762" s="3">
        <v>2.04</v>
      </c>
      <c r="P1762" s="3">
        <v>2.54</v>
      </c>
      <c r="Q1762" s="3">
        <v>1.7299999999999999E-2</v>
      </c>
      <c r="R1762" s="3">
        <v>5.0199999999999996</v>
      </c>
      <c r="S1762" s="3" t="s">
        <v>2006</v>
      </c>
      <c r="T1762" s="3" t="s">
        <v>2006</v>
      </c>
      <c r="U1762" s="3" t="s">
        <v>2006</v>
      </c>
      <c r="V1762" s="3" t="s">
        <v>2006</v>
      </c>
      <c r="W1762" s="3" t="s">
        <v>2006</v>
      </c>
      <c r="X1762" s="3" t="s">
        <v>2006</v>
      </c>
      <c r="Y1762" s="3" t="s">
        <v>2006</v>
      </c>
      <c r="Z1762" s="3" t="s">
        <v>2006</v>
      </c>
      <c r="AA1762" s="3" t="s">
        <v>2006</v>
      </c>
      <c r="AB1762" s="3" t="s">
        <v>2006</v>
      </c>
      <c r="AC1762" s="3" t="s">
        <v>2006</v>
      </c>
      <c r="AD1762" s="15" t="s">
        <v>2006</v>
      </c>
    </row>
    <row r="1763" spans="1:30" x14ac:dyDescent="0.3">
      <c r="A1763" s="146" t="s">
        <v>36</v>
      </c>
      <c r="B1763" s="144" t="s">
        <v>1279</v>
      </c>
      <c r="C1763" s="144">
        <v>158727</v>
      </c>
      <c r="D1763" s="144">
        <v>6578210</v>
      </c>
      <c r="E1763" s="144">
        <v>2011</v>
      </c>
      <c r="F1763" s="4">
        <v>40862</v>
      </c>
      <c r="G1763" s="3">
        <v>4.8999999999999998E-3</v>
      </c>
      <c r="H1763" s="3">
        <v>0.128</v>
      </c>
      <c r="I1763" s="14">
        <v>2.2400000000000002</v>
      </c>
      <c r="J1763" s="49">
        <v>2.2200000000000002</v>
      </c>
      <c r="K1763" s="26">
        <v>0.193</v>
      </c>
      <c r="L1763" s="26">
        <v>1.99</v>
      </c>
      <c r="M1763" s="3">
        <v>5.7999999999999996E-3</v>
      </c>
      <c r="N1763" s="3">
        <v>0.108</v>
      </c>
      <c r="O1763" s="3">
        <v>2.12</v>
      </c>
      <c r="P1763" s="3">
        <v>2.21</v>
      </c>
      <c r="Q1763" s="3">
        <v>2.29E-2</v>
      </c>
      <c r="R1763" s="3">
        <v>2.11</v>
      </c>
      <c r="S1763" s="3" t="s">
        <v>2006</v>
      </c>
      <c r="T1763" s="3" t="s">
        <v>2006</v>
      </c>
      <c r="U1763" s="3" t="s">
        <v>2006</v>
      </c>
      <c r="V1763" s="3" t="s">
        <v>2006</v>
      </c>
      <c r="W1763" s="3" t="s">
        <v>2006</v>
      </c>
      <c r="X1763" s="3" t="s">
        <v>2006</v>
      </c>
      <c r="Y1763" s="3" t="s">
        <v>2006</v>
      </c>
      <c r="Z1763" s="3" t="s">
        <v>2006</v>
      </c>
      <c r="AA1763" s="3" t="s">
        <v>2006</v>
      </c>
      <c r="AB1763" s="3" t="s">
        <v>2006</v>
      </c>
      <c r="AC1763" s="3" t="s">
        <v>2006</v>
      </c>
      <c r="AD1763" s="15" t="s">
        <v>2006</v>
      </c>
    </row>
    <row r="1764" spans="1:30" x14ac:dyDescent="0.3">
      <c r="A1764" s="146" t="s">
        <v>36</v>
      </c>
      <c r="B1764" s="144" t="s">
        <v>1279</v>
      </c>
      <c r="C1764" s="144">
        <v>158727</v>
      </c>
      <c r="D1764" s="144">
        <v>6578210</v>
      </c>
      <c r="E1764" s="144">
        <v>2011</v>
      </c>
      <c r="F1764" s="4">
        <v>40884</v>
      </c>
      <c r="G1764" s="3">
        <v>7.3000000000000001E-3</v>
      </c>
      <c r="H1764" s="3">
        <v>0.127</v>
      </c>
      <c r="I1764" s="14">
        <v>2.5</v>
      </c>
      <c r="J1764" s="49">
        <v>2.2799999999999998</v>
      </c>
      <c r="K1764" s="26">
        <v>0.219</v>
      </c>
      <c r="L1764" s="26">
        <v>2.5</v>
      </c>
      <c r="M1764" s="3">
        <v>1.01E-2</v>
      </c>
      <c r="N1764" s="3">
        <v>3.9699999999999999E-2</v>
      </c>
      <c r="O1764" s="3">
        <v>2.25</v>
      </c>
      <c r="P1764" s="3">
        <v>2.13</v>
      </c>
      <c r="Q1764" s="3">
        <v>2.41E-2</v>
      </c>
      <c r="R1764" s="3">
        <v>7.56</v>
      </c>
      <c r="S1764" s="3" t="s">
        <v>2006</v>
      </c>
      <c r="T1764" s="3" t="s">
        <v>2006</v>
      </c>
      <c r="U1764" s="3" t="s">
        <v>2006</v>
      </c>
      <c r="V1764" s="3" t="s">
        <v>2006</v>
      </c>
      <c r="W1764" s="3" t="s">
        <v>2006</v>
      </c>
      <c r="X1764" s="3" t="s">
        <v>2006</v>
      </c>
      <c r="Y1764" s="3" t="s">
        <v>2006</v>
      </c>
      <c r="Z1764" s="3" t="s">
        <v>2006</v>
      </c>
      <c r="AA1764" s="3" t="s">
        <v>2006</v>
      </c>
      <c r="AB1764" s="3" t="s">
        <v>2006</v>
      </c>
      <c r="AC1764" s="3" t="s">
        <v>2006</v>
      </c>
      <c r="AD1764" s="15" t="s">
        <v>2006</v>
      </c>
    </row>
    <row r="1765" spans="1:30" x14ac:dyDescent="0.3">
      <c r="A1765" s="143" t="s">
        <v>263</v>
      </c>
      <c r="B1765" s="144" t="s">
        <v>550</v>
      </c>
      <c r="C1765" s="144">
        <v>156953</v>
      </c>
      <c r="D1765" s="144">
        <v>6570050</v>
      </c>
      <c r="E1765" s="144">
        <v>2011</v>
      </c>
      <c r="F1765" s="4">
        <v>40563</v>
      </c>
      <c r="G1765" s="3">
        <v>2.5600000000000001E-2</v>
      </c>
      <c r="H1765" s="3">
        <v>0.27700000000000002</v>
      </c>
      <c r="I1765" s="14">
        <v>3.82</v>
      </c>
      <c r="J1765" s="49">
        <v>2.92</v>
      </c>
      <c r="K1765" s="26">
        <v>0.77200000000000002</v>
      </c>
      <c r="L1765" s="26">
        <v>18.5</v>
      </c>
      <c r="M1765" s="3">
        <v>1.6799999999999999E-2</v>
      </c>
      <c r="N1765" s="3">
        <v>0.13800000000000001</v>
      </c>
      <c r="O1765" s="3">
        <v>2.88</v>
      </c>
      <c r="P1765" s="3">
        <v>2.7</v>
      </c>
      <c r="Q1765" s="3">
        <v>5.2699999999999997E-2</v>
      </c>
      <c r="R1765" s="3">
        <v>12.9</v>
      </c>
      <c r="S1765" s="3" t="s">
        <v>2006</v>
      </c>
      <c r="T1765" s="3" t="s">
        <v>2006</v>
      </c>
      <c r="U1765" s="3" t="s">
        <v>2006</v>
      </c>
      <c r="V1765" s="3" t="s">
        <v>2006</v>
      </c>
      <c r="W1765" s="3" t="s">
        <v>2006</v>
      </c>
      <c r="X1765" s="3" t="s">
        <v>2006</v>
      </c>
      <c r="Y1765" s="3" t="s">
        <v>2006</v>
      </c>
      <c r="Z1765" s="3" t="s">
        <v>2006</v>
      </c>
      <c r="AA1765" s="3" t="s">
        <v>2006</v>
      </c>
      <c r="AB1765" s="3" t="s">
        <v>2006</v>
      </c>
      <c r="AC1765" s="3" t="s">
        <v>2006</v>
      </c>
      <c r="AD1765" s="15" t="s">
        <v>2006</v>
      </c>
    </row>
    <row r="1766" spans="1:30" x14ac:dyDescent="0.3">
      <c r="A1766" s="143" t="s">
        <v>263</v>
      </c>
      <c r="B1766" s="144" t="s">
        <v>550</v>
      </c>
      <c r="C1766" s="144">
        <v>156953</v>
      </c>
      <c r="D1766" s="144">
        <v>6570050</v>
      </c>
      <c r="E1766" s="144">
        <v>2011</v>
      </c>
      <c r="F1766" s="4">
        <v>40591</v>
      </c>
      <c r="G1766" s="3">
        <v>2.0899999999999998E-2</v>
      </c>
      <c r="H1766" s="3">
        <v>0.26</v>
      </c>
      <c r="I1766" s="14">
        <v>2.48</v>
      </c>
      <c r="J1766" s="49">
        <v>2.78</v>
      </c>
      <c r="K1766" s="26">
        <v>0.70899999999999996</v>
      </c>
      <c r="L1766" s="26">
        <v>29.1</v>
      </c>
      <c r="M1766" s="3">
        <v>1.84E-2</v>
      </c>
      <c r="N1766" s="3">
        <v>0.17399999999999999</v>
      </c>
      <c r="O1766" s="3">
        <v>2.39</v>
      </c>
      <c r="P1766" s="3">
        <v>2.7</v>
      </c>
      <c r="Q1766" s="3">
        <v>0.70699999999999996</v>
      </c>
      <c r="R1766" s="3">
        <v>30.6</v>
      </c>
      <c r="S1766" s="3" t="s">
        <v>2006</v>
      </c>
      <c r="T1766" s="3" t="s">
        <v>2006</v>
      </c>
      <c r="U1766" s="3" t="s">
        <v>2006</v>
      </c>
      <c r="V1766" s="3" t="s">
        <v>2006</v>
      </c>
      <c r="W1766" s="3" t="s">
        <v>2006</v>
      </c>
      <c r="X1766" s="3" t="s">
        <v>2006</v>
      </c>
      <c r="Y1766" s="3" t="s">
        <v>2006</v>
      </c>
      <c r="Z1766" s="3" t="s">
        <v>2006</v>
      </c>
      <c r="AA1766" s="3" t="s">
        <v>2006</v>
      </c>
      <c r="AB1766" s="3" t="s">
        <v>2006</v>
      </c>
      <c r="AC1766" s="3" t="s">
        <v>2006</v>
      </c>
      <c r="AD1766" s="15" t="s">
        <v>2006</v>
      </c>
    </row>
    <row r="1767" spans="1:30" x14ac:dyDescent="0.3">
      <c r="A1767" s="143" t="s">
        <v>263</v>
      </c>
      <c r="B1767" s="144" t="s">
        <v>550</v>
      </c>
      <c r="C1767" s="144">
        <v>156953</v>
      </c>
      <c r="D1767" s="144">
        <v>6570050</v>
      </c>
      <c r="E1767" s="144">
        <v>2011</v>
      </c>
      <c r="F1767" s="4">
        <v>40626</v>
      </c>
      <c r="G1767" s="3">
        <v>1.01E-2</v>
      </c>
      <c r="H1767" s="3">
        <v>0.23300000000000001</v>
      </c>
      <c r="I1767" s="14">
        <v>1.97</v>
      </c>
      <c r="J1767" s="49">
        <v>3.05</v>
      </c>
      <c r="K1767" s="26">
        <v>0.26900000000000002</v>
      </c>
      <c r="L1767" s="26">
        <v>8.15</v>
      </c>
      <c r="M1767" s="3">
        <v>1.1900000000000001E-2</v>
      </c>
      <c r="N1767" s="3">
        <v>0.153</v>
      </c>
      <c r="O1767" s="3">
        <v>1.8</v>
      </c>
      <c r="P1767" s="3">
        <v>2.8</v>
      </c>
      <c r="Q1767" s="3">
        <v>9.9699999999999997E-2</v>
      </c>
      <c r="R1767" s="3">
        <v>13</v>
      </c>
      <c r="S1767" s="3" t="s">
        <v>2006</v>
      </c>
      <c r="T1767" s="3" t="s">
        <v>2006</v>
      </c>
      <c r="U1767" s="3" t="s">
        <v>2006</v>
      </c>
      <c r="V1767" s="3" t="s">
        <v>2006</v>
      </c>
      <c r="W1767" s="3" t="s">
        <v>2006</v>
      </c>
      <c r="X1767" s="3" t="s">
        <v>2006</v>
      </c>
      <c r="Y1767" s="3" t="s">
        <v>2006</v>
      </c>
      <c r="Z1767" s="3" t="s">
        <v>2006</v>
      </c>
      <c r="AA1767" s="3" t="s">
        <v>2006</v>
      </c>
      <c r="AB1767" s="3" t="s">
        <v>2006</v>
      </c>
      <c r="AC1767" s="3" t="s">
        <v>2006</v>
      </c>
      <c r="AD1767" s="15" t="s">
        <v>2006</v>
      </c>
    </row>
    <row r="1768" spans="1:30" x14ac:dyDescent="0.3">
      <c r="A1768" s="143" t="s">
        <v>263</v>
      </c>
      <c r="B1768" s="144" t="s">
        <v>550</v>
      </c>
      <c r="C1768" s="144">
        <v>156953</v>
      </c>
      <c r="D1768" s="144">
        <v>6570050</v>
      </c>
      <c r="E1768" s="144">
        <v>2011</v>
      </c>
      <c r="F1768" s="4">
        <v>40647</v>
      </c>
      <c r="G1768" s="3">
        <v>5.8999999999999999E-3</v>
      </c>
      <c r="H1768" s="3">
        <v>0.16</v>
      </c>
      <c r="I1768" s="14">
        <v>1.57</v>
      </c>
      <c r="J1768" s="49">
        <v>2.5</v>
      </c>
      <c r="K1768" s="26">
        <v>0.151</v>
      </c>
      <c r="L1768" s="26">
        <v>3.78</v>
      </c>
      <c r="M1768" s="3">
        <v>4.1000000000000003E-3</v>
      </c>
      <c r="N1768" s="3">
        <v>0.125</v>
      </c>
      <c r="O1768" s="3">
        <v>1.45</v>
      </c>
      <c r="P1768" s="3">
        <v>2.4300000000000002</v>
      </c>
      <c r="Q1768" s="3">
        <v>1.43E-2</v>
      </c>
      <c r="R1768" s="3">
        <v>4.28</v>
      </c>
      <c r="S1768" s="3" t="s">
        <v>2006</v>
      </c>
      <c r="T1768" s="3" t="s">
        <v>2006</v>
      </c>
      <c r="U1768" s="3" t="s">
        <v>2006</v>
      </c>
      <c r="V1768" s="3" t="s">
        <v>2006</v>
      </c>
      <c r="W1768" s="3" t="s">
        <v>2006</v>
      </c>
      <c r="X1768" s="3" t="s">
        <v>2006</v>
      </c>
      <c r="Y1768" s="3" t="s">
        <v>2006</v>
      </c>
      <c r="Z1768" s="3" t="s">
        <v>2006</v>
      </c>
      <c r="AA1768" s="3" t="s">
        <v>2006</v>
      </c>
      <c r="AB1768" s="3" t="s">
        <v>2006</v>
      </c>
      <c r="AC1768" s="3" t="s">
        <v>2006</v>
      </c>
      <c r="AD1768" s="15" t="s">
        <v>2006</v>
      </c>
    </row>
    <row r="1769" spans="1:30" x14ac:dyDescent="0.3">
      <c r="A1769" s="143" t="s">
        <v>263</v>
      </c>
      <c r="B1769" s="144" t="s">
        <v>550</v>
      </c>
      <c r="C1769" s="144">
        <v>156953</v>
      </c>
      <c r="D1769" s="144">
        <v>6570050</v>
      </c>
      <c r="E1769" s="144">
        <v>2011</v>
      </c>
      <c r="F1769" s="4">
        <v>40673</v>
      </c>
      <c r="G1769" s="3">
        <v>9.9000000000000008E-3</v>
      </c>
      <c r="H1769" s="3">
        <v>0.13</v>
      </c>
      <c r="I1769" s="14">
        <v>2.57</v>
      </c>
      <c r="J1769" s="49">
        <v>2.74</v>
      </c>
      <c r="K1769" s="26">
        <v>0.28499999999999998</v>
      </c>
      <c r="L1769" s="26">
        <v>5.03</v>
      </c>
      <c r="M1769" s="3">
        <v>4.3E-3</v>
      </c>
      <c r="N1769" s="3">
        <v>0.10100000000000001</v>
      </c>
      <c r="O1769" s="3">
        <v>1.54</v>
      </c>
      <c r="P1769" s="3">
        <v>2.41</v>
      </c>
      <c r="Q1769" s="3">
        <v>1.2999999999999999E-2</v>
      </c>
      <c r="R1769" s="3">
        <v>2.86</v>
      </c>
      <c r="S1769" s="3" t="s">
        <v>2006</v>
      </c>
      <c r="T1769" s="3" t="s">
        <v>2006</v>
      </c>
      <c r="U1769" s="3" t="s">
        <v>2006</v>
      </c>
      <c r="V1769" s="3" t="s">
        <v>2006</v>
      </c>
      <c r="W1769" s="3" t="s">
        <v>2006</v>
      </c>
      <c r="X1769" s="3" t="s">
        <v>2006</v>
      </c>
      <c r="Y1769" s="3" t="s">
        <v>2006</v>
      </c>
      <c r="Z1769" s="3" t="s">
        <v>2006</v>
      </c>
      <c r="AA1769" s="3" t="s">
        <v>2006</v>
      </c>
      <c r="AB1769" s="3" t="s">
        <v>2006</v>
      </c>
      <c r="AC1769" s="3" t="s">
        <v>2006</v>
      </c>
      <c r="AD1769" s="15" t="s">
        <v>2006</v>
      </c>
    </row>
    <row r="1770" spans="1:30" x14ac:dyDescent="0.3">
      <c r="A1770" s="143" t="s">
        <v>263</v>
      </c>
      <c r="B1770" s="144" t="s">
        <v>550</v>
      </c>
      <c r="C1770" s="144">
        <v>156953</v>
      </c>
      <c r="D1770" s="144">
        <v>6570050</v>
      </c>
      <c r="E1770" s="144">
        <v>2011</v>
      </c>
      <c r="F1770" s="4">
        <v>40707</v>
      </c>
      <c r="G1770" s="3">
        <v>1.03E-2</v>
      </c>
      <c r="H1770" s="3">
        <v>0.19900000000000001</v>
      </c>
      <c r="I1770" s="14">
        <v>2.98</v>
      </c>
      <c r="J1770" s="49">
        <v>2.92</v>
      </c>
      <c r="K1770" s="26">
        <v>0.441</v>
      </c>
      <c r="L1770" s="26">
        <v>5.16</v>
      </c>
      <c r="M1770" s="3">
        <v>6.0000000000000001E-3</v>
      </c>
      <c r="N1770" s="3">
        <v>0.107</v>
      </c>
      <c r="O1770" s="3">
        <v>2.15</v>
      </c>
      <c r="P1770" s="3">
        <v>2.44</v>
      </c>
      <c r="Q1770" s="3">
        <v>6.5699999999999995E-2</v>
      </c>
      <c r="R1770" s="3">
        <v>5.4</v>
      </c>
      <c r="S1770" s="3" t="s">
        <v>2006</v>
      </c>
      <c r="T1770" s="3" t="s">
        <v>2006</v>
      </c>
      <c r="U1770" s="3" t="s">
        <v>2006</v>
      </c>
      <c r="V1770" s="3" t="s">
        <v>2006</v>
      </c>
      <c r="W1770" s="3" t="s">
        <v>2006</v>
      </c>
      <c r="X1770" s="3" t="s">
        <v>2006</v>
      </c>
      <c r="Y1770" s="3" t="s">
        <v>2006</v>
      </c>
      <c r="Z1770" s="3" t="s">
        <v>2006</v>
      </c>
      <c r="AA1770" s="3" t="s">
        <v>2006</v>
      </c>
      <c r="AB1770" s="3" t="s">
        <v>2006</v>
      </c>
      <c r="AC1770" s="3" t="s">
        <v>2006</v>
      </c>
      <c r="AD1770" s="15" t="s">
        <v>2006</v>
      </c>
    </row>
    <row r="1771" spans="1:30" x14ac:dyDescent="0.3">
      <c r="A1771" s="143" t="s">
        <v>263</v>
      </c>
      <c r="B1771" s="144" t="s">
        <v>550</v>
      </c>
      <c r="C1771" s="144">
        <v>156953</v>
      </c>
      <c r="D1771" s="144">
        <v>6570050</v>
      </c>
      <c r="E1771" s="144">
        <v>2011</v>
      </c>
      <c r="F1771" s="4">
        <v>40745</v>
      </c>
      <c r="G1771" s="3" t="s">
        <v>584</v>
      </c>
      <c r="H1771" s="3">
        <v>0.10100000000000001</v>
      </c>
      <c r="I1771" s="14">
        <v>1.41</v>
      </c>
      <c r="J1771" s="49">
        <v>2.14</v>
      </c>
      <c r="K1771" s="26">
        <v>0.14000000000000001</v>
      </c>
      <c r="L1771" s="26">
        <v>1</v>
      </c>
      <c r="M1771" s="3" t="s">
        <v>584</v>
      </c>
      <c r="N1771" s="3">
        <v>6.0699999999999997E-2</v>
      </c>
      <c r="O1771" s="3">
        <v>1.27</v>
      </c>
      <c r="P1771" s="3">
        <v>1.99</v>
      </c>
      <c r="Q1771" s="3">
        <v>2.7199999999999998E-2</v>
      </c>
      <c r="R1771" s="3">
        <v>1.4</v>
      </c>
      <c r="S1771" s="3" t="s">
        <v>2006</v>
      </c>
      <c r="T1771" s="3" t="s">
        <v>2006</v>
      </c>
      <c r="U1771" s="3" t="s">
        <v>2006</v>
      </c>
      <c r="V1771" s="3" t="s">
        <v>2006</v>
      </c>
      <c r="W1771" s="3" t="s">
        <v>2006</v>
      </c>
      <c r="X1771" s="3" t="s">
        <v>2006</v>
      </c>
      <c r="Y1771" s="3" t="s">
        <v>2006</v>
      </c>
      <c r="Z1771" s="3" t="s">
        <v>2006</v>
      </c>
      <c r="AA1771" s="3" t="s">
        <v>2006</v>
      </c>
      <c r="AB1771" s="3" t="s">
        <v>2006</v>
      </c>
      <c r="AC1771" s="3" t="s">
        <v>2006</v>
      </c>
      <c r="AD1771" s="15" t="s">
        <v>2006</v>
      </c>
    </row>
    <row r="1772" spans="1:30" x14ac:dyDescent="0.3">
      <c r="A1772" s="143" t="s">
        <v>263</v>
      </c>
      <c r="B1772" s="144" t="s">
        <v>550</v>
      </c>
      <c r="C1772" s="144">
        <v>156953</v>
      </c>
      <c r="D1772" s="144">
        <v>6570050</v>
      </c>
      <c r="E1772" s="144">
        <v>2011</v>
      </c>
      <c r="F1772" s="4">
        <v>40771</v>
      </c>
      <c r="G1772" s="3">
        <v>3.3E-3</v>
      </c>
      <c r="H1772" s="3">
        <v>0.13800000000000001</v>
      </c>
      <c r="I1772" s="14">
        <v>1.38</v>
      </c>
      <c r="J1772" s="49">
        <v>2.14</v>
      </c>
      <c r="K1772" s="26">
        <v>0.34499999999999997</v>
      </c>
      <c r="L1772" s="26">
        <v>1.47</v>
      </c>
      <c r="M1772" s="3">
        <v>3.5000000000000001E-3</v>
      </c>
      <c r="N1772" s="3">
        <v>0.13400000000000001</v>
      </c>
      <c r="O1772" s="3">
        <v>2.19</v>
      </c>
      <c r="P1772" s="3">
        <v>2</v>
      </c>
      <c r="Q1772" s="3">
        <v>1.7600000000000001E-2</v>
      </c>
      <c r="R1772" s="3">
        <v>4.04</v>
      </c>
      <c r="S1772" s="3" t="s">
        <v>2006</v>
      </c>
      <c r="T1772" s="3" t="s">
        <v>2006</v>
      </c>
      <c r="U1772" s="3" t="s">
        <v>2006</v>
      </c>
      <c r="V1772" s="3" t="s">
        <v>2006</v>
      </c>
      <c r="W1772" s="3" t="s">
        <v>2006</v>
      </c>
      <c r="X1772" s="3" t="s">
        <v>2006</v>
      </c>
      <c r="Y1772" s="3" t="s">
        <v>2006</v>
      </c>
      <c r="Z1772" s="3" t="s">
        <v>2006</v>
      </c>
      <c r="AA1772" s="3" t="s">
        <v>2006</v>
      </c>
      <c r="AB1772" s="3" t="s">
        <v>2006</v>
      </c>
      <c r="AC1772" s="3" t="s">
        <v>2006</v>
      </c>
      <c r="AD1772" s="15" t="s">
        <v>2006</v>
      </c>
    </row>
    <row r="1773" spans="1:30" x14ac:dyDescent="0.3">
      <c r="A1773" s="143" t="s">
        <v>263</v>
      </c>
      <c r="B1773" s="144" t="s">
        <v>550</v>
      </c>
      <c r="C1773" s="144">
        <v>156953</v>
      </c>
      <c r="D1773" s="144">
        <v>6570050</v>
      </c>
      <c r="E1773" s="144">
        <v>2011</v>
      </c>
      <c r="F1773" s="4">
        <v>40800</v>
      </c>
      <c r="G1773" s="3">
        <v>5.4000000000000003E-3</v>
      </c>
      <c r="H1773" s="3">
        <v>0.187</v>
      </c>
      <c r="I1773" s="14">
        <v>1.78</v>
      </c>
      <c r="J1773" s="49">
        <v>2.0499999999999998</v>
      </c>
      <c r="K1773" s="26">
        <v>0.373</v>
      </c>
      <c r="L1773" s="26">
        <v>2.62</v>
      </c>
      <c r="M1773" s="3">
        <v>2.0999999999999999E-3</v>
      </c>
      <c r="N1773" s="3">
        <v>0.17699999999999999</v>
      </c>
      <c r="O1773" s="3">
        <v>1.28</v>
      </c>
      <c r="P1773" s="3">
        <v>2.0299999999999998</v>
      </c>
      <c r="Q1773" s="3" t="s">
        <v>585</v>
      </c>
      <c r="R1773" s="3">
        <v>1.23</v>
      </c>
      <c r="S1773" s="3" t="s">
        <v>2006</v>
      </c>
      <c r="T1773" s="3" t="s">
        <v>2006</v>
      </c>
      <c r="U1773" s="3" t="s">
        <v>2006</v>
      </c>
      <c r="V1773" s="3" t="s">
        <v>2006</v>
      </c>
      <c r="W1773" s="3" t="s">
        <v>2006</v>
      </c>
      <c r="X1773" s="3" t="s">
        <v>2006</v>
      </c>
      <c r="Y1773" s="3" t="s">
        <v>2006</v>
      </c>
      <c r="Z1773" s="3" t="s">
        <v>2006</v>
      </c>
      <c r="AA1773" s="3" t="s">
        <v>2006</v>
      </c>
      <c r="AB1773" s="3" t="s">
        <v>2006</v>
      </c>
      <c r="AC1773" s="3" t="s">
        <v>2006</v>
      </c>
      <c r="AD1773" s="15" t="s">
        <v>2006</v>
      </c>
    </row>
    <row r="1774" spans="1:30" x14ac:dyDescent="0.3">
      <c r="A1774" s="143" t="s">
        <v>263</v>
      </c>
      <c r="B1774" s="144" t="s">
        <v>550</v>
      </c>
      <c r="C1774" s="144">
        <v>156953</v>
      </c>
      <c r="D1774" s="144">
        <v>6570050</v>
      </c>
      <c r="E1774" s="144">
        <v>2011</v>
      </c>
      <c r="F1774" s="4">
        <v>40842</v>
      </c>
      <c r="G1774" s="3">
        <v>1.03E-2</v>
      </c>
      <c r="H1774" s="3">
        <v>8.5900000000000004E-2</v>
      </c>
      <c r="I1774" s="14">
        <v>1.22</v>
      </c>
      <c r="J1774" s="49">
        <v>2.35</v>
      </c>
      <c r="K1774" s="26">
        <v>0.14799999999999999</v>
      </c>
      <c r="L1774" s="26">
        <v>1.66</v>
      </c>
      <c r="M1774" s="3" t="s">
        <v>584</v>
      </c>
      <c r="N1774" s="3" t="s">
        <v>585</v>
      </c>
      <c r="O1774" s="3">
        <v>0.99099999999999999</v>
      </c>
      <c r="P1774" s="3">
        <v>1.81</v>
      </c>
      <c r="Q1774" s="3" t="s">
        <v>585</v>
      </c>
      <c r="R1774" s="3">
        <v>1.32</v>
      </c>
      <c r="S1774" s="3" t="s">
        <v>2006</v>
      </c>
      <c r="T1774" s="3" t="s">
        <v>2006</v>
      </c>
      <c r="U1774" s="3" t="s">
        <v>2006</v>
      </c>
      <c r="V1774" s="3" t="s">
        <v>2006</v>
      </c>
      <c r="W1774" s="3" t="s">
        <v>2006</v>
      </c>
      <c r="X1774" s="3" t="s">
        <v>2006</v>
      </c>
      <c r="Y1774" s="3" t="s">
        <v>2006</v>
      </c>
      <c r="Z1774" s="3" t="s">
        <v>2006</v>
      </c>
      <c r="AA1774" s="3" t="s">
        <v>2006</v>
      </c>
      <c r="AB1774" s="3" t="s">
        <v>2006</v>
      </c>
      <c r="AC1774" s="3" t="s">
        <v>2006</v>
      </c>
      <c r="AD1774" s="15" t="s">
        <v>2006</v>
      </c>
    </row>
    <row r="1775" spans="1:30" x14ac:dyDescent="0.3">
      <c r="A1775" s="143" t="s">
        <v>263</v>
      </c>
      <c r="B1775" s="144" t="s">
        <v>550</v>
      </c>
      <c r="C1775" s="144">
        <v>156953</v>
      </c>
      <c r="D1775" s="144">
        <v>6570050</v>
      </c>
      <c r="E1775" s="144">
        <v>2011</v>
      </c>
      <c r="F1775" s="4">
        <v>40861</v>
      </c>
      <c r="G1775" s="3" t="s">
        <v>584</v>
      </c>
      <c r="H1775" s="3">
        <v>0.10100000000000001</v>
      </c>
      <c r="I1775" s="14">
        <v>1.1100000000000001</v>
      </c>
      <c r="J1775" s="49">
        <v>2.14</v>
      </c>
      <c r="K1775" s="26">
        <v>0.222</v>
      </c>
      <c r="L1775" s="26">
        <v>1.64</v>
      </c>
      <c r="M1775" s="3" t="s">
        <v>584</v>
      </c>
      <c r="N1775" s="3">
        <v>0.04</v>
      </c>
      <c r="O1775" s="3">
        <v>0.97199999999999998</v>
      </c>
      <c r="P1775" s="3">
        <v>2.1</v>
      </c>
      <c r="Q1775" s="3">
        <v>1.12E-2</v>
      </c>
      <c r="R1775" s="3">
        <v>1.35</v>
      </c>
      <c r="S1775" s="3" t="s">
        <v>2006</v>
      </c>
      <c r="T1775" s="3" t="s">
        <v>2006</v>
      </c>
      <c r="U1775" s="3" t="s">
        <v>2006</v>
      </c>
      <c r="V1775" s="3" t="s">
        <v>2006</v>
      </c>
      <c r="W1775" s="3" t="s">
        <v>2006</v>
      </c>
      <c r="X1775" s="3" t="s">
        <v>2006</v>
      </c>
      <c r="Y1775" s="3" t="s">
        <v>2006</v>
      </c>
      <c r="Z1775" s="3" t="s">
        <v>2006</v>
      </c>
      <c r="AA1775" s="3" t="s">
        <v>2006</v>
      </c>
      <c r="AB1775" s="3" t="s">
        <v>2006</v>
      </c>
      <c r="AC1775" s="3" t="s">
        <v>2006</v>
      </c>
      <c r="AD1775" s="15" t="s">
        <v>2006</v>
      </c>
    </row>
    <row r="1776" spans="1:30" x14ac:dyDescent="0.3">
      <c r="A1776" s="143" t="s">
        <v>263</v>
      </c>
      <c r="B1776" s="144" t="s">
        <v>550</v>
      </c>
      <c r="C1776" s="144">
        <v>156953</v>
      </c>
      <c r="D1776" s="144">
        <v>6570050</v>
      </c>
      <c r="E1776" s="144">
        <v>2011</v>
      </c>
      <c r="F1776" s="4">
        <v>40890</v>
      </c>
      <c r="G1776" s="3">
        <v>2.0999999999999999E-3</v>
      </c>
      <c r="H1776" s="3">
        <v>9.3600000000000003E-2</v>
      </c>
      <c r="I1776" s="14">
        <v>1.1100000000000001</v>
      </c>
      <c r="J1776" s="49">
        <v>2.21</v>
      </c>
      <c r="K1776" s="26">
        <v>0.14000000000000001</v>
      </c>
      <c r="L1776" s="26">
        <v>1.82</v>
      </c>
      <c r="M1776" s="3">
        <v>3.2000000000000002E-3</v>
      </c>
      <c r="N1776" s="3">
        <v>5.3900000000000003E-2</v>
      </c>
      <c r="O1776" s="3">
        <v>1.1499999999999999</v>
      </c>
      <c r="P1776" s="3">
        <v>2.3199999999999998</v>
      </c>
      <c r="Q1776" s="3">
        <v>1.35E-2</v>
      </c>
      <c r="R1776" s="3">
        <v>6.43</v>
      </c>
      <c r="S1776" s="3" t="s">
        <v>2006</v>
      </c>
      <c r="T1776" s="3" t="s">
        <v>2006</v>
      </c>
      <c r="U1776" s="3" t="s">
        <v>2006</v>
      </c>
      <c r="V1776" s="3" t="s">
        <v>2006</v>
      </c>
      <c r="W1776" s="3" t="s">
        <v>2006</v>
      </c>
      <c r="X1776" s="3" t="s">
        <v>2006</v>
      </c>
      <c r="Y1776" s="3" t="s">
        <v>2006</v>
      </c>
      <c r="Z1776" s="3" t="s">
        <v>2006</v>
      </c>
      <c r="AA1776" s="3" t="s">
        <v>2006</v>
      </c>
      <c r="AB1776" s="3" t="s">
        <v>2006</v>
      </c>
      <c r="AC1776" s="3" t="s">
        <v>2006</v>
      </c>
      <c r="AD1776" s="15" t="s">
        <v>2006</v>
      </c>
    </row>
    <row r="1777" spans="1:30" x14ac:dyDescent="0.3">
      <c r="A1777" s="143" t="s">
        <v>265</v>
      </c>
      <c r="B1777" s="144" t="s">
        <v>546</v>
      </c>
      <c r="C1777" s="144">
        <v>152125</v>
      </c>
      <c r="D1777" s="144">
        <v>6576900</v>
      </c>
      <c r="E1777" s="144">
        <v>2010</v>
      </c>
      <c r="F1777" s="4">
        <v>40197</v>
      </c>
      <c r="G1777" s="3">
        <v>6.7000000000000002E-3</v>
      </c>
      <c r="H1777" s="3">
        <v>0.17699999999999999</v>
      </c>
      <c r="I1777" s="14">
        <v>2.83</v>
      </c>
      <c r="J1777" s="49">
        <v>2.2599999999999998</v>
      </c>
      <c r="K1777" s="26">
        <v>0.33800000000000002</v>
      </c>
      <c r="L1777" s="26">
        <v>8.83</v>
      </c>
      <c r="M1777" s="3" t="s">
        <v>584</v>
      </c>
      <c r="N1777" s="3">
        <v>0.124</v>
      </c>
      <c r="O1777" s="3">
        <v>2.39</v>
      </c>
      <c r="P1777" s="3">
        <v>2.3199999999999998</v>
      </c>
      <c r="Q1777" s="3">
        <v>3.73E-2</v>
      </c>
      <c r="R1777" s="3">
        <v>3.55</v>
      </c>
      <c r="S1777" s="3" t="s">
        <v>2006</v>
      </c>
      <c r="T1777" s="3" t="s">
        <v>2006</v>
      </c>
      <c r="U1777" s="3" t="s">
        <v>2006</v>
      </c>
      <c r="V1777" s="3" t="s">
        <v>2006</v>
      </c>
      <c r="W1777" s="3" t="s">
        <v>2006</v>
      </c>
      <c r="X1777" s="3" t="s">
        <v>2006</v>
      </c>
      <c r="Y1777" s="3" t="s">
        <v>2006</v>
      </c>
      <c r="Z1777" s="3" t="s">
        <v>2006</v>
      </c>
      <c r="AA1777" s="3" t="s">
        <v>2006</v>
      </c>
      <c r="AB1777" s="3" t="s">
        <v>2006</v>
      </c>
      <c r="AC1777" s="3" t="s">
        <v>2006</v>
      </c>
      <c r="AD1777" s="15" t="s">
        <v>2006</v>
      </c>
    </row>
    <row r="1778" spans="1:30" x14ac:dyDescent="0.3">
      <c r="A1778" s="143" t="s">
        <v>265</v>
      </c>
      <c r="B1778" s="144" t="s">
        <v>546</v>
      </c>
      <c r="C1778" s="144">
        <v>152125</v>
      </c>
      <c r="D1778" s="144">
        <v>6576900</v>
      </c>
      <c r="E1778" s="144">
        <v>2010</v>
      </c>
      <c r="F1778" s="4">
        <v>40224</v>
      </c>
      <c r="G1778" s="3" t="s">
        <v>584</v>
      </c>
      <c r="H1778" s="3">
        <v>0.14899999999999999</v>
      </c>
      <c r="I1778" s="14">
        <v>2.1800000000000002</v>
      </c>
      <c r="J1778" s="49">
        <v>2.13</v>
      </c>
      <c r="K1778" s="26">
        <v>0.122</v>
      </c>
      <c r="L1778" s="26">
        <v>1.75</v>
      </c>
      <c r="M1778" s="3" t="s">
        <v>584</v>
      </c>
      <c r="N1778" s="3">
        <v>0.107</v>
      </c>
      <c r="O1778" s="3">
        <v>1.91</v>
      </c>
      <c r="P1778" s="3">
        <v>2.06</v>
      </c>
      <c r="Q1778" s="3">
        <v>3.2000000000000001E-2</v>
      </c>
      <c r="R1778" s="3">
        <v>1.39</v>
      </c>
      <c r="S1778" s="3" t="s">
        <v>2006</v>
      </c>
      <c r="T1778" s="3" t="s">
        <v>2006</v>
      </c>
      <c r="U1778" s="3" t="s">
        <v>2006</v>
      </c>
      <c r="V1778" s="3" t="s">
        <v>2006</v>
      </c>
      <c r="W1778" s="3" t="s">
        <v>2006</v>
      </c>
      <c r="X1778" s="3" t="s">
        <v>2006</v>
      </c>
      <c r="Y1778" s="3" t="s">
        <v>2006</v>
      </c>
      <c r="Z1778" s="3" t="s">
        <v>2006</v>
      </c>
      <c r="AA1778" s="3" t="s">
        <v>2006</v>
      </c>
      <c r="AB1778" s="3" t="s">
        <v>2006</v>
      </c>
      <c r="AC1778" s="3" t="s">
        <v>2006</v>
      </c>
      <c r="AD1778" s="15" t="s">
        <v>2006</v>
      </c>
    </row>
    <row r="1779" spans="1:30" x14ac:dyDescent="0.3">
      <c r="A1779" s="143" t="s">
        <v>265</v>
      </c>
      <c r="B1779" s="144" t="s">
        <v>546</v>
      </c>
      <c r="C1779" s="144">
        <v>152125</v>
      </c>
      <c r="D1779" s="144">
        <v>6576900</v>
      </c>
      <c r="E1779" s="144">
        <v>2010</v>
      </c>
      <c r="F1779" s="4">
        <v>40259</v>
      </c>
      <c r="G1779" s="3">
        <v>3.2000000000000002E-3</v>
      </c>
      <c r="H1779" s="3">
        <v>8.77E-2</v>
      </c>
      <c r="I1779" s="14">
        <v>2.74</v>
      </c>
      <c r="J1779" s="49">
        <v>2.41</v>
      </c>
      <c r="K1779" s="26">
        <v>0.158</v>
      </c>
      <c r="L1779" s="26">
        <v>2.0499999999999998</v>
      </c>
      <c r="M1779" s="3" t="s">
        <v>584</v>
      </c>
      <c r="N1779" s="3">
        <v>0.125</v>
      </c>
      <c r="O1779" s="3">
        <v>2.66</v>
      </c>
      <c r="P1779" s="3">
        <v>2.44</v>
      </c>
      <c r="Q1779" s="3">
        <v>4.3700000000000003E-2</v>
      </c>
      <c r="R1779" s="3">
        <v>2.17</v>
      </c>
      <c r="S1779" s="3" t="s">
        <v>2006</v>
      </c>
      <c r="T1779" s="3" t="s">
        <v>2006</v>
      </c>
      <c r="U1779" s="3" t="s">
        <v>2006</v>
      </c>
      <c r="V1779" s="3" t="s">
        <v>2006</v>
      </c>
      <c r="W1779" s="3" t="s">
        <v>2006</v>
      </c>
      <c r="X1779" s="3" t="s">
        <v>2006</v>
      </c>
      <c r="Y1779" s="3" t="s">
        <v>2006</v>
      </c>
      <c r="Z1779" s="3" t="s">
        <v>2006</v>
      </c>
      <c r="AA1779" s="3" t="s">
        <v>2006</v>
      </c>
      <c r="AB1779" s="3" t="s">
        <v>2006</v>
      </c>
      <c r="AC1779" s="3" t="s">
        <v>2006</v>
      </c>
      <c r="AD1779" s="15" t="s">
        <v>2006</v>
      </c>
    </row>
    <row r="1780" spans="1:30" x14ac:dyDescent="0.3">
      <c r="A1780" s="143" t="s">
        <v>265</v>
      </c>
      <c r="B1780" s="144" t="s">
        <v>546</v>
      </c>
      <c r="C1780" s="144">
        <v>152125</v>
      </c>
      <c r="D1780" s="144">
        <v>6576900</v>
      </c>
      <c r="E1780" s="144">
        <v>2010</v>
      </c>
      <c r="F1780" s="4">
        <v>40280</v>
      </c>
      <c r="G1780" s="3">
        <v>1.0500000000000001E-2</v>
      </c>
      <c r="H1780" s="3">
        <v>0.13300000000000001</v>
      </c>
      <c r="I1780" s="14">
        <v>2.52</v>
      </c>
      <c r="J1780" s="49">
        <v>2.42</v>
      </c>
      <c r="K1780" s="26">
        <v>0.16900000000000001</v>
      </c>
      <c r="L1780" s="26">
        <v>1.92</v>
      </c>
      <c r="M1780" s="3">
        <v>3.8E-3</v>
      </c>
      <c r="N1780" s="3">
        <v>5.5100000000000003E-2</v>
      </c>
      <c r="O1780" s="3">
        <v>2.37</v>
      </c>
      <c r="P1780" s="3">
        <v>2.3199999999999998</v>
      </c>
      <c r="Q1780" s="3">
        <v>3.15E-2</v>
      </c>
      <c r="R1780" s="3">
        <v>1.96</v>
      </c>
      <c r="S1780" s="3" t="s">
        <v>2006</v>
      </c>
      <c r="T1780" s="3" t="s">
        <v>2006</v>
      </c>
      <c r="U1780" s="3" t="s">
        <v>2006</v>
      </c>
      <c r="V1780" s="3" t="s">
        <v>2006</v>
      </c>
      <c r="W1780" s="3" t="s">
        <v>2006</v>
      </c>
      <c r="X1780" s="3" t="s">
        <v>2006</v>
      </c>
      <c r="Y1780" s="3" t="s">
        <v>2006</v>
      </c>
      <c r="Z1780" s="3" t="s">
        <v>2006</v>
      </c>
      <c r="AA1780" s="3" t="s">
        <v>2006</v>
      </c>
      <c r="AB1780" s="3" t="s">
        <v>2006</v>
      </c>
      <c r="AC1780" s="3" t="s">
        <v>2006</v>
      </c>
      <c r="AD1780" s="15" t="s">
        <v>2006</v>
      </c>
    </row>
    <row r="1781" spans="1:30" x14ac:dyDescent="0.3">
      <c r="A1781" s="143" t="s">
        <v>265</v>
      </c>
      <c r="B1781" s="144" t="s">
        <v>546</v>
      </c>
      <c r="C1781" s="144">
        <v>152125</v>
      </c>
      <c r="D1781" s="144">
        <v>6576900</v>
      </c>
      <c r="E1781" s="144">
        <v>2010</v>
      </c>
      <c r="F1781" s="4">
        <v>40309</v>
      </c>
      <c r="G1781" s="3">
        <v>3.0999999999999999E-3</v>
      </c>
      <c r="H1781" s="3">
        <v>0.24399999999999999</v>
      </c>
      <c r="I1781" s="14">
        <v>2.57</v>
      </c>
      <c r="J1781" s="49">
        <v>2.36</v>
      </c>
      <c r="K1781" s="26">
        <v>0.41599999999999998</v>
      </c>
      <c r="L1781" s="26">
        <v>2.06</v>
      </c>
      <c r="M1781" s="3" t="s">
        <v>584</v>
      </c>
      <c r="N1781" s="3">
        <v>0.126</v>
      </c>
      <c r="O1781" s="3">
        <v>2.2799999999999998</v>
      </c>
      <c r="P1781" s="3">
        <v>2.33</v>
      </c>
      <c r="Q1781" s="3">
        <v>8.6599999999999996E-2</v>
      </c>
      <c r="R1781" s="3">
        <v>1.51</v>
      </c>
      <c r="S1781" s="3" t="s">
        <v>2006</v>
      </c>
      <c r="T1781" s="3" t="s">
        <v>2006</v>
      </c>
      <c r="U1781" s="3" t="s">
        <v>2006</v>
      </c>
      <c r="V1781" s="3" t="s">
        <v>2006</v>
      </c>
      <c r="W1781" s="3" t="s">
        <v>2006</v>
      </c>
      <c r="X1781" s="3" t="s">
        <v>2006</v>
      </c>
      <c r="Y1781" s="3" t="s">
        <v>2006</v>
      </c>
      <c r="Z1781" s="3" t="s">
        <v>2006</v>
      </c>
      <c r="AA1781" s="3" t="s">
        <v>2006</v>
      </c>
      <c r="AB1781" s="3" t="s">
        <v>2006</v>
      </c>
      <c r="AC1781" s="3" t="s">
        <v>2006</v>
      </c>
      <c r="AD1781" s="15" t="s">
        <v>2006</v>
      </c>
    </row>
    <row r="1782" spans="1:30" x14ac:dyDescent="0.3">
      <c r="A1782" s="143" t="s">
        <v>265</v>
      </c>
      <c r="B1782" s="144" t="s">
        <v>546</v>
      </c>
      <c r="C1782" s="144">
        <v>152125</v>
      </c>
      <c r="D1782" s="144">
        <v>6576900</v>
      </c>
      <c r="E1782" s="144">
        <v>2010</v>
      </c>
      <c r="F1782" s="4">
        <v>40345</v>
      </c>
      <c r="G1782" s="3">
        <v>8.6999999999999994E-3</v>
      </c>
      <c r="H1782" s="3">
        <v>0.19400000000000001</v>
      </c>
      <c r="I1782" s="14">
        <v>2.8</v>
      </c>
      <c r="J1782" s="49">
        <v>2.48</v>
      </c>
      <c r="K1782" s="26">
        <v>0.51</v>
      </c>
      <c r="L1782" s="26">
        <v>3.33</v>
      </c>
      <c r="M1782" s="3">
        <v>4.5999999999999999E-3</v>
      </c>
      <c r="N1782" s="3">
        <v>0.13500000000000001</v>
      </c>
      <c r="O1782" s="3">
        <v>2.97</v>
      </c>
      <c r="P1782" s="3">
        <v>2.65</v>
      </c>
      <c r="Q1782" s="3">
        <v>9.1399999999999995E-2</v>
      </c>
      <c r="R1782" s="3">
        <v>2.7</v>
      </c>
      <c r="S1782" s="3" t="s">
        <v>2006</v>
      </c>
      <c r="T1782" s="3" t="s">
        <v>2006</v>
      </c>
      <c r="U1782" s="3" t="s">
        <v>2006</v>
      </c>
      <c r="V1782" s="3" t="s">
        <v>2006</v>
      </c>
      <c r="W1782" s="3" t="s">
        <v>2006</v>
      </c>
      <c r="X1782" s="3" t="s">
        <v>2006</v>
      </c>
      <c r="Y1782" s="3" t="s">
        <v>2006</v>
      </c>
      <c r="Z1782" s="3" t="s">
        <v>2006</v>
      </c>
      <c r="AA1782" s="3" t="s">
        <v>2006</v>
      </c>
      <c r="AB1782" s="3" t="s">
        <v>2006</v>
      </c>
      <c r="AC1782" s="3" t="s">
        <v>2006</v>
      </c>
      <c r="AD1782" s="15" t="s">
        <v>2006</v>
      </c>
    </row>
    <row r="1783" spans="1:30" x14ac:dyDescent="0.3">
      <c r="A1783" s="143" t="s">
        <v>265</v>
      </c>
      <c r="B1783" s="144" t="s">
        <v>546</v>
      </c>
      <c r="C1783" s="144">
        <v>152125</v>
      </c>
      <c r="D1783" s="144">
        <v>6576900</v>
      </c>
      <c r="E1783" s="144">
        <v>2010</v>
      </c>
      <c r="F1783" s="4">
        <v>40378</v>
      </c>
      <c r="G1783" s="3" t="s">
        <v>584</v>
      </c>
      <c r="H1783" s="3">
        <v>0.124</v>
      </c>
      <c r="I1783" s="14">
        <v>3.15</v>
      </c>
      <c r="J1783" s="49">
        <v>2.34</v>
      </c>
      <c r="K1783" s="26">
        <v>0.26600000000000001</v>
      </c>
      <c r="L1783" s="26">
        <v>3.61</v>
      </c>
      <c r="M1783" s="3" t="s">
        <v>584</v>
      </c>
      <c r="N1783" s="3">
        <v>0.109</v>
      </c>
      <c r="O1783" s="3">
        <v>3.22</v>
      </c>
      <c r="P1783" s="3">
        <v>2.12</v>
      </c>
      <c r="Q1783" s="3">
        <v>6.9699999999999998E-2</v>
      </c>
      <c r="R1783" s="3">
        <v>3.6</v>
      </c>
      <c r="S1783" s="3" t="s">
        <v>2006</v>
      </c>
      <c r="T1783" s="3" t="s">
        <v>2006</v>
      </c>
      <c r="U1783" s="3" t="s">
        <v>2006</v>
      </c>
      <c r="V1783" s="3" t="s">
        <v>2006</v>
      </c>
      <c r="W1783" s="3" t="s">
        <v>2006</v>
      </c>
      <c r="X1783" s="3" t="s">
        <v>2006</v>
      </c>
      <c r="Y1783" s="3" t="s">
        <v>2006</v>
      </c>
      <c r="Z1783" s="3" t="s">
        <v>2006</v>
      </c>
      <c r="AA1783" s="3" t="s">
        <v>2006</v>
      </c>
      <c r="AB1783" s="3" t="s">
        <v>2006</v>
      </c>
      <c r="AC1783" s="3" t="s">
        <v>2006</v>
      </c>
      <c r="AD1783" s="15" t="s">
        <v>2006</v>
      </c>
    </row>
    <row r="1784" spans="1:30" x14ac:dyDescent="0.3">
      <c r="A1784" s="143" t="s">
        <v>265</v>
      </c>
      <c r="B1784" s="144" t="s">
        <v>546</v>
      </c>
      <c r="C1784" s="144">
        <v>152125</v>
      </c>
      <c r="D1784" s="144">
        <v>6576900</v>
      </c>
      <c r="E1784" s="144">
        <v>2010</v>
      </c>
      <c r="F1784" s="4">
        <v>40406</v>
      </c>
      <c r="G1784" s="3">
        <v>7.7499999999999999E-2</v>
      </c>
      <c r="H1784" s="3">
        <v>0.21099999999999999</v>
      </c>
      <c r="I1784" s="14">
        <v>7.8</v>
      </c>
      <c r="J1784" s="49">
        <v>2.92</v>
      </c>
      <c r="K1784" s="26">
        <v>1.6</v>
      </c>
      <c r="L1784" s="26">
        <v>23.1</v>
      </c>
      <c r="M1784" s="3">
        <v>0.1</v>
      </c>
      <c r="N1784" s="3">
        <v>0.16</v>
      </c>
      <c r="O1784" s="3">
        <v>7.64</v>
      </c>
      <c r="P1784" s="3">
        <v>3.4</v>
      </c>
      <c r="Q1784" s="3">
        <v>0.32100000000000001</v>
      </c>
      <c r="R1784" s="3">
        <v>30.8</v>
      </c>
      <c r="S1784" s="3" t="s">
        <v>2006</v>
      </c>
      <c r="T1784" s="3" t="s">
        <v>2006</v>
      </c>
      <c r="U1784" s="3" t="s">
        <v>2006</v>
      </c>
      <c r="V1784" s="3" t="s">
        <v>2006</v>
      </c>
      <c r="W1784" s="3" t="s">
        <v>2006</v>
      </c>
      <c r="X1784" s="3" t="s">
        <v>2006</v>
      </c>
      <c r="Y1784" s="3" t="s">
        <v>2006</v>
      </c>
      <c r="Z1784" s="3" t="s">
        <v>2006</v>
      </c>
      <c r="AA1784" s="3" t="s">
        <v>2006</v>
      </c>
      <c r="AB1784" s="3" t="s">
        <v>2006</v>
      </c>
      <c r="AC1784" s="3" t="s">
        <v>2006</v>
      </c>
      <c r="AD1784" s="15" t="s">
        <v>2006</v>
      </c>
    </row>
    <row r="1785" spans="1:30" x14ac:dyDescent="0.3">
      <c r="A1785" s="143" t="s">
        <v>265</v>
      </c>
      <c r="B1785" s="144" t="s">
        <v>546</v>
      </c>
      <c r="C1785" s="144">
        <v>152125</v>
      </c>
      <c r="D1785" s="144">
        <v>6576900</v>
      </c>
      <c r="E1785" s="144">
        <v>2010</v>
      </c>
      <c r="F1785" s="4">
        <v>40436</v>
      </c>
      <c r="G1785" s="3" t="s">
        <v>584</v>
      </c>
      <c r="H1785" s="3">
        <v>0.26400000000000001</v>
      </c>
      <c r="I1785" s="14">
        <v>3.92</v>
      </c>
      <c r="J1785" s="49">
        <v>2.67</v>
      </c>
      <c r="K1785" s="26">
        <v>0.63900000000000001</v>
      </c>
      <c r="L1785" s="26">
        <v>6.17</v>
      </c>
      <c r="M1785" s="3" t="s">
        <v>584</v>
      </c>
      <c r="N1785" s="3">
        <v>9.5799999999999996E-2</v>
      </c>
      <c r="O1785" s="3">
        <v>2.9</v>
      </c>
      <c r="P1785" s="3">
        <v>2.16</v>
      </c>
      <c r="Q1785" s="3">
        <v>7.9899999999999999E-2</v>
      </c>
      <c r="R1785" s="3">
        <v>3.73</v>
      </c>
      <c r="S1785" s="3" t="s">
        <v>2006</v>
      </c>
      <c r="T1785" s="3" t="s">
        <v>2006</v>
      </c>
      <c r="U1785" s="3" t="s">
        <v>2006</v>
      </c>
      <c r="V1785" s="3" t="s">
        <v>2006</v>
      </c>
      <c r="W1785" s="3" t="s">
        <v>2006</v>
      </c>
      <c r="X1785" s="3" t="s">
        <v>2006</v>
      </c>
      <c r="Y1785" s="3" t="s">
        <v>2006</v>
      </c>
      <c r="Z1785" s="3" t="s">
        <v>2006</v>
      </c>
      <c r="AA1785" s="3" t="s">
        <v>2006</v>
      </c>
      <c r="AB1785" s="3" t="s">
        <v>2006</v>
      </c>
      <c r="AC1785" s="3" t="s">
        <v>2006</v>
      </c>
      <c r="AD1785" s="15" t="s">
        <v>2006</v>
      </c>
    </row>
    <row r="1786" spans="1:30" x14ac:dyDescent="0.3">
      <c r="A1786" s="143" t="s">
        <v>265</v>
      </c>
      <c r="B1786" s="144" t="s">
        <v>546</v>
      </c>
      <c r="C1786" s="144">
        <v>152125</v>
      </c>
      <c r="D1786" s="144">
        <v>6576900</v>
      </c>
      <c r="E1786" s="144">
        <v>2010</v>
      </c>
      <c r="F1786" s="4">
        <v>40477</v>
      </c>
      <c r="G1786" s="3">
        <v>1.5100000000000001E-2</v>
      </c>
      <c r="H1786" s="3">
        <v>0.223</v>
      </c>
      <c r="I1786" s="14">
        <v>3.11</v>
      </c>
      <c r="J1786" s="49">
        <v>2.44</v>
      </c>
      <c r="K1786" s="26">
        <v>0.57099999999999995</v>
      </c>
      <c r="L1786" s="26">
        <v>6.7</v>
      </c>
      <c r="M1786" s="3">
        <v>6.7999999999999996E-3</v>
      </c>
      <c r="N1786" s="3">
        <v>0.10199999999999999</v>
      </c>
      <c r="O1786" s="3">
        <v>2.41</v>
      </c>
      <c r="P1786" s="3">
        <v>2.41</v>
      </c>
      <c r="Q1786" s="3">
        <v>2.76E-2</v>
      </c>
      <c r="R1786" s="3">
        <v>3.59</v>
      </c>
      <c r="S1786" s="3" t="s">
        <v>2006</v>
      </c>
      <c r="T1786" s="3" t="s">
        <v>2006</v>
      </c>
      <c r="U1786" s="3" t="s">
        <v>2006</v>
      </c>
      <c r="V1786" s="3" t="s">
        <v>2006</v>
      </c>
      <c r="W1786" s="3" t="s">
        <v>2006</v>
      </c>
      <c r="X1786" s="3" t="s">
        <v>2006</v>
      </c>
      <c r="Y1786" s="3" t="s">
        <v>2006</v>
      </c>
      <c r="Z1786" s="3" t="s">
        <v>2006</v>
      </c>
      <c r="AA1786" s="3" t="s">
        <v>2006</v>
      </c>
      <c r="AB1786" s="3" t="s">
        <v>2006</v>
      </c>
      <c r="AC1786" s="3" t="s">
        <v>2006</v>
      </c>
      <c r="AD1786" s="15" t="s">
        <v>2006</v>
      </c>
    </row>
    <row r="1787" spans="1:30" x14ac:dyDescent="0.3">
      <c r="A1787" s="143" t="s">
        <v>265</v>
      </c>
      <c r="B1787" s="144" t="s">
        <v>546</v>
      </c>
      <c r="C1787" s="144">
        <v>152125</v>
      </c>
      <c r="D1787" s="144">
        <v>6576900</v>
      </c>
      <c r="E1787" s="144">
        <v>2010</v>
      </c>
      <c r="F1787" s="4">
        <v>40497</v>
      </c>
      <c r="G1787" s="3">
        <v>1.8800000000000001E-2</v>
      </c>
      <c r="H1787" s="3">
        <v>0.20599999999999999</v>
      </c>
      <c r="I1787" s="14">
        <v>3.07</v>
      </c>
      <c r="J1787" s="49">
        <v>2.25</v>
      </c>
      <c r="K1787" s="26">
        <v>0.39800000000000002</v>
      </c>
      <c r="L1787" s="26">
        <v>6.05</v>
      </c>
      <c r="M1787" s="3">
        <v>1.47E-2</v>
      </c>
      <c r="N1787" s="3">
        <v>0.114</v>
      </c>
      <c r="O1787" s="3">
        <v>2.79</v>
      </c>
      <c r="P1787" s="3">
        <v>2.2400000000000002</v>
      </c>
      <c r="Q1787" s="3">
        <v>0.03</v>
      </c>
      <c r="R1787" s="3">
        <v>4.87</v>
      </c>
      <c r="S1787" s="3" t="s">
        <v>2006</v>
      </c>
      <c r="T1787" s="3" t="s">
        <v>2006</v>
      </c>
      <c r="U1787" s="3" t="s">
        <v>2006</v>
      </c>
      <c r="V1787" s="3" t="s">
        <v>2006</v>
      </c>
      <c r="W1787" s="3" t="s">
        <v>2006</v>
      </c>
      <c r="X1787" s="3" t="s">
        <v>2006</v>
      </c>
      <c r="Y1787" s="3" t="s">
        <v>2006</v>
      </c>
      <c r="Z1787" s="3" t="s">
        <v>2006</v>
      </c>
      <c r="AA1787" s="3" t="s">
        <v>2006</v>
      </c>
      <c r="AB1787" s="3" t="s">
        <v>2006</v>
      </c>
      <c r="AC1787" s="3" t="s">
        <v>2006</v>
      </c>
      <c r="AD1787" s="15" t="s">
        <v>2006</v>
      </c>
    </row>
    <row r="1788" spans="1:30" x14ac:dyDescent="0.3">
      <c r="A1788" s="143" t="s">
        <v>265</v>
      </c>
      <c r="B1788" s="144" t="s">
        <v>546</v>
      </c>
      <c r="C1788" s="144">
        <v>152125</v>
      </c>
      <c r="D1788" s="144">
        <v>6576900</v>
      </c>
      <c r="E1788" s="144">
        <v>2010</v>
      </c>
      <c r="F1788" s="4">
        <v>40520</v>
      </c>
      <c r="G1788" s="3">
        <v>9.1000000000000004E-3</v>
      </c>
      <c r="H1788" s="3">
        <v>0.20200000000000001</v>
      </c>
      <c r="I1788" s="14">
        <v>2.94</v>
      </c>
      <c r="J1788" s="49">
        <v>2.46</v>
      </c>
      <c r="K1788" s="26">
        <v>0.17299999999999999</v>
      </c>
      <c r="L1788" s="26">
        <v>3.12</v>
      </c>
      <c r="M1788" s="3">
        <v>7.7000000000000002E-3</v>
      </c>
      <c r="N1788" s="3">
        <v>7.3899999999999993E-2</v>
      </c>
      <c r="O1788" s="3">
        <v>2.5299999999999998</v>
      </c>
      <c r="P1788" s="3">
        <v>2.2400000000000002</v>
      </c>
      <c r="Q1788" s="3">
        <v>8.2699999999999996E-2</v>
      </c>
      <c r="R1788" s="3">
        <v>3.1</v>
      </c>
      <c r="S1788" s="3" t="s">
        <v>2006</v>
      </c>
      <c r="T1788" s="3" t="s">
        <v>2006</v>
      </c>
      <c r="U1788" s="3" t="s">
        <v>2006</v>
      </c>
      <c r="V1788" s="3" t="s">
        <v>2006</v>
      </c>
      <c r="W1788" s="3" t="s">
        <v>2006</v>
      </c>
      <c r="X1788" s="3" t="s">
        <v>2006</v>
      </c>
      <c r="Y1788" s="3" t="s">
        <v>2006</v>
      </c>
      <c r="Z1788" s="3" t="s">
        <v>2006</v>
      </c>
      <c r="AA1788" s="3" t="s">
        <v>2006</v>
      </c>
      <c r="AB1788" s="3" t="s">
        <v>2006</v>
      </c>
      <c r="AC1788" s="3" t="s">
        <v>2006</v>
      </c>
      <c r="AD1788" s="15" t="s">
        <v>2006</v>
      </c>
    </row>
    <row r="1789" spans="1:30" x14ac:dyDescent="0.3">
      <c r="A1789" s="146" t="s">
        <v>36</v>
      </c>
      <c r="B1789" s="144" t="s">
        <v>1279</v>
      </c>
      <c r="C1789" s="144">
        <v>158727</v>
      </c>
      <c r="D1789" s="144">
        <v>6578210</v>
      </c>
      <c r="E1789" s="144">
        <v>2010</v>
      </c>
      <c r="F1789" s="4">
        <v>40198</v>
      </c>
      <c r="G1789" s="3">
        <v>1.15E-2</v>
      </c>
      <c r="H1789" s="3">
        <v>0.16600000000000001</v>
      </c>
      <c r="I1789" s="14">
        <v>3.33</v>
      </c>
      <c r="J1789" s="49">
        <v>2.21</v>
      </c>
      <c r="K1789" s="26">
        <v>0.36699999999999999</v>
      </c>
      <c r="L1789" s="26">
        <v>4</v>
      </c>
      <c r="M1789" s="3" t="s">
        <v>584</v>
      </c>
      <c r="N1789" s="3">
        <v>5.5300000000000002E-2</v>
      </c>
      <c r="O1789" s="3">
        <v>2.4900000000000002</v>
      </c>
      <c r="P1789" s="3">
        <v>1.91</v>
      </c>
      <c r="Q1789" s="3">
        <v>5.0999999999999997E-2</v>
      </c>
      <c r="R1789" s="3">
        <v>3.63</v>
      </c>
      <c r="S1789" s="3" t="s">
        <v>2006</v>
      </c>
      <c r="T1789" s="3" t="s">
        <v>2006</v>
      </c>
      <c r="U1789" s="3" t="s">
        <v>2006</v>
      </c>
      <c r="V1789" s="3" t="s">
        <v>2006</v>
      </c>
      <c r="W1789" s="3" t="s">
        <v>2006</v>
      </c>
      <c r="X1789" s="3" t="s">
        <v>2006</v>
      </c>
      <c r="Y1789" s="3" t="s">
        <v>2006</v>
      </c>
      <c r="Z1789" s="3" t="s">
        <v>2006</v>
      </c>
      <c r="AA1789" s="3" t="s">
        <v>2006</v>
      </c>
      <c r="AB1789" s="3" t="s">
        <v>2006</v>
      </c>
      <c r="AC1789" s="3" t="s">
        <v>2006</v>
      </c>
      <c r="AD1789" s="15" t="s">
        <v>2006</v>
      </c>
    </row>
    <row r="1790" spans="1:30" x14ac:dyDescent="0.3">
      <c r="A1790" s="146" t="s">
        <v>36</v>
      </c>
      <c r="B1790" s="144" t="s">
        <v>1279</v>
      </c>
      <c r="C1790" s="144">
        <v>158727</v>
      </c>
      <c r="D1790" s="144">
        <v>6578210</v>
      </c>
      <c r="E1790" s="144">
        <v>2010</v>
      </c>
      <c r="F1790" s="4">
        <v>40220</v>
      </c>
      <c r="G1790" s="3">
        <v>2.3999999999999998E-3</v>
      </c>
      <c r="H1790" s="3">
        <v>0.189</v>
      </c>
      <c r="I1790" s="14">
        <v>2.68</v>
      </c>
      <c r="J1790" s="49">
        <v>2.06</v>
      </c>
      <c r="K1790" s="26">
        <v>0.23100000000000001</v>
      </c>
      <c r="L1790" s="26">
        <v>3.27</v>
      </c>
      <c r="M1790" s="3" t="s">
        <v>584</v>
      </c>
      <c r="N1790" s="3">
        <v>0.124</v>
      </c>
      <c r="O1790" s="3">
        <v>2.2799999999999998</v>
      </c>
      <c r="P1790" s="3">
        <v>2.0299999999999998</v>
      </c>
      <c r="Q1790" s="3">
        <v>3.2199999999999999E-2</v>
      </c>
      <c r="R1790" s="3">
        <v>2.9</v>
      </c>
      <c r="S1790" s="3" t="s">
        <v>2006</v>
      </c>
      <c r="T1790" s="3" t="s">
        <v>2006</v>
      </c>
      <c r="U1790" s="3" t="s">
        <v>2006</v>
      </c>
      <c r="V1790" s="3" t="s">
        <v>2006</v>
      </c>
      <c r="W1790" s="3" t="s">
        <v>2006</v>
      </c>
      <c r="X1790" s="3" t="s">
        <v>2006</v>
      </c>
      <c r="Y1790" s="3" t="s">
        <v>2006</v>
      </c>
      <c r="Z1790" s="3" t="s">
        <v>2006</v>
      </c>
      <c r="AA1790" s="3" t="s">
        <v>2006</v>
      </c>
      <c r="AB1790" s="3" t="s">
        <v>2006</v>
      </c>
      <c r="AC1790" s="3" t="s">
        <v>2006</v>
      </c>
      <c r="AD1790" s="15" t="s">
        <v>2006</v>
      </c>
    </row>
    <row r="1791" spans="1:30" x14ac:dyDescent="0.3">
      <c r="A1791" s="146" t="s">
        <v>36</v>
      </c>
      <c r="B1791" s="144" t="s">
        <v>1279</v>
      </c>
      <c r="C1791" s="144">
        <v>158727</v>
      </c>
      <c r="D1791" s="144">
        <v>6578210</v>
      </c>
      <c r="E1791" s="144">
        <v>2010</v>
      </c>
      <c r="F1791" s="4">
        <v>40259</v>
      </c>
      <c r="G1791" s="3">
        <v>9.9000000000000008E-3</v>
      </c>
      <c r="H1791" s="3">
        <v>0.2</v>
      </c>
      <c r="I1791" s="14">
        <v>2.56</v>
      </c>
      <c r="J1791" s="49">
        <v>2.2000000000000002</v>
      </c>
      <c r="K1791" s="26">
        <v>0.246</v>
      </c>
      <c r="L1791" s="26">
        <v>3.28</v>
      </c>
      <c r="M1791" s="3">
        <v>1.09E-2</v>
      </c>
      <c r="N1791" s="3">
        <v>0.115</v>
      </c>
      <c r="O1791" s="3">
        <v>2.48</v>
      </c>
      <c r="P1791" s="3">
        <v>2.13</v>
      </c>
      <c r="Q1791" s="3">
        <v>0.156</v>
      </c>
      <c r="R1791" s="3">
        <v>3.48</v>
      </c>
      <c r="S1791" s="3" t="s">
        <v>2006</v>
      </c>
      <c r="T1791" s="3" t="s">
        <v>2006</v>
      </c>
      <c r="U1791" s="3" t="s">
        <v>2006</v>
      </c>
      <c r="V1791" s="3" t="s">
        <v>2006</v>
      </c>
      <c r="W1791" s="3" t="s">
        <v>2006</v>
      </c>
      <c r="X1791" s="3" t="s">
        <v>2006</v>
      </c>
      <c r="Y1791" s="3" t="s">
        <v>2006</v>
      </c>
      <c r="Z1791" s="3" t="s">
        <v>2006</v>
      </c>
      <c r="AA1791" s="3" t="s">
        <v>2006</v>
      </c>
      <c r="AB1791" s="3" t="s">
        <v>2006</v>
      </c>
      <c r="AC1791" s="3" t="s">
        <v>2006</v>
      </c>
      <c r="AD1791" s="15" t="s">
        <v>2006</v>
      </c>
    </row>
    <row r="1792" spans="1:30" x14ac:dyDescent="0.3">
      <c r="A1792" s="146" t="s">
        <v>36</v>
      </c>
      <c r="B1792" s="144" t="s">
        <v>1279</v>
      </c>
      <c r="C1792" s="144">
        <v>158727</v>
      </c>
      <c r="D1792" s="144">
        <v>6578210</v>
      </c>
      <c r="E1792" s="144">
        <v>2010</v>
      </c>
      <c r="F1792" s="4">
        <v>40280</v>
      </c>
      <c r="G1792" s="3">
        <v>3.5900000000000001E-2</v>
      </c>
      <c r="H1792" s="3">
        <v>8.2400000000000001E-2</v>
      </c>
      <c r="I1792" s="14">
        <v>3.07</v>
      </c>
      <c r="J1792" s="49">
        <v>2.04</v>
      </c>
      <c r="K1792" s="26">
        <v>0.20799999999999999</v>
      </c>
      <c r="L1792" s="26">
        <v>2.93</v>
      </c>
      <c r="M1792" s="3">
        <v>1.18E-2</v>
      </c>
      <c r="N1792" s="3">
        <v>8.8099999999999998E-2</v>
      </c>
      <c r="O1792" s="3">
        <v>2.11</v>
      </c>
      <c r="P1792" s="3">
        <v>1.98</v>
      </c>
      <c r="Q1792" s="3">
        <v>3.49E-2</v>
      </c>
      <c r="R1792" s="3">
        <v>2.2999999999999998</v>
      </c>
      <c r="S1792" s="3" t="s">
        <v>2006</v>
      </c>
      <c r="T1792" s="3" t="s">
        <v>2006</v>
      </c>
      <c r="U1792" s="3" t="s">
        <v>2006</v>
      </c>
      <c r="V1792" s="3" t="s">
        <v>2006</v>
      </c>
      <c r="W1792" s="3" t="s">
        <v>2006</v>
      </c>
      <c r="X1792" s="3" t="s">
        <v>2006</v>
      </c>
      <c r="Y1792" s="3" t="s">
        <v>2006</v>
      </c>
      <c r="Z1792" s="3" t="s">
        <v>2006</v>
      </c>
      <c r="AA1792" s="3" t="s">
        <v>2006</v>
      </c>
      <c r="AB1792" s="3" t="s">
        <v>2006</v>
      </c>
      <c r="AC1792" s="3" t="s">
        <v>2006</v>
      </c>
      <c r="AD1792" s="15" t="s">
        <v>2006</v>
      </c>
    </row>
    <row r="1793" spans="1:30" x14ac:dyDescent="0.3">
      <c r="A1793" s="146" t="s">
        <v>36</v>
      </c>
      <c r="B1793" s="144" t="s">
        <v>1279</v>
      </c>
      <c r="C1793" s="144">
        <v>158727</v>
      </c>
      <c r="D1793" s="144">
        <v>6578210</v>
      </c>
      <c r="E1793" s="144">
        <v>2010</v>
      </c>
      <c r="F1793" s="4">
        <v>40308</v>
      </c>
      <c r="G1793" s="3">
        <v>9.2999999999999992E-3</v>
      </c>
      <c r="H1793" s="3">
        <v>0.21199999999999999</v>
      </c>
      <c r="I1793" s="14">
        <v>2.31</v>
      </c>
      <c r="J1793" s="49">
        <v>2.2599999999999998</v>
      </c>
      <c r="K1793" s="26">
        <v>0.45900000000000002</v>
      </c>
      <c r="L1793" s="26">
        <v>1.7</v>
      </c>
      <c r="M1793" s="3">
        <v>3.3E-3</v>
      </c>
      <c r="N1793" s="3">
        <v>0.15</v>
      </c>
      <c r="O1793" s="3">
        <v>2.13</v>
      </c>
      <c r="P1793" s="3">
        <v>2.36</v>
      </c>
      <c r="Q1793" s="3">
        <v>0.14799999999999999</v>
      </c>
      <c r="R1793" s="3">
        <v>1.2</v>
      </c>
      <c r="S1793" s="3" t="s">
        <v>2006</v>
      </c>
      <c r="T1793" s="3" t="s">
        <v>2006</v>
      </c>
      <c r="U1793" s="3" t="s">
        <v>2006</v>
      </c>
      <c r="V1793" s="3" t="s">
        <v>2006</v>
      </c>
      <c r="W1793" s="3" t="s">
        <v>2006</v>
      </c>
      <c r="X1793" s="3" t="s">
        <v>2006</v>
      </c>
      <c r="Y1793" s="3" t="s">
        <v>2006</v>
      </c>
      <c r="Z1793" s="3" t="s">
        <v>2006</v>
      </c>
      <c r="AA1793" s="3" t="s">
        <v>2006</v>
      </c>
      <c r="AB1793" s="3" t="s">
        <v>2006</v>
      </c>
      <c r="AC1793" s="3" t="s">
        <v>2006</v>
      </c>
      <c r="AD1793" s="15" t="s">
        <v>2006</v>
      </c>
    </row>
    <row r="1794" spans="1:30" x14ac:dyDescent="0.3">
      <c r="A1794" s="146" t="s">
        <v>36</v>
      </c>
      <c r="B1794" s="144" t="s">
        <v>1279</v>
      </c>
      <c r="C1794" s="144">
        <v>158727</v>
      </c>
      <c r="D1794" s="144">
        <v>6578210</v>
      </c>
      <c r="E1794" s="144">
        <v>2010</v>
      </c>
      <c r="F1794" s="4">
        <v>40343</v>
      </c>
      <c r="G1794" s="3">
        <v>9.2399999999999996E-2</v>
      </c>
      <c r="H1794" s="3">
        <v>0.35499999999999998</v>
      </c>
      <c r="I1794" s="14">
        <v>8.16</v>
      </c>
      <c r="J1794" s="49">
        <v>3.43</v>
      </c>
      <c r="K1794" s="26">
        <v>0.86</v>
      </c>
      <c r="L1794" s="26">
        <v>31.8</v>
      </c>
      <c r="M1794" s="3">
        <v>6.7599999999999993E-2</v>
      </c>
      <c r="N1794" s="3">
        <v>0.188</v>
      </c>
      <c r="O1794" s="3">
        <v>5.86</v>
      </c>
      <c r="P1794" s="3">
        <v>3.24</v>
      </c>
      <c r="Q1794" s="3">
        <v>8.8999999999999996E-2</v>
      </c>
      <c r="R1794" s="3">
        <v>22.8</v>
      </c>
      <c r="S1794" s="3" t="s">
        <v>2006</v>
      </c>
      <c r="T1794" s="3" t="s">
        <v>2006</v>
      </c>
      <c r="U1794" s="3" t="s">
        <v>2006</v>
      </c>
      <c r="V1794" s="3" t="s">
        <v>2006</v>
      </c>
      <c r="W1794" s="3" t="s">
        <v>2006</v>
      </c>
      <c r="X1794" s="3" t="s">
        <v>2006</v>
      </c>
      <c r="Y1794" s="3" t="s">
        <v>2006</v>
      </c>
      <c r="Z1794" s="3" t="s">
        <v>2006</v>
      </c>
      <c r="AA1794" s="3" t="s">
        <v>2006</v>
      </c>
      <c r="AB1794" s="3" t="s">
        <v>2006</v>
      </c>
      <c r="AC1794" s="3" t="s">
        <v>2006</v>
      </c>
      <c r="AD1794" s="15" t="s">
        <v>2006</v>
      </c>
    </row>
    <row r="1795" spans="1:30" x14ac:dyDescent="0.3">
      <c r="A1795" s="146" t="s">
        <v>36</v>
      </c>
      <c r="B1795" s="144" t="s">
        <v>1279</v>
      </c>
      <c r="C1795" s="144">
        <v>158727</v>
      </c>
      <c r="D1795" s="144">
        <v>6578210</v>
      </c>
      <c r="E1795" s="144">
        <v>2010</v>
      </c>
      <c r="F1795" s="4">
        <v>40379</v>
      </c>
      <c r="G1795" s="3">
        <v>1.6500000000000001E-2</v>
      </c>
      <c r="H1795" s="3">
        <v>0.14799999999999999</v>
      </c>
      <c r="I1795" s="14">
        <v>2.66</v>
      </c>
      <c r="J1795" s="49">
        <v>1.96</v>
      </c>
      <c r="K1795" s="26">
        <v>0.57299999999999995</v>
      </c>
      <c r="L1795" s="26">
        <v>6.4</v>
      </c>
      <c r="M1795" s="3">
        <v>1.5900000000000001E-2</v>
      </c>
      <c r="N1795" s="3">
        <v>8.6999999999999994E-2</v>
      </c>
      <c r="O1795" s="3">
        <v>2.52</v>
      </c>
      <c r="P1795" s="3">
        <v>1.55</v>
      </c>
      <c r="Q1795" s="3">
        <v>3.0200000000000001E-2</v>
      </c>
      <c r="R1795" s="3">
        <v>5.56</v>
      </c>
      <c r="S1795" s="3" t="s">
        <v>2006</v>
      </c>
      <c r="T1795" s="3" t="s">
        <v>2006</v>
      </c>
      <c r="U1795" s="3" t="s">
        <v>2006</v>
      </c>
      <c r="V1795" s="3" t="s">
        <v>2006</v>
      </c>
      <c r="W1795" s="3" t="s">
        <v>2006</v>
      </c>
      <c r="X1795" s="3" t="s">
        <v>2006</v>
      </c>
      <c r="Y1795" s="3" t="s">
        <v>2006</v>
      </c>
      <c r="Z1795" s="3" t="s">
        <v>2006</v>
      </c>
      <c r="AA1795" s="3" t="s">
        <v>2006</v>
      </c>
      <c r="AB1795" s="3" t="s">
        <v>2006</v>
      </c>
      <c r="AC1795" s="3" t="s">
        <v>2006</v>
      </c>
      <c r="AD1795" s="15" t="s">
        <v>2006</v>
      </c>
    </row>
    <row r="1796" spans="1:30" x14ac:dyDescent="0.3">
      <c r="A1796" s="146" t="s">
        <v>36</v>
      </c>
      <c r="B1796" s="144" t="s">
        <v>1279</v>
      </c>
      <c r="C1796" s="144">
        <v>158727</v>
      </c>
      <c r="D1796" s="144">
        <v>6578210</v>
      </c>
      <c r="E1796" s="144">
        <v>2010</v>
      </c>
      <c r="F1796" s="4">
        <v>40406</v>
      </c>
      <c r="G1796" s="3">
        <v>3.7199999999999997E-2</v>
      </c>
      <c r="H1796" s="3">
        <v>0.23200000000000001</v>
      </c>
      <c r="I1796" s="14">
        <v>3.64</v>
      </c>
      <c r="J1796" s="49">
        <v>2.31</v>
      </c>
      <c r="K1796" s="26">
        <v>0.88400000000000001</v>
      </c>
      <c r="L1796" s="26">
        <v>13.9</v>
      </c>
      <c r="M1796" s="3">
        <v>9.2999999999999992E-3</v>
      </c>
      <c r="N1796" s="3">
        <v>0.161</v>
      </c>
      <c r="O1796" s="3">
        <v>2.5</v>
      </c>
      <c r="P1796" s="3">
        <v>2.16</v>
      </c>
      <c r="Q1796" s="3">
        <v>0.10100000000000001</v>
      </c>
      <c r="R1796" s="3">
        <v>4.49</v>
      </c>
      <c r="S1796" s="3" t="s">
        <v>2006</v>
      </c>
      <c r="T1796" s="3" t="s">
        <v>2006</v>
      </c>
      <c r="U1796" s="3" t="s">
        <v>2006</v>
      </c>
      <c r="V1796" s="3" t="s">
        <v>2006</v>
      </c>
      <c r="W1796" s="3" t="s">
        <v>2006</v>
      </c>
      <c r="X1796" s="3" t="s">
        <v>2006</v>
      </c>
      <c r="Y1796" s="3" t="s">
        <v>2006</v>
      </c>
      <c r="Z1796" s="3" t="s">
        <v>2006</v>
      </c>
      <c r="AA1796" s="3" t="s">
        <v>2006</v>
      </c>
      <c r="AB1796" s="3" t="s">
        <v>2006</v>
      </c>
      <c r="AC1796" s="3" t="s">
        <v>2006</v>
      </c>
      <c r="AD1796" s="15" t="s">
        <v>2006</v>
      </c>
    </row>
    <row r="1797" spans="1:30" x14ac:dyDescent="0.3">
      <c r="A1797" s="146" t="s">
        <v>36</v>
      </c>
      <c r="B1797" s="144" t="s">
        <v>1279</v>
      </c>
      <c r="C1797" s="144">
        <v>158727</v>
      </c>
      <c r="D1797" s="144">
        <v>6578210</v>
      </c>
      <c r="E1797" s="144">
        <v>2010</v>
      </c>
      <c r="F1797" s="4">
        <v>40442</v>
      </c>
      <c r="G1797" s="3" t="s">
        <v>584</v>
      </c>
      <c r="H1797" s="3">
        <v>0.14499999999999999</v>
      </c>
      <c r="I1797" s="14">
        <v>2.75</v>
      </c>
      <c r="J1797" s="49">
        <v>2.04</v>
      </c>
      <c r="K1797" s="26">
        <v>0.26200000000000001</v>
      </c>
      <c r="L1797" s="26">
        <v>3.7</v>
      </c>
      <c r="M1797" s="3" t="s">
        <v>584</v>
      </c>
      <c r="N1797" s="3">
        <v>8.1699999999999995E-2</v>
      </c>
      <c r="O1797" s="3">
        <v>2.4300000000000002</v>
      </c>
      <c r="P1797" s="3">
        <v>2.0699999999999998</v>
      </c>
      <c r="Q1797" s="3">
        <v>5.0700000000000002E-2</v>
      </c>
      <c r="R1797" s="3">
        <v>3.39</v>
      </c>
      <c r="S1797" s="3" t="s">
        <v>2006</v>
      </c>
      <c r="T1797" s="3" t="s">
        <v>2006</v>
      </c>
      <c r="U1797" s="3" t="s">
        <v>2006</v>
      </c>
      <c r="V1797" s="3" t="s">
        <v>2006</v>
      </c>
      <c r="W1797" s="3" t="s">
        <v>2006</v>
      </c>
      <c r="X1797" s="3" t="s">
        <v>2006</v>
      </c>
      <c r="Y1797" s="3" t="s">
        <v>2006</v>
      </c>
      <c r="Z1797" s="3" t="s">
        <v>2006</v>
      </c>
      <c r="AA1797" s="3" t="s">
        <v>2006</v>
      </c>
      <c r="AB1797" s="3" t="s">
        <v>2006</v>
      </c>
      <c r="AC1797" s="3" t="s">
        <v>2006</v>
      </c>
      <c r="AD1797" s="15" t="s">
        <v>2006</v>
      </c>
    </row>
    <row r="1798" spans="1:30" x14ac:dyDescent="0.3">
      <c r="A1798" s="146" t="s">
        <v>36</v>
      </c>
      <c r="B1798" s="144" t="s">
        <v>1279</v>
      </c>
      <c r="C1798" s="144">
        <v>158727</v>
      </c>
      <c r="D1798" s="144">
        <v>6578210</v>
      </c>
      <c r="E1798" s="144">
        <v>2010</v>
      </c>
      <c r="F1798" s="4">
        <v>40476</v>
      </c>
      <c r="G1798" s="3">
        <v>1.54E-2</v>
      </c>
      <c r="H1798" s="3">
        <v>0.16700000000000001</v>
      </c>
      <c r="I1798" s="14">
        <v>2.74</v>
      </c>
      <c r="J1798" s="49">
        <v>2.1800000000000002</v>
      </c>
      <c r="K1798" s="26">
        <v>0.44400000000000001</v>
      </c>
      <c r="L1798" s="26">
        <v>5.76</v>
      </c>
      <c r="M1798" s="3">
        <v>1.5699999999999999E-2</v>
      </c>
      <c r="N1798" s="3">
        <v>0.109</v>
      </c>
      <c r="O1798" s="3">
        <v>2.36</v>
      </c>
      <c r="P1798" s="3">
        <v>2.08</v>
      </c>
      <c r="Q1798" s="3">
        <v>2.8299999999999999E-2</v>
      </c>
      <c r="R1798" s="3">
        <v>4.68</v>
      </c>
      <c r="S1798" s="3" t="s">
        <v>2006</v>
      </c>
      <c r="T1798" s="3" t="s">
        <v>2006</v>
      </c>
      <c r="U1798" s="3" t="s">
        <v>2006</v>
      </c>
      <c r="V1798" s="3" t="s">
        <v>2006</v>
      </c>
      <c r="W1798" s="3" t="s">
        <v>2006</v>
      </c>
      <c r="X1798" s="3" t="s">
        <v>2006</v>
      </c>
      <c r="Y1798" s="3" t="s">
        <v>2006</v>
      </c>
      <c r="Z1798" s="3" t="s">
        <v>2006</v>
      </c>
      <c r="AA1798" s="3" t="s">
        <v>2006</v>
      </c>
      <c r="AB1798" s="3" t="s">
        <v>2006</v>
      </c>
      <c r="AC1798" s="3" t="s">
        <v>2006</v>
      </c>
      <c r="AD1798" s="15" t="s">
        <v>2006</v>
      </c>
    </row>
    <row r="1799" spans="1:30" x14ac:dyDescent="0.3">
      <c r="A1799" s="146" t="s">
        <v>36</v>
      </c>
      <c r="B1799" s="144" t="s">
        <v>1279</v>
      </c>
      <c r="C1799" s="144">
        <v>158727</v>
      </c>
      <c r="D1799" s="144">
        <v>6578210</v>
      </c>
      <c r="E1799" s="144">
        <v>2010</v>
      </c>
      <c r="F1799" s="4">
        <v>40497</v>
      </c>
      <c r="G1799" s="3">
        <v>2.81E-2</v>
      </c>
      <c r="H1799" s="3">
        <v>0.157</v>
      </c>
      <c r="I1799" s="14">
        <v>1.95</v>
      </c>
      <c r="J1799" s="49">
        <v>1.63</v>
      </c>
      <c r="K1799" s="26">
        <v>0.29599999999999999</v>
      </c>
      <c r="L1799" s="26">
        <v>6.23</v>
      </c>
      <c r="M1799" s="3">
        <v>2.2700000000000001E-2</v>
      </c>
      <c r="N1799" s="3">
        <v>0.11</v>
      </c>
      <c r="O1799" s="3">
        <v>1.9</v>
      </c>
      <c r="P1799" s="3">
        <v>1.63</v>
      </c>
      <c r="Q1799" s="3">
        <v>5.9299999999999999E-2</v>
      </c>
      <c r="R1799" s="3">
        <v>6.91</v>
      </c>
      <c r="S1799" s="3" t="s">
        <v>2006</v>
      </c>
      <c r="T1799" s="3" t="s">
        <v>2006</v>
      </c>
      <c r="U1799" s="3" t="s">
        <v>2006</v>
      </c>
      <c r="V1799" s="3" t="s">
        <v>2006</v>
      </c>
      <c r="W1799" s="3" t="s">
        <v>2006</v>
      </c>
      <c r="X1799" s="3" t="s">
        <v>2006</v>
      </c>
      <c r="Y1799" s="3" t="s">
        <v>2006</v>
      </c>
      <c r="Z1799" s="3" t="s">
        <v>2006</v>
      </c>
      <c r="AA1799" s="3" t="s">
        <v>2006</v>
      </c>
      <c r="AB1799" s="3" t="s">
        <v>2006</v>
      </c>
      <c r="AC1799" s="3" t="s">
        <v>2006</v>
      </c>
      <c r="AD1799" s="15" t="s">
        <v>2006</v>
      </c>
    </row>
    <row r="1800" spans="1:30" x14ac:dyDescent="0.3">
      <c r="A1800" s="146" t="s">
        <v>36</v>
      </c>
      <c r="B1800" s="144" t="s">
        <v>1279</v>
      </c>
      <c r="C1800" s="144">
        <v>158727</v>
      </c>
      <c r="D1800" s="144">
        <v>6578210</v>
      </c>
      <c r="E1800" s="144">
        <v>2010</v>
      </c>
      <c r="F1800" s="4">
        <v>40520</v>
      </c>
      <c r="G1800" s="3">
        <v>1.66E-2</v>
      </c>
      <c r="H1800" s="3">
        <v>0.18</v>
      </c>
      <c r="I1800" s="14">
        <v>3.29</v>
      </c>
      <c r="J1800" s="49">
        <v>2.37</v>
      </c>
      <c r="K1800" s="26">
        <v>0.312</v>
      </c>
      <c r="L1800" s="26">
        <v>4.93</v>
      </c>
      <c r="M1800" s="3">
        <v>7.4000000000000003E-3</v>
      </c>
      <c r="N1800" s="3">
        <v>0.109</v>
      </c>
      <c r="O1800" s="3">
        <v>1.78</v>
      </c>
      <c r="P1800" s="3">
        <v>2.48</v>
      </c>
      <c r="Q1800" s="3">
        <v>1.49E-2</v>
      </c>
      <c r="R1800" s="3">
        <v>6.12</v>
      </c>
      <c r="S1800" s="3" t="s">
        <v>2006</v>
      </c>
      <c r="T1800" s="3" t="s">
        <v>2006</v>
      </c>
      <c r="U1800" s="3" t="s">
        <v>2006</v>
      </c>
      <c r="V1800" s="3" t="s">
        <v>2006</v>
      </c>
      <c r="W1800" s="3" t="s">
        <v>2006</v>
      </c>
      <c r="X1800" s="3" t="s">
        <v>2006</v>
      </c>
      <c r="Y1800" s="3" t="s">
        <v>2006</v>
      </c>
      <c r="Z1800" s="3" t="s">
        <v>2006</v>
      </c>
      <c r="AA1800" s="3" t="s">
        <v>2006</v>
      </c>
      <c r="AB1800" s="3" t="s">
        <v>2006</v>
      </c>
      <c r="AC1800" s="3" t="s">
        <v>2006</v>
      </c>
      <c r="AD1800" s="15" t="s">
        <v>2006</v>
      </c>
    </row>
    <row r="1801" spans="1:30" x14ac:dyDescent="0.3">
      <c r="A1801" s="143" t="s">
        <v>263</v>
      </c>
      <c r="B1801" s="144" t="s">
        <v>550</v>
      </c>
      <c r="C1801" s="144">
        <v>156953</v>
      </c>
      <c r="D1801" s="144">
        <v>6570050</v>
      </c>
      <c r="E1801" s="144">
        <v>2010</v>
      </c>
      <c r="F1801" s="4">
        <v>40198</v>
      </c>
      <c r="G1801" s="3">
        <v>2.8E-3</v>
      </c>
      <c r="H1801" s="3">
        <v>0.108</v>
      </c>
      <c r="I1801" s="14">
        <v>1.38</v>
      </c>
      <c r="J1801" s="49">
        <v>1.99</v>
      </c>
      <c r="K1801" s="26">
        <v>0.129</v>
      </c>
      <c r="L1801" s="26">
        <v>2.72</v>
      </c>
      <c r="M1801" s="3" t="s">
        <v>584</v>
      </c>
      <c r="N1801" s="3">
        <v>7.3599999999999999E-2</v>
      </c>
      <c r="O1801" s="3">
        <v>1.36</v>
      </c>
      <c r="P1801" s="3">
        <v>1.94</v>
      </c>
      <c r="Q1801" s="3">
        <v>2.7699999999999999E-2</v>
      </c>
      <c r="R1801" s="3">
        <v>4.54</v>
      </c>
      <c r="S1801" s="3" t="s">
        <v>2006</v>
      </c>
      <c r="T1801" s="3" t="s">
        <v>2006</v>
      </c>
      <c r="U1801" s="3" t="s">
        <v>2006</v>
      </c>
      <c r="V1801" s="3" t="s">
        <v>2006</v>
      </c>
      <c r="W1801" s="3" t="s">
        <v>2006</v>
      </c>
      <c r="X1801" s="3" t="s">
        <v>2006</v>
      </c>
      <c r="Y1801" s="3" t="s">
        <v>2006</v>
      </c>
      <c r="Z1801" s="3" t="s">
        <v>2006</v>
      </c>
      <c r="AA1801" s="3" t="s">
        <v>2006</v>
      </c>
      <c r="AB1801" s="3" t="s">
        <v>2006</v>
      </c>
      <c r="AC1801" s="3" t="s">
        <v>2006</v>
      </c>
      <c r="AD1801" s="15" t="s">
        <v>2006</v>
      </c>
    </row>
    <row r="1802" spans="1:30" x14ac:dyDescent="0.3">
      <c r="A1802" s="143" t="s">
        <v>263</v>
      </c>
      <c r="B1802" s="144" t="s">
        <v>550</v>
      </c>
      <c r="C1802" s="144">
        <v>156953</v>
      </c>
      <c r="D1802" s="144">
        <v>6570050</v>
      </c>
      <c r="E1802" s="144">
        <v>2010</v>
      </c>
      <c r="F1802" s="4">
        <v>40224</v>
      </c>
      <c r="G1802" s="3" t="s">
        <v>584</v>
      </c>
      <c r="H1802" s="3">
        <v>0.124</v>
      </c>
      <c r="I1802" s="14">
        <v>1.02</v>
      </c>
      <c r="J1802" s="49">
        <v>1.94</v>
      </c>
      <c r="K1802" s="26">
        <v>9.98E-2</v>
      </c>
      <c r="L1802" s="26">
        <v>2.14</v>
      </c>
      <c r="M1802" s="3" t="s">
        <v>584</v>
      </c>
      <c r="N1802" s="3">
        <v>8.1100000000000005E-2</v>
      </c>
      <c r="O1802" s="3">
        <v>1.02</v>
      </c>
      <c r="P1802" s="3">
        <v>1.95</v>
      </c>
      <c r="Q1802" s="3">
        <v>2.52E-2</v>
      </c>
      <c r="R1802" s="3">
        <v>2.2200000000000002</v>
      </c>
      <c r="S1802" s="3" t="s">
        <v>2006</v>
      </c>
      <c r="T1802" s="3" t="s">
        <v>2006</v>
      </c>
      <c r="U1802" s="3" t="s">
        <v>2006</v>
      </c>
      <c r="V1802" s="3" t="s">
        <v>2006</v>
      </c>
      <c r="W1802" s="3" t="s">
        <v>2006</v>
      </c>
      <c r="X1802" s="3" t="s">
        <v>2006</v>
      </c>
      <c r="Y1802" s="3" t="s">
        <v>2006</v>
      </c>
      <c r="Z1802" s="3" t="s">
        <v>2006</v>
      </c>
      <c r="AA1802" s="3" t="s">
        <v>2006</v>
      </c>
      <c r="AB1802" s="3" t="s">
        <v>2006</v>
      </c>
      <c r="AC1802" s="3" t="s">
        <v>2006</v>
      </c>
      <c r="AD1802" s="15" t="s">
        <v>2006</v>
      </c>
    </row>
    <row r="1803" spans="1:30" x14ac:dyDescent="0.3">
      <c r="A1803" s="143" t="s">
        <v>263</v>
      </c>
      <c r="B1803" s="144" t="s">
        <v>550</v>
      </c>
      <c r="C1803" s="144">
        <v>156953</v>
      </c>
      <c r="D1803" s="144">
        <v>6570050</v>
      </c>
      <c r="E1803" s="144">
        <v>2010</v>
      </c>
      <c r="F1803" s="4">
        <v>40259</v>
      </c>
      <c r="G1803" s="3" t="s">
        <v>584</v>
      </c>
      <c r="H1803" s="3">
        <v>5.1200000000000002E-2</v>
      </c>
      <c r="I1803" s="14">
        <v>1.46</v>
      </c>
      <c r="J1803" s="49">
        <v>2.29</v>
      </c>
      <c r="K1803" s="26">
        <v>0.111</v>
      </c>
      <c r="L1803" s="26">
        <v>2.83</v>
      </c>
      <c r="M1803" s="3">
        <v>2.2000000000000001E-3</v>
      </c>
      <c r="N1803" s="3">
        <v>7.2300000000000003E-2</v>
      </c>
      <c r="O1803" s="3">
        <v>1.42</v>
      </c>
      <c r="P1803" s="3">
        <v>2.13</v>
      </c>
      <c r="Q1803" s="3">
        <v>5.2200000000000003E-2</v>
      </c>
      <c r="R1803" s="3">
        <v>3.32</v>
      </c>
      <c r="S1803" s="3" t="s">
        <v>2006</v>
      </c>
      <c r="T1803" s="3" t="s">
        <v>2006</v>
      </c>
      <c r="U1803" s="3" t="s">
        <v>2006</v>
      </c>
      <c r="V1803" s="3" t="s">
        <v>2006</v>
      </c>
      <c r="W1803" s="3" t="s">
        <v>2006</v>
      </c>
      <c r="X1803" s="3" t="s">
        <v>2006</v>
      </c>
      <c r="Y1803" s="3" t="s">
        <v>2006</v>
      </c>
      <c r="Z1803" s="3" t="s">
        <v>2006</v>
      </c>
      <c r="AA1803" s="3" t="s">
        <v>2006</v>
      </c>
      <c r="AB1803" s="3" t="s">
        <v>2006</v>
      </c>
      <c r="AC1803" s="3" t="s">
        <v>2006</v>
      </c>
      <c r="AD1803" s="15" t="s">
        <v>2006</v>
      </c>
    </row>
    <row r="1804" spans="1:30" x14ac:dyDescent="0.3">
      <c r="A1804" s="143" t="s">
        <v>263</v>
      </c>
      <c r="B1804" s="144" t="s">
        <v>550</v>
      </c>
      <c r="C1804" s="144">
        <v>156953</v>
      </c>
      <c r="D1804" s="144">
        <v>6570050</v>
      </c>
      <c r="E1804" s="144">
        <v>2010</v>
      </c>
      <c r="F1804" s="4">
        <v>40280</v>
      </c>
      <c r="G1804" s="3">
        <v>3.4299999999999997E-2</v>
      </c>
      <c r="H1804" s="3">
        <v>0.224</v>
      </c>
      <c r="I1804" s="14">
        <v>1.76</v>
      </c>
      <c r="J1804" s="49">
        <v>1.63</v>
      </c>
      <c r="K1804" s="26">
        <v>0.224</v>
      </c>
      <c r="L1804" s="26">
        <v>5.64</v>
      </c>
      <c r="M1804" s="3">
        <v>8.3000000000000001E-3</v>
      </c>
      <c r="N1804" s="3">
        <v>6.2600000000000003E-2</v>
      </c>
      <c r="O1804" s="3">
        <v>1.07</v>
      </c>
      <c r="P1804" s="3">
        <v>1.47</v>
      </c>
      <c r="Q1804" s="3">
        <v>2.3300000000000001E-2</v>
      </c>
      <c r="R1804" s="3">
        <v>3.83</v>
      </c>
      <c r="S1804" s="3" t="s">
        <v>2006</v>
      </c>
      <c r="T1804" s="3" t="s">
        <v>2006</v>
      </c>
      <c r="U1804" s="3" t="s">
        <v>2006</v>
      </c>
      <c r="V1804" s="3" t="s">
        <v>2006</v>
      </c>
      <c r="W1804" s="3" t="s">
        <v>2006</v>
      </c>
      <c r="X1804" s="3" t="s">
        <v>2006</v>
      </c>
      <c r="Y1804" s="3" t="s">
        <v>2006</v>
      </c>
      <c r="Z1804" s="3" t="s">
        <v>2006</v>
      </c>
      <c r="AA1804" s="3" t="s">
        <v>2006</v>
      </c>
      <c r="AB1804" s="3" t="s">
        <v>2006</v>
      </c>
      <c r="AC1804" s="3" t="s">
        <v>2006</v>
      </c>
      <c r="AD1804" s="15" t="s">
        <v>2006</v>
      </c>
    </row>
    <row r="1805" spans="1:30" x14ac:dyDescent="0.3">
      <c r="A1805" s="143" t="s">
        <v>263</v>
      </c>
      <c r="B1805" s="144" t="s">
        <v>550</v>
      </c>
      <c r="C1805" s="144">
        <v>156953</v>
      </c>
      <c r="D1805" s="144">
        <v>6570050</v>
      </c>
      <c r="E1805" s="144">
        <v>2010</v>
      </c>
      <c r="F1805" s="4">
        <v>40308</v>
      </c>
      <c r="G1805" s="3" t="s">
        <v>584</v>
      </c>
      <c r="H1805" s="3">
        <v>0.20799999999999999</v>
      </c>
      <c r="I1805" s="14">
        <v>1.47</v>
      </c>
      <c r="J1805" s="49">
        <v>2.2999999999999998</v>
      </c>
      <c r="K1805" s="26">
        <v>0.11899999999999999</v>
      </c>
      <c r="L1805" s="26">
        <v>2.5299999999999998</v>
      </c>
      <c r="M1805" s="3">
        <v>5.1999999999999998E-3</v>
      </c>
      <c r="N1805" s="3">
        <v>0.10199999999999999</v>
      </c>
      <c r="O1805" s="3">
        <v>1.7</v>
      </c>
      <c r="P1805" s="3">
        <v>2.4500000000000002</v>
      </c>
      <c r="Q1805" s="3">
        <v>5.0099999999999999E-2</v>
      </c>
      <c r="R1805" s="3">
        <v>4.03</v>
      </c>
      <c r="S1805" s="3" t="s">
        <v>2006</v>
      </c>
      <c r="T1805" s="3" t="s">
        <v>2006</v>
      </c>
      <c r="U1805" s="3" t="s">
        <v>2006</v>
      </c>
      <c r="V1805" s="3" t="s">
        <v>2006</v>
      </c>
      <c r="W1805" s="3" t="s">
        <v>2006</v>
      </c>
      <c r="X1805" s="3" t="s">
        <v>2006</v>
      </c>
      <c r="Y1805" s="3" t="s">
        <v>2006</v>
      </c>
      <c r="Z1805" s="3" t="s">
        <v>2006</v>
      </c>
      <c r="AA1805" s="3" t="s">
        <v>2006</v>
      </c>
      <c r="AB1805" s="3" t="s">
        <v>2006</v>
      </c>
      <c r="AC1805" s="3" t="s">
        <v>2006</v>
      </c>
      <c r="AD1805" s="15" t="s">
        <v>2006</v>
      </c>
    </row>
    <row r="1806" spans="1:30" x14ac:dyDescent="0.3">
      <c r="A1806" s="143" t="s">
        <v>263</v>
      </c>
      <c r="B1806" s="144" t="s">
        <v>550</v>
      </c>
      <c r="C1806" s="144">
        <v>156953</v>
      </c>
      <c r="D1806" s="144">
        <v>6570050</v>
      </c>
      <c r="E1806" s="144">
        <v>2010</v>
      </c>
      <c r="F1806" s="4">
        <v>40343</v>
      </c>
      <c r="G1806" s="3">
        <v>1.18E-2</v>
      </c>
      <c r="H1806" s="3">
        <v>0.15</v>
      </c>
      <c r="I1806" s="14">
        <v>1.91</v>
      </c>
      <c r="J1806" s="49">
        <v>2.48</v>
      </c>
      <c r="K1806" s="26">
        <v>0.29899999999999999</v>
      </c>
      <c r="L1806" s="26">
        <v>2.92</v>
      </c>
      <c r="M1806" s="3">
        <v>6.4999999999999997E-3</v>
      </c>
      <c r="N1806" s="3">
        <v>0.106</v>
      </c>
      <c r="O1806" s="3">
        <v>1.65</v>
      </c>
      <c r="P1806" s="3">
        <v>2.54</v>
      </c>
      <c r="Q1806" s="3">
        <v>3.8399999999999997E-2</v>
      </c>
      <c r="R1806" s="3">
        <v>2.11</v>
      </c>
      <c r="S1806" s="3" t="s">
        <v>2006</v>
      </c>
      <c r="T1806" s="3" t="s">
        <v>2006</v>
      </c>
      <c r="U1806" s="3" t="s">
        <v>2006</v>
      </c>
      <c r="V1806" s="3" t="s">
        <v>2006</v>
      </c>
      <c r="W1806" s="3" t="s">
        <v>2006</v>
      </c>
      <c r="X1806" s="3" t="s">
        <v>2006</v>
      </c>
      <c r="Y1806" s="3" t="s">
        <v>2006</v>
      </c>
      <c r="Z1806" s="3" t="s">
        <v>2006</v>
      </c>
      <c r="AA1806" s="3" t="s">
        <v>2006</v>
      </c>
      <c r="AB1806" s="3" t="s">
        <v>2006</v>
      </c>
      <c r="AC1806" s="3" t="s">
        <v>2006</v>
      </c>
      <c r="AD1806" s="15" t="s">
        <v>2006</v>
      </c>
    </row>
    <row r="1807" spans="1:30" x14ac:dyDescent="0.3">
      <c r="A1807" s="143" t="s">
        <v>263</v>
      </c>
      <c r="B1807" s="144" t="s">
        <v>550</v>
      </c>
      <c r="C1807" s="144">
        <v>156953</v>
      </c>
      <c r="D1807" s="144">
        <v>6570050</v>
      </c>
      <c r="E1807" s="144">
        <v>2010</v>
      </c>
      <c r="F1807" s="4">
        <v>40378</v>
      </c>
      <c r="G1807" s="3" t="s">
        <v>584</v>
      </c>
      <c r="H1807" s="3">
        <v>8.2100000000000006E-2</v>
      </c>
      <c r="I1807" s="14">
        <v>1.39</v>
      </c>
      <c r="J1807" s="49">
        <v>2.25</v>
      </c>
      <c r="K1807" s="26">
        <v>0.11899999999999999</v>
      </c>
      <c r="L1807" s="26">
        <v>1.22</v>
      </c>
      <c r="M1807" s="3" t="s">
        <v>584</v>
      </c>
      <c r="N1807" s="3">
        <v>4.9700000000000001E-2</v>
      </c>
      <c r="O1807" s="3">
        <v>1.18</v>
      </c>
      <c r="P1807" s="3">
        <v>2.12</v>
      </c>
      <c r="Q1807" s="3">
        <v>2.3400000000000001E-2</v>
      </c>
      <c r="R1807" s="3">
        <v>0.52800000000000002</v>
      </c>
      <c r="S1807" s="3" t="s">
        <v>2006</v>
      </c>
      <c r="T1807" s="3" t="s">
        <v>2006</v>
      </c>
      <c r="U1807" s="3" t="s">
        <v>2006</v>
      </c>
      <c r="V1807" s="3" t="s">
        <v>2006</v>
      </c>
      <c r="W1807" s="3" t="s">
        <v>2006</v>
      </c>
      <c r="X1807" s="3" t="s">
        <v>2006</v>
      </c>
      <c r="Y1807" s="3" t="s">
        <v>2006</v>
      </c>
      <c r="Z1807" s="3" t="s">
        <v>2006</v>
      </c>
      <c r="AA1807" s="3" t="s">
        <v>2006</v>
      </c>
      <c r="AB1807" s="3" t="s">
        <v>2006</v>
      </c>
      <c r="AC1807" s="3" t="s">
        <v>2006</v>
      </c>
      <c r="AD1807" s="15" t="s">
        <v>2006</v>
      </c>
    </row>
    <row r="1808" spans="1:30" x14ac:dyDescent="0.3">
      <c r="A1808" s="143" t="s">
        <v>263</v>
      </c>
      <c r="B1808" s="144" t="s">
        <v>550</v>
      </c>
      <c r="C1808" s="144">
        <v>156953</v>
      </c>
      <c r="D1808" s="144">
        <v>6570050</v>
      </c>
      <c r="E1808" s="144">
        <v>2010</v>
      </c>
      <c r="F1808" s="4">
        <v>40408</v>
      </c>
      <c r="G1808" s="3">
        <v>5.0000000000000001E-3</v>
      </c>
      <c r="H1808" s="3">
        <v>0.152</v>
      </c>
      <c r="I1808" s="14">
        <v>1.99</v>
      </c>
      <c r="J1808" s="49">
        <v>2.2200000000000002</v>
      </c>
      <c r="K1808" s="26">
        <v>0.311</v>
      </c>
      <c r="L1808" s="26">
        <v>4.1100000000000003</v>
      </c>
      <c r="M1808" s="3" t="s">
        <v>584</v>
      </c>
      <c r="N1808" s="3">
        <v>8.8700000000000001E-2</v>
      </c>
      <c r="O1808" s="3">
        <v>1.59</v>
      </c>
      <c r="P1808" s="3">
        <v>2.0099999999999998</v>
      </c>
      <c r="Q1808" s="3">
        <v>4.4499999999999998E-2</v>
      </c>
      <c r="R1808" s="3">
        <v>2.2000000000000002</v>
      </c>
      <c r="S1808" s="3" t="s">
        <v>2006</v>
      </c>
      <c r="T1808" s="3" t="s">
        <v>2006</v>
      </c>
      <c r="U1808" s="3" t="s">
        <v>2006</v>
      </c>
      <c r="V1808" s="3" t="s">
        <v>2006</v>
      </c>
      <c r="W1808" s="3" t="s">
        <v>2006</v>
      </c>
      <c r="X1808" s="3" t="s">
        <v>2006</v>
      </c>
      <c r="Y1808" s="3" t="s">
        <v>2006</v>
      </c>
      <c r="Z1808" s="3" t="s">
        <v>2006</v>
      </c>
      <c r="AA1808" s="3" t="s">
        <v>2006</v>
      </c>
      <c r="AB1808" s="3" t="s">
        <v>2006</v>
      </c>
      <c r="AC1808" s="3" t="s">
        <v>2006</v>
      </c>
      <c r="AD1808" s="15" t="s">
        <v>2006</v>
      </c>
    </row>
    <row r="1809" spans="1:30" x14ac:dyDescent="0.3">
      <c r="A1809" s="143" t="s">
        <v>263</v>
      </c>
      <c r="B1809" s="144" t="s">
        <v>550</v>
      </c>
      <c r="C1809" s="144">
        <v>156953</v>
      </c>
      <c r="D1809" s="144">
        <v>6570050</v>
      </c>
      <c r="E1809" s="144">
        <v>2010</v>
      </c>
      <c r="F1809" s="4">
        <v>40441</v>
      </c>
      <c r="G1809" s="3" t="s">
        <v>584</v>
      </c>
      <c r="H1809" s="3">
        <v>0.30499999999999999</v>
      </c>
      <c r="I1809" s="14">
        <v>2.52</v>
      </c>
      <c r="J1809" s="49">
        <v>2.48</v>
      </c>
      <c r="K1809" s="26">
        <v>0.187</v>
      </c>
      <c r="L1809" s="26">
        <v>2.59</v>
      </c>
      <c r="M1809" s="3">
        <v>1.23E-2</v>
      </c>
      <c r="N1809" s="3">
        <v>0.153</v>
      </c>
      <c r="O1809" s="3">
        <v>2.4900000000000002</v>
      </c>
      <c r="P1809" s="3">
        <v>2.2799999999999998</v>
      </c>
      <c r="Q1809" s="3">
        <v>5.3800000000000001E-2</v>
      </c>
      <c r="R1809" s="3">
        <v>2.2000000000000002</v>
      </c>
      <c r="S1809" s="3" t="s">
        <v>2006</v>
      </c>
      <c r="T1809" s="3" t="s">
        <v>2006</v>
      </c>
      <c r="U1809" s="3" t="s">
        <v>2006</v>
      </c>
      <c r="V1809" s="3" t="s">
        <v>2006</v>
      </c>
      <c r="W1809" s="3" t="s">
        <v>2006</v>
      </c>
      <c r="X1809" s="3" t="s">
        <v>2006</v>
      </c>
      <c r="Y1809" s="3" t="s">
        <v>2006</v>
      </c>
      <c r="Z1809" s="3" t="s">
        <v>2006</v>
      </c>
      <c r="AA1809" s="3" t="s">
        <v>2006</v>
      </c>
      <c r="AB1809" s="3" t="s">
        <v>2006</v>
      </c>
      <c r="AC1809" s="3" t="s">
        <v>2006</v>
      </c>
      <c r="AD1809" s="15" t="s">
        <v>2006</v>
      </c>
    </row>
    <row r="1810" spans="1:30" x14ac:dyDescent="0.3">
      <c r="A1810" s="143" t="s">
        <v>263</v>
      </c>
      <c r="B1810" s="144" t="s">
        <v>550</v>
      </c>
      <c r="C1810" s="144">
        <v>156953</v>
      </c>
      <c r="D1810" s="144">
        <v>6570050</v>
      </c>
      <c r="E1810" s="144">
        <v>2010</v>
      </c>
      <c r="F1810" s="4">
        <v>40476</v>
      </c>
      <c r="G1810" s="3">
        <v>3.0999999999999999E-3</v>
      </c>
      <c r="H1810" s="3">
        <v>9.6100000000000005E-2</v>
      </c>
      <c r="I1810" s="14">
        <v>1.1599999999999999</v>
      </c>
      <c r="J1810" s="49">
        <v>2.38</v>
      </c>
      <c r="K1810" s="26">
        <v>0.155</v>
      </c>
      <c r="L1810" s="26">
        <v>1.64</v>
      </c>
      <c r="M1810" s="3">
        <v>3.0999999999999999E-3</v>
      </c>
      <c r="N1810" s="3">
        <v>6.0299999999999999E-2</v>
      </c>
      <c r="O1810" s="3">
        <v>0.98499999999999999</v>
      </c>
      <c r="P1810" s="3">
        <v>2.1800000000000002</v>
      </c>
      <c r="Q1810" s="3" t="s">
        <v>585</v>
      </c>
      <c r="R1810" s="3">
        <v>1.08</v>
      </c>
      <c r="S1810" s="3" t="s">
        <v>2006</v>
      </c>
      <c r="T1810" s="3" t="s">
        <v>2006</v>
      </c>
      <c r="U1810" s="3" t="s">
        <v>2006</v>
      </c>
      <c r="V1810" s="3" t="s">
        <v>2006</v>
      </c>
      <c r="W1810" s="3" t="s">
        <v>2006</v>
      </c>
      <c r="X1810" s="3" t="s">
        <v>2006</v>
      </c>
      <c r="Y1810" s="3" t="s">
        <v>2006</v>
      </c>
      <c r="Z1810" s="3" t="s">
        <v>2006</v>
      </c>
      <c r="AA1810" s="3" t="s">
        <v>2006</v>
      </c>
      <c r="AB1810" s="3" t="s">
        <v>2006</v>
      </c>
      <c r="AC1810" s="3" t="s">
        <v>2006</v>
      </c>
      <c r="AD1810" s="15" t="s">
        <v>2006</v>
      </c>
    </row>
    <row r="1811" spans="1:30" x14ac:dyDescent="0.3">
      <c r="A1811" s="143" t="s">
        <v>263</v>
      </c>
      <c r="B1811" s="144" t="s">
        <v>550</v>
      </c>
      <c r="C1811" s="144">
        <v>156953</v>
      </c>
      <c r="D1811" s="144">
        <v>6570050</v>
      </c>
      <c r="E1811" s="144">
        <v>2010</v>
      </c>
      <c r="F1811" s="4">
        <v>40498</v>
      </c>
      <c r="G1811" s="3">
        <v>3.2599999999999997E-2</v>
      </c>
      <c r="H1811" s="3">
        <v>0.16700000000000001</v>
      </c>
      <c r="I1811" s="14">
        <v>1.36</v>
      </c>
      <c r="J1811" s="49">
        <v>2.36</v>
      </c>
      <c r="K1811" s="26">
        <v>0.20699999999999999</v>
      </c>
      <c r="L1811" s="26">
        <v>2.83</v>
      </c>
      <c r="M1811" s="3">
        <v>6.1999999999999998E-3</v>
      </c>
      <c r="N1811" s="3">
        <v>8.3299999999999999E-2</v>
      </c>
      <c r="O1811" s="3">
        <v>0.94799999999999995</v>
      </c>
      <c r="P1811" s="3">
        <v>2</v>
      </c>
      <c r="Q1811" s="3" t="s">
        <v>585</v>
      </c>
      <c r="R1811" s="3">
        <v>1.27</v>
      </c>
      <c r="S1811" s="3" t="s">
        <v>2006</v>
      </c>
      <c r="T1811" s="3" t="s">
        <v>2006</v>
      </c>
      <c r="U1811" s="3" t="s">
        <v>2006</v>
      </c>
      <c r="V1811" s="3" t="s">
        <v>2006</v>
      </c>
      <c r="W1811" s="3" t="s">
        <v>2006</v>
      </c>
      <c r="X1811" s="3" t="s">
        <v>2006</v>
      </c>
      <c r="Y1811" s="3" t="s">
        <v>2006</v>
      </c>
      <c r="Z1811" s="3" t="s">
        <v>2006</v>
      </c>
      <c r="AA1811" s="3" t="s">
        <v>2006</v>
      </c>
      <c r="AB1811" s="3" t="s">
        <v>2006</v>
      </c>
      <c r="AC1811" s="3" t="s">
        <v>2006</v>
      </c>
      <c r="AD1811" s="15" t="s">
        <v>2006</v>
      </c>
    </row>
    <row r="1812" spans="1:30" x14ac:dyDescent="0.3">
      <c r="A1812" s="143" t="s">
        <v>263</v>
      </c>
      <c r="B1812" s="144" t="s">
        <v>550</v>
      </c>
      <c r="C1812" s="144">
        <v>156953</v>
      </c>
      <c r="D1812" s="144">
        <v>6570050</v>
      </c>
      <c r="E1812" s="144">
        <v>2010</v>
      </c>
      <c r="F1812" s="4">
        <v>40520</v>
      </c>
      <c r="G1812" s="3">
        <v>4.7999999999999996E-3</v>
      </c>
      <c r="H1812" s="3">
        <v>0.17699999999999999</v>
      </c>
      <c r="I1812" s="14">
        <v>2.06</v>
      </c>
      <c r="J1812" s="49">
        <v>2.66</v>
      </c>
      <c r="K1812" s="26">
        <v>0.19500000000000001</v>
      </c>
      <c r="L1812" s="26">
        <v>6.08</v>
      </c>
      <c r="M1812" s="3">
        <v>1.26E-2</v>
      </c>
      <c r="N1812" s="3">
        <v>0.11600000000000001</v>
      </c>
      <c r="O1812" s="3">
        <v>2.46</v>
      </c>
      <c r="P1812" s="3">
        <v>2.19</v>
      </c>
      <c r="Q1812" s="3">
        <v>6.4299999999999996E-2</v>
      </c>
      <c r="R1812" s="3">
        <v>3.27</v>
      </c>
      <c r="S1812" s="3" t="s">
        <v>2006</v>
      </c>
      <c r="T1812" s="3" t="s">
        <v>2006</v>
      </c>
      <c r="U1812" s="3" t="s">
        <v>2006</v>
      </c>
      <c r="V1812" s="3" t="s">
        <v>2006</v>
      </c>
      <c r="W1812" s="3" t="s">
        <v>2006</v>
      </c>
      <c r="X1812" s="3" t="s">
        <v>2006</v>
      </c>
      <c r="Y1812" s="3" t="s">
        <v>2006</v>
      </c>
      <c r="Z1812" s="3" t="s">
        <v>2006</v>
      </c>
      <c r="AA1812" s="3" t="s">
        <v>2006</v>
      </c>
      <c r="AB1812" s="3" t="s">
        <v>2006</v>
      </c>
      <c r="AC1812" s="3" t="s">
        <v>2006</v>
      </c>
      <c r="AD1812" s="15" t="s">
        <v>2006</v>
      </c>
    </row>
    <row r="1813" spans="1:30" x14ac:dyDescent="0.3">
      <c r="A1813" s="143" t="s">
        <v>265</v>
      </c>
      <c r="B1813" s="144" t="s">
        <v>546</v>
      </c>
      <c r="C1813" s="144">
        <v>152125</v>
      </c>
      <c r="D1813" s="144">
        <v>6576900</v>
      </c>
      <c r="E1813" s="144">
        <v>2009</v>
      </c>
      <c r="F1813" s="4">
        <v>39832</v>
      </c>
      <c r="G1813" s="3" t="s">
        <v>566</v>
      </c>
      <c r="H1813" s="3" t="s">
        <v>687</v>
      </c>
      <c r="I1813" s="14">
        <v>11.9</v>
      </c>
      <c r="J1813" s="49">
        <v>3.21</v>
      </c>
      <c r="K1813" s="26">
        <v>0.76300000000000001</v>
      </c>
      <c r="L1813" s="26">
        <v>27.3</v>
      </c>
      <c r="M1813" s="3">
        <v>2.52E-2</v>
      </c>
      <c r="N1813" s="3">
        <v>0.309</v>
      </c>
      <c r="O1813" s="3">
        <v>14.6</v>
      </c>
      <c r="P1813" s="3">
        <v>3.49</v>
      </c>
      <c r="Q1813" s="3">
        <v>0.379</v>
      </c>
      <c r="R1813" s="3">
        <v>36.4</v>
      </c>
      <c r="S1813" s="3" t="s">
        <v>2006</v>
      </c>
      <c r="T1813" s="3" t="s">
        <v>2006</v>
      </c>
      <c r="U1813" s="3" t="s">
        <v>2006</v>
      </c>
      <c r="V1813" s="3" t="s">
        <v>2006</v>
      </c>
      <c r="W1813" s="3" t="s">
        <v>2006</v>
      </c>
      <c r="X1813" s="3" t="s">
        <v>2006</v>
      </c>
      <c r="Y1813" s="3" t="s">
        <v>2006</v>
      </c>
      <c r="Z1813" s="3" t="s">
        <v>2006</v>
      </c>
      <c r="AA1813" s="3" t="s">
        <v>2006</v>
      </c>
      <c r="AB1813" s="3" t="s">
        <v>2006</v>
      </c>
      <c r="AC1813" s="3" t="s">
        <v>2006</v>
      </c>
      <c r="AD1813" s="15" t="s">
        <v>2006</v>
      </c>
    </row>
    <row r="1814" spans="1:30" x14ac:dyDescent="0.3">
      <c r="A1814" s="143" t="s">
        <v>265</v>
      </c>
      <c r="B1814" s="144" t="s">
        <v>546</v>
      </c>
      <c r="C1814" s="144">
        <v>152125</v>
      </c>
      <c r="D1814" s="144">
        <v>6576900</v>
      </c>
      <c r="E1814" s="144">
        <v>2009</v>
      </c>
      <c r="F1814" s="4">
        <v>39870</v>
      </c>
      <c r="G1814" s="3" t="s">
        <v>566</v>
      </c>
      <c r="H1814" s="3" t="s">
        <v>687</v>
      </c>
      <c r="I1814" s="14">
        <v>4.3099999999999996</v>
      </c>
      <c r="J1814" s="49">
        <v>2.61</v>
      </c>
      <c r="K1814" s="26" t="s">
        <v>589</v>
      </c>
      <c r="L1814" s="26">
        <v>4.96</v>
      </c>
      <c r="M1814" s="3">
        <v>8.3000000000000001E-3</v>
      </c>
      <c r="N1814" s="3">
        <v>0.372</v>
      </c>
      <c r="O1814" s="3">
        <v>4.53</v>
      </c>
      <c r="P1814" s="3">
        <v>2.79</v>
      </c>
      <c r="Q1814" s="3">
        <v>0.311</v>
      </c>
      <c r="R1814" s="3">
        <v>5.53</v>
      </c>
      <c r="S1814" s="3" t="s">
        <v>2006</v>
      </c>
      <c r="T1814" s="3" t="s">
        <v>2006</v>
      </c>
      <c r="U1814" s="3" t="s">
        <v>2006</v>
      </c>
      <c r="V1814" s="3" t="s">
        <v>2006</v>
      </c>
      <c r="W1814" s="3" t="s">
        <v>2006</v>
      </c>
      <c r="X1814" s="3" t="s">
        <v>2006</v>
      </c>
      <c r="Y1814" s="3" t="s">
        <v>2006</v>
      </c>
      <c r="Z1814" s="3" t="s">
        <v>2006</v>
      </c>
      <c r="AA1814" s="3" t="s">
        <v>2006</v>
      </c>
      <c r="AB1814" s="3" t="s">
        <v>2006</v>
      </c>
      <c r="AC1814" s="3" t="s">
        <v>2006</v>
      </c>
      <c r="AD1814" s="15" t="s">
        <v>2006</v>
      </c>
    </row>
    <row r="1815" spans="1:30" x14ac:dyDescent="0.3">
      <c r="A1815" s="143" t="s">
        <v>265</v>
      </c>
      <c r="B1815" s="144" t="s">
        <v>546</v>
      </c>
      <c r="C1815" s="144">
        <v>152125</v>
      </c>
      <c r="D1815" s="144">
        <v>6576900</v>
      </c>
      <c r="E1815" s="144">
        <v>2009</v>
      </c>
      <c r="F1815" s="4">
        <v>39888</v>
      </c>
      <c r="G1815" s="3" t="s">
        <v>566</v>
      </c>
      <c r="H1815" s="3" t="s">
        <v>687</v>
      </c>
      <c r="I1815" s="14">
        <v>3.04</v>
      </c>
      <c r="J1815" s="49">
        <v>3.44</v>
      </c>
      <c r="K1815" s="26" t="s">
        <v>589</v>
      </c>
      <c r="L1815" s="26">
        <v>4.58</v>
      </c>
      <c r="M1815" s="3">
        <v>6.8999999999999999E-3</v>
      </c>
      <c r="N1815" s="3">
        <v>0.23</v>
      </c>
      <c r="O1815" s="3">
        <v>2.92</v>
      </c>
      <c r="P1815" s="3">
        <v>2.56</v>
      </c>
      <c r="Q1815" s="3">
        <v>7.0599999999999996E-2</v>
      </c>
      <c r="R1815" s="3">
        <v>6.64</v>
      </c>
      <c r="S1815" s="3" t="s">
        <v>2006</v>
      </c>
      <c r="T1815" s="3" t="s">
        <v>2006</v>
      </c>
      <c r="U1815" s="3" t="s">
        <v>2006</v>
      </c>
      <c r="V1815" s="3" t="s">
        <v>2006</v>
      </c>
      <c r="W1815" s="3" t="s">
        <v>2006</v>
      </c>
      <c r="X1815" s="3" t="s">
        <v>2006</v>
      </c>
      <c r="Y1815" s="3" t="s">
        <v>2006</v>
      </c>
      <c r="Z1815" s="3" t="s">
        <v>2006</v>
      </c>
      <c r="AA1815" s="3" t="s">
        <v>2006</v>
      </c>
      <c r="AB1815" s="3" t="s">
        <v>2006</v>
      </c>
      <c r="AC1815" s="3" t="s">
        <v>2006</v>
      </c>
      <c r="AD1815" s="15" t="s">
        <v>2006</v>
      </c>
    </row>
    <row r="1816" spans="1:30" x14ac:dyDescent="0.3">
      <c r="A1816" s="143" t="s">
        <v>265</v>
      </c>
      <c r="B1816" s="144" t="s">
        <v>546</v>
      </c>
      <c r="C1816" s="144">
        <v>152125</v>
      </c>
      <c r="D1816" s="144">
        <v>6576900</v>
      </c>
      <c r="E1816" s="144">
        <v>2009</v>
      </c>
      <c r="F1816" s="4">
        <v>39909</v>
      </c>
      <c r="G1816" s="3" t="s">
        <v>566</v>
      </c>
      <c r="H1816" s="3" t="s">
        <v>687</v>
      </c>
      <c r="I1816" s="14">
        <v>5.31</v>
      </c>
      <c r="J1816" s="49">
        <v>3.83</v>
      </c>
      <c r="K1816" s="26" t="s">
        <v>589</v>
      </c>
      <c r="L1816" s="26">
        <v>8.3699999999999992</v>
      </c>
      <c r="M1816" s="3">
        <v>7.7999999999999996E-3</v>
      </c>
      <c r="N1816" s="3">
        <v>0.17699999999999999</v>
      </c>
      <c r="O1816" s="3">
        <v>2.99</v>
      </c>
      <c r="P1816" s="3">
        <v>2.4900000000000002</v>
      </c>
      <c r="Q1816" s="3">
        <v>9.2299999999999993E-2</v>
      </c>
      <c r="R1816" s="3">
        <v>6.3</v>
      </c>
      <c r="S1816" s="3" t="s">
        <v>2006</v>
      </c>
      <c r="T1816" s="3" t="s">
        <v>2006</v>
      </c>
      <c r="U1816" s="3" t="s">
        <v>2006</v>
      </c>
      <c r="V1816" s="3" t="s">
        <v>2006</v>
      </c>
      <c r="W1816" s="3" t="s">
        <v>2006</v>
      </c>
      <c r="X1816" s="3" t="s">
        <v>2006</v>
      </c>
      <c r="Y1816" s="3" t="s">
        <v>2006</v>
      </c>
      <c r="Z1816" s="3" t="s">
        <v>2006</v>
      </c>
      <c r="AA1816" s="3" t="s">
        <v>2006</v>
      </c>
      <c r="AB1816" s="3" t="s">
        <v>2006</v>
      </c>
      <c r="AC1816" s="3" t="s">
        <v>2006</v>
      </c>
      <c r="AD1816" s="15" t="s">
        <v>2006</v>
      </c>
    </row>
    <row r="1817" spans="1:30" x14ac:dyDescent="0.3">
      <c r="A1817" s="143" t="s">
        <v>265</v>
      </c>
      <c r="B1817" s="144" t="s">
        <v>546</v>
      </c>
      <c r="C1817" s="144">
        <v>152125</v>
      </c>
      <c r="D1817" s="144">
        <v>6576900</v>
      </c>
      <c r="E1817" s="144">
        <v>2009</v>
      </c>
      <c r="F1817" s="4">
        <v>39938</v>
      </c>
      <c r="G1817" s="3" t="s">
        <v>566</v>
      </c>
      <c r="H1817" s="3" t="s">
        <v>687</v>
      </c>
      <c r="I1817" s="14">
        <v>2.64</v>
      </c>
      <c r="J1817" s="49">
        <v>2.74</v>
      </c>
      <c r="K1817" s="26" t="s">
        <v>589</v>
      </c>
      <c r="L1817" s="26" t="s">
        <v>692</v>
      </c>
      <c r="M1817" s="3">
        <v>4.8999999999999998E-3</v>
      </c>
      <c r="N1817" s="3">
        <v>0.16600000000000001</v>
      </c>
      <c r="O1817" s="3">
        <v>3.18</v>
      </c>
      <c r="P1817" s="3">
        <v>2.63</v>
      </c>
      <c r="Q1817" s="3">
        <v>8.5199999999999998E-2</v>
      </c>
      <c r="R1817" s="3">
        <v>4.8</v>
      </c>
      <c r="S1817" s="3" t="s">
        <v>2006</v>
      </c>
      <c r="T1817" s="3" t="s">
        <v>2006</v>
      </c>
      <c r="U1817" s="3" t="s">
        <v>2006</v>
      </c>
      <c r="V1817" s="3" t="s">
        <v>2006</v>
      </c>
      <c r="W1817" s="3" t="s">
        <v>2006</v>
      </c>
      <c r="X1817" s="3" t="s">
        <v>2006</v>
      </c>
      <c r="Y1817" s="3" t="s">
        <v>2006</v>
      </c>
      <c r="Z1817" s="3" t="s">
        <v>2006</v>
      </c>
      <c r="AA1817" s="3" t="s">
        <v>2006</v>
      </c>
      <c r="AB1817" s="3" t="s">
        <v>2006</v>
      </c>
      <c r="AC1817" s="3" t="s">
        <v>2006</v>
      </c>
      <c r="AD1817" s="15" t="s">
        <v>2006</v>
      </c>
    </row>
    <row r="1818" spans="1:30" x14ac:dyDescent="0.3">
      <c r="A1818" s="143" t="s">
        <v>265</v>
      </c>
      <c r="B1818" s="144" t="s">
        <v>546</v>
      </c>
      <c r="C1818" s="144">
        <v>152125</v>
      </c>
      <c r="D1818" s="144">
        <v>6576900</v>
      </c>
      <c r="E1818" s="144">
        <v>2009</v>
      </c>
      <c r="F1818" s="4">
        <v>39973</v>
      </c>
      <c r="G1818" s="3" t="s">
        <v>566</v>
      </c>
      <c r="H1818" s="3" t="s">
        <v>687</v>
      </c>
      <c r="I1818" s="14">
        <v>3.71</v>
      </c>
      <c r="J1818" s="49">
        <v>2.29</v>
      </c>
      <c r="K1818" s="26">
        <v>0.73899999999999999</v>
      </c>
      <c r="L1818" s="26">
        <v>4.8099999999999996</v>
      </c>
      <c r="M1818" s="3">
        <v>3.5999999999999999E-3</v>
      </c>
      <c r="N1818" s="3">
        <v>0.13</v>
      </c>
      <c r="O1818" s="3">
        <v>3.27</v>
      </c>
      <c r="P1818" s="3">
        <v>2.44</v>
      </c>
      <c r="Q1818" s="3">
        <v>0.121</v>
      </c>
      <c r="R1818" s="3">
        <v>6.21</v>
      </c>
      <c r="S1818" s="3" t="s">
        <v>2006</v>
      </c>
      <c r="T1818" s="3" t="s">
        <v>2006</v>
      </c>
      <c r="U1818" s="3" t="s">
        <v>2006</v>
      </c>
      <c r="V1818" s="3" t="s">
        <v>2006</v>
      </c>
      <c r="W1818" s="3" t="s">
        <v>2006</v>
      </c>
      <c r="X1818" s="3" t="s">
        <v>2006</v>
      </c>
      <c r="Y1818" s="3" t="s">
        <v>2006</v>
      </c>
      <c r="Z1818" s="3" t="s">
        <v>2006</v>
      </c>
      <c r="AA1818" s="3" t="s">
        <v>2006</v>
      </c>
      <c r="AB1818" s="3" t="s">
        <v>2006</v>
      </c>
      <c r="AC1818" s="3" t="s">
        <v>2006</v>
      </c>
      <c r="AD1818" s="15" t="s">
        <v>2006</v>
      </c>
    </row>
    <row r="1819" spans="1:30" x14ac:dyDescent="0.3">
      <c r="A1819" s="143" t="s">
        <v>265</v>
      </c>
      <c r="B1819" s="144" t="s">
        <v>546</v>
      </c>
      <c r="C1819" s="144">
        <v>152125</v>
      </c>
      <c r="D1819" s="144">
        <v>6576900</v>
      </c>
      <c r="E1819" s="144">
        <v>2009</v>
      </c>
      <c r="F1819" s="4">
        <v>40001</v>
      </c>
      <c r="G1819" s="3" t="s">
        <v>566</v>
      </c>
      <c r="H1819" s="3" t="s">
        <v>687</v>
      </c>
      <c r="I1819" s="14">
        <v>7.03</v>
      </c>
      <c r="J1819" s="49">
        <v>2.5499999999999998</v>
      </c>
      <c r="K1819" s="26" t="s">
        <v>589</v>
      </c>
      <c r="L1819" s="26">
        <v>7.5</v>
      </c>
      <c r="M1819" s="3">
        <v>6.6E-3</v>
      </c>
      <c r="N1819" s="3">
        <v>0.11600000000000001</v>
      </c>
      <c r="O1819" s="3">
        <v>4.03</v>
      </c>
      <c r="P1819" s="3">
        <v>2.39</v>
      </c>
      <c r="Q1819" s="3">
        <v>0.156</v>
      </c>
      <c r="R1819" s="3">
        <v>7.33</v>
      </c>
      <c r="S1819" s="3" t="s">
        <v>2006</v>
      </c>
      <c r="T1819" s="3" t="s">
        <v>2006</v>
      </c>
      <c r="U1819" s="3" t="s">
        <v>2006</v>
      </c>
      <c r="V1819" s="3" t="s">
        <v>2006</v>
      </c>
      <c r="W1819" s="3" t="s">
        <v>2006</v>
      </c>
      <c r="X1819" s="3" t="s">
        <v>2006</v>
      </c>
      <c r="Y1819" s="3" t="s">
        <v>2006</v>
      </c>
      <c r="Z1819" s="3" t="s">
        <v>2006</v>
      </c>
      <c r="AA1819" s="3" t="s">
        <v>2006</v>
      </c>
      <c r="AB1819" s="3" t="s">
        <v>2006</v>
      </c>
      <c r="AC1819" s="3" t="s">
        <v>2006</v>
      </c>
      <c r="AD1819" s="15" t="s">
        <v>2006</v>
      </c>
    </row>
    <row r="1820" spans="1:30" x14ac:dyDescent="0.3">
      <c r="A1820" s="143" t="s">
        <v>265</v>
      </c>
      <c r="B1820" s="144" t="s">
        <v>546</v>
      </c>
      <c r="C1820" s="144">
        <v>152125</v>
      </c>
      <c r="D1820" s="144">
        <v>6576900</v>
      </c>
      <c r="E1820" s="144">
        <v>2009</v>
      </c>
      <c r="F1820" s="4">
        <v>40029</v>
      </c>
      <c r="G1820" s="3" t="s">
        <v>566</v>
      </c>
      <c r="H1820" s="3" t="s">
        <v>687</v>
      </c>
      <c r="I1820" s="14">
        <v>2.86</v>
      </c>
      <c r="J1820" s="49">
        <v>2.88</v>
      </c>
      <c r="K1820" s="26" t="s">
        <v>589</v>
      </c>
      <c r="L1820" s="26" t="s">
        <v>692</v>
      </c>
      <c r="M1820" s="3">
        <v>4.4000000000000003E-3</v>
      </c>
      <c r="N1820" s="3">
        <v>0.113</v>
      </c>
      <c r="O1820" s="3">
        <v>2.81</v>
      </c>
      <c r="P1820" s="3">
        <v>2.48</v>
      </c>
      <c r="Q1820" s="3">
        <v>0.111</v>
      </c>
      <c r="R1820" s="3">
        <v>5.89</v>
      </c>
      <c r="S1820" s="3" t="s">
        <v>2006</v>
      </c>
      <c r="T1820" s="3" t="s">
        <v>2006</v>
      </c>
      <c r="U1820" s="3" t="s">
        <v>2006</v>
      </c>
      <c r="V1820" s="3" t="s">
        <v>2006</v>
      </c>
      <c r="W1820" s="3" t="s">
        <v>2006</v>
      </c>
      <c r="X1820" s="3" t="s">
        <v>2006</v>
      </c>
      <c r="Y1820" s="3" t="s">
        <v>2006</v>
      </c>
      <c r="Z1820" s="3" t="s">
        <v>2006</v>
      </c>
      <c r="AA1820" s="3" t="s">
        <v>2006</v>
      </c>
      <c r="AB1820" s="3" t="s">
        <v>2006</v>
      </c>
      <c r="AC1820" s="3" t="s">
        <v>2006</v>
      </c>
      <c r="AD1820" s="15" t="s">
        <v>2006</v>
      </c>
    </row>
    <row r="1821" spans="1:30" x14ac:dyDescent="0.3">
      <c r="A1821" s="143" t="s">
        <v>265</v>
      </c>
      <c r="B1821" s="144" t="s">
        <v>546</v>
      </c>
      <c r="C1821" s="144">
        <v>152125</v>
      </c>
      <c r="D1821" s="144">
        <v>6576900</v>
      </c>
      <c r="E1821" s="144">
        <v>2009</v>
      </c>
      <c r="F1821" s="4">
        <v>40078</v>
      </c>
      <c r="G1821" s="3" t="s">
        <v>566</v>
      </c>
      <c r="H1821" s="3" t="s">
        <v>687</v>
      </c>
      <c r="I1821" s="14">
        <v>3.26</v>
      </c>
      <c r="J1821" s="49">
        <v>2.5299999999999998</v>
      </c>
      <c r="K1821" s="26" t="s">
        <v>589</v>
      </c>
      <c r="L1821" s="26" t="s">
        <v>692</v>
      </c>
      <c r="M1821" s="3">
        <v>2.0999999999999999E-3</v>
      </c>
      <c r="N1821" s="3">
        <v>0.106</v>
      </c>
      <c r="O1821" s="3">
        <v>2.85</v>
      </c>
      <c r="P1821" s="3">
        <v>2.54</v>
      </c>
      <c r="Q1821" s="3">
        <v>0.14199999999999999</v>
      </c>
      <c r="R1821" s="3">
        <v>5.7</v>
      </c>
      <c r="S1821" s="3" t="s">
        <v>2006</v>
      </c>
      <c r="T1821" s="3" t="s">
        <v>2006</v>
      </c>
      <c r="U1821" s="3" t="s">
        <v>2006</v>
      </c>
      <c r="V1821" s="3" t="s">
        <v>2006</v>
      </c>
      <c r="W1821" s="3" t="s">
        <v>2006</v>
      </c>
      <c r="X1821" s="3" t="s">
        <v>2006</v>
      </c>
      <c r="Y1821" s="3" t="s">
        <v>2006</v>
      </c>
      <c r="Z1821" s="3" t="s">
        <v>2006</v>
      </c>
      <c r="AA1821" s="3" t="s">
        <v>2006</v>
      </c>
      <c r="AB1821" s="3" t="s">
        <v>2006</v>
      </c>
      <c r="AC1821" s="3" t="s">
        <v>2006</v>
      </c>
      <c r="AD1821" s="15" t="s">
        <v>2006</v>
      </c>
    </row>
    <row r="1822" spans="1:30" x14ac:dyDescent="0.3">
      <c r="A1822" s="143" t="s">
        <v>265</v>
      </c>
      <c r="B1822" s="144" t="s">
        <v>546</v>
      </c>
      <c r="C1822" s="144">
        <v>152125</v>
      </c>
      <c r="D1822" s="144">
        <v>6576900</v>
      </c>
      <c r="E1822" s="144">
        <v>2009</v>
      </c>
      <c r="F1822" s="4">
        <v>40106</v>
      </c>
      <c r="G1822" s="3" t="s">
        <v>566</v>
      </c>
      <c r="H1822" s="3" t="s">
        <v>687</v>
      </c>
      <c r="I1822" s="14">
        <v>5.16</v>
      </c>
      <c r="J1822" s="49">
        <v>12.1</v>
      </c>
      <c r="K1822" s="26" t="s">
        <v>589</v>
      </c>
      <c r="L1822" s="26">
        <v>47.3</v>
      </c>
      <c r="M1822" s="3">
        <v>0.1</v>
      </c>
      <c r="N1822" s="3">
        <v>0.151</v>
      </c>
      <c r="O1822" s="3">
        <v>4.3</v>
      </c>
      <c r="P1822" s="3">
        <v>14</v>
      </c>
      <c r="Q1822" s="3">
        <v>0.32300000000000001</v>
      </c>
      <c r="R1822" s="3">
        <v>57.5</v>
      </c>
      <c r="S1822" s="3" t="s">
        <v>2006</v>
      </c>
      <c r="T1822" s="3" t="s">
        <v>2006</v>
      </c>
      <c r="U1822" s="3" t="s">
        <v>2006</v>
      </c>
      <c r="V1822" s="3" t="s">
        <v>2006</v>
      </c>
      <c r="W1822" s="3" t="s">
        <v>2006</v>
      </c>
      <c r="X1822" s="3" t="s">
        <v>2006</v>
      </c>
      <c r="Y1822" s="3" t="s">
        <v>2006</v>
      </c>
      <c r="Z1822" s="3" t="s">
        <v>2006</v>
      </c>
      <c r="AA1822" s="3" t="s">
        <v>2006</v>
      </c>
      <c r="AB1822" s="3" t="s">
        <v>2006</v>
      </c>
      <c r="AC1822" s="3" t="s">
        <v>2006</v>
      </c>
      <c r="AD1822" s="15" t="s">
        <v>2006</v>
      </c>
    </row>
    <row r="1823" spans="1:30" x14ac:dyDescent="0.3">
      <c r="A1823" s="143" t="s">
        <v>265</v>
      </c>
      <c r="B1823" s="144" t="s">
        <v>546</v>
      </c>
      <c r="C1823" s="144">
        <v>152125</v>
      </c>
      <c r="D1823" s="144">
        <v>6576900</v>
      </c>
      <c r="E1823" s="144">
        <v>2009</v>
      </c>
      <c r="F1823" s="4">
        <v>40126</v>
      </c>
      <c r="G1823" s="3" t="s">
        <v>566</v>
      </c>
      <c r="H1823" s="3" t="s">
        <v>687</v>
      </c>
      <c r="I1823" s="14">
        <v>3.09</v>
      </c>
      <c r="J1823" s="49">
        <v>2.31</v>
      </c>
      <c r="K1823" s="26" t="s">
        <v>589</v>
      </c>
      <c r="L1823" s="26">
        <v>4.8099999999999996</v>
      </c>
      <c r="M1823" s="3">
        <v>8.6E-3</v>
      </c>
      <c r="N1823" s="3">
        <v>6.3700000000000007E-2</v>
      </c>
      <c r="O1823" s="3">
        <v>3.02</v>
      </c>
      <c r="P1823" s="3">
        <v>2.38</v>
      </c>
      <c r="Q1823" s="3">
        <v>6.1499999999999999E-2</v>
      </c>
      <c r="R1823" s="3">
        <v>6.42</v>
      </c>
      <c r="S1823" s="3" t="s">
        <v>2006</v>
      </c>
      <c r="T1823" s="3" t="s">
        <v>2006</v>
      </c>
      <c r="U1823" s="3" t="s">
        <v>2006</v>
      </c>
      <c r="V1823" s="3" t="s">
        <v>2006</v>
      </c>
      <c r="W1823" s="3" t="s">
        <v>2006</v>
      </c>
      <c r="X1823" s="3" t="s">
        <v>2006</v>
      </c>
      <c r="Y1823" s="3" t="s">
        <v>2006</v>
      </c>
      <c r="Z1823" s="3" t="s">
        <v>2006</v>
      </c>
      <c r="AA1823" s="3" t="s">
        <v>2006</v>
      </c>
      <c r="AB1823" s="3" t="s">
        <v>2006</v>
      </c>
      <c r="AC1823" s="3" t="s">
        <v>2006</v>
      </c>
      <c r="AD1823" s="15" t="s">
        <v>2006</v>
      </c>
    </row>
    <row r="1824" spans="1:30" x14ac:dyDescent="0.3">
      <c r="A1824" s="143" t="s">
        <v>265</v>
      </c>
      <c r="B1824" s="144" t="s">
        <v>546</v>
      </c>
      <c r="C1824" s="144">
        <v>152125</v>
      </c>
      <c r="D1824" s="144">
        <v>6576900</v>
      </c>
      <c r="E1824" s="144">
        <v>2009</v>
      </c>
      <c r="F1824" s="4">
        <v>40148</v>
      </c>
      <c r="G1824" s="3" t="s">
        <v>566</v>
      </c>
      <c r="H1824" s="3" t="s">
        <v>687</v>
      </c>
      <c r="I1824" s="14">
        <v>2.5499999999999998</v>
      </c>
      <c r="J1824" s="49">
        <v>2.41</v>
      </c>
      <c r="K1824" s="26" t="s">
        <v>589</v>
      </c>
      <c r="L1824" s="26" t="s">
        <v>692</v>
      </c>
      <c r="M1824" s="3">
        <v>6.8999999999999999E-3</v>
      </c>
      <c r="N1824" s="3">
        <v>0.12</v>
      </c>
      <c r="O1824" s="3">
        <v>4.1100000000000003</v>
      </c>
      <c r="P1824" s="3">
        <v>2.72</v>
      </c>
      <c r="Q1824" s="3">
        <v>0.11</v>
      </c>
      <c r="R1824" s="3">
        <v>11.3</v>
      </c>
      <c r="S1824" s="3" t="s">
        <v>2006</v>
      </c>
      <c r="T1824" s="3" t="s">
        <v>2006</v>
      </c>
      <c r="U1824" s="3" t="s">
        <v>2006</v>
      </c>
      <c r="V1824" s="3" t="s">
        <v>2006</v>
      </c>
      <c r="W1824" s="3" t="s">
        <v>2006</v>
      </c>
      <c r="X1824" s="3" t="s">
        <v>2006</v>
      </c>
      <c r="Y1824" s="3" t="s">
        <v>2006</v>
      </c>
      <c r="Z1824" s="3" t="s">
        <v>2006</v>
      </c>
      <c r="AA1824" s="3" t="s">
        <v>2006</v>
      </c>
      <c r="AB1824" s="3" t="s">
        <v>2006</v>
      </c>
      <c r="AC1824" s="3" t="s">
        <v>2006</v>
      </c>
      <c r="AD1824" s="15" t="s">
        <v>2006</v>
      </c>
    </row>
    <row r="1825" spans="1:30" x14ac:dyDescent="0.3">
      <c r="A1825" s="146" t="s">
        <v>36</v>
      </c>
      <c r="B1825" s="144" t="s">
        <v>1279</v>
      </c>
      <c r="C1825" s="144">
        <v>158727</v>
      </c>
      <c r="D1825" s="144">
        <v>6578210</v>
      </c>
      <c r="E1825" s="144">
        <v>2009</v>
      </c>
      <c r="F1825" s="4">
        <v>39832</v>
      </c>
      <c r="G1825" s="3" t="s">
        <v>566</v>
      </c>
      <c r="H1825" s="3" t="s">
        <v>687</v>
      </c>
      <c r="I1825" s="14">
        <v>6.33</v>
      </c>
      <c r="J1825" s="49">
        <v>2.56</v>
      </c>
      <c r="K1825" s="26">
        <v>0.65900000000000003</v>
      </c>
      <c r="L1825" s="26">
        <v>18.7</v>
      </c>
      <c r="M1825" s="3">
        <v>3.3700000000000001E-2</v>
      </c>
      <c r="N1825" s="3">
        <v>0.28599999999999998</v>
      </c>
      <c r="O1825" s="3">
        <v>5.79</v>
      </c>
      <c r="P1825" s="3">
        <v>2.72</v>
      </c>
      <c r="Q1825" s="3">
        <v>0.29399999999999998</v>
      </c>
      <c r="R1825" s="3">
        <v>18.3</v>
      </c>
      <c r="S1825" s="3" t="s">
        <v>2006</v>
      </c>
      <c r="T1825" s="3" t="s">
        <v>2006</v>
      </c>
      <c r="U1825" s="3" t="s">
        <v>2006</v>
      </c>
      <c r="V1825" s="3" t="s">
        <v>2006</v>
      </c>
      <c r="W1825" s="3" t="s">
        <v>2006</v>
      </c>
      <c r="X1825" s="3" t="s">
        <v>2006</v>
      </c>
      <c r="Y1825" s="3" t="s">
        <v>2006</v>
      </c>
      <c r="Z1825" s="3" t="s">
        <v>2006</v>
      </c>
      <c r="AA1825" s="3" t="s">
        <v>2006</v>
      </c>
      <c r="AB1825" s="3" t="s">
        <v>2006</v>
      </c>
      <c r="AC1825" s="3" t="s">
        <v>2006</v>
      </c>
      <c r="AD1825" s="15" t="s">
        <v>2006</v>
      </c>
    </row>
    <row r="1826" spans="1:30" x14ac:dyDescent="0.3">
      <c r="A1826" s="146" t="s">
        <v>36</v>
      </c>
      <c r="B1826" s="144" t="s">
        <v>1279</v>
      </c>
      <c r="C1826" s="144">
        <v>158727</v>
      </c>
      <c r="D1826" s="144">
        <v>6578210</v>
      </c>
      <c r="E1826" s="144">
        <v>2009</v>
      </c>
      <c r="F1826" s="4">
        <v>39870</v>
      </c>
      <c r="G1826" s="3" t="s">
        <v>566</v>
      </c>
      <c r="H1826" s="3" t="s">
        <v>687</v>
      </c>
      <c r="I1826" s="14">
        <v>2.63</v>
      </c>
      <c r="J1826" s="49">
        <v>1.87</v>
      </c>
      <c r="K1826" s="26" t="s">
        <v>589</v>
      </c>
      <c r="L1826" s="26">
        <v>5.0199999999999996</v>
      </c>
      <c r="M1826" s="3">
        <v>1.7299999999999999E-2</v>
      </c>
      <c r="N1826" s="3">
        <v>0.219</v>
      </c>
      <c r="O1826" s="3">
        <v>2.87</v>
      </c>
      <c r="P1826" s="3">
        <v>1.86</v>
      </c>
      <c r="Q1826" s="3">
        <v>0.187</v>
      </c>
      <c r="R1826" s="3">
        <v>5.51</v>
      </c>
      <c r="S1826" s="3" t="s">
        <v>2006</v>
      </c>
      <c r="T1826" s="3" t="s">
        <v>2006</v>
      </c>
      <c r="U1826" s="3" t="s">
        <v>2006</v>
      </c>
      <c r="V1826" s="3" t="s">
        <v>2006</v>
      </c>
      <c r="W1826" s="3" t="s">
        <v>2006</v>
      </c>
      <c r="X1826" s="3" t="s">
        <v>2006</v>
      </c>
      <c r="Y1826" s="3" t="s">
        <v>2006</v>
      </c>
      <c r="Z1826" s="3" t="s">
        <v>2006</v>
      </c>
      <c r="AA1826" s="3" t="s">
        <v>2006</v>
      </c>
      <c r="AB1826" s="3" t="s">
        <v>2006</v>
      </c>
      <c r="AC1826" s="3" t="s">
        <v>2006</v>
      </c>
      <c r="AD1826" s="15" t="s">
        <v>2006</v>
      </c>
    </row>
    <row r="1827" spans="1:30" x14ac:dyDescent="0.3">
      <c r="A1827" s="146" t="s">
        <v>36</v>
      </c>
      <c r="B1827" s="144" t="s">
        <v>1279</v>
      </c>
      <c r="C1827" s="144">
        <v>158727</v>
      </c>
      <c r="D1827" s="144">
        <v>6578210</v>
      </c>
      <c r="E1827" s="144">
        <v>2009</v>
      </c>
      <c r="F1827" s="4">
        <v>39888</v>
      </c>
      <c r="G1827" s="3" t="s">
        <v>566</v>
      </c>
      <c r="H1827" s="3" t="s">
        <v>687</v>
      </c>
      <c r="I1827" s="14">
        <v>2.48</v>
      </c>
      <c r="J1827" s="49">
        <v>2.36</v>
      </c>
      <c r="K1827" s="26" t="s">
        <v>589</v>
      </c>
      <c r="L1827" s="26" t="s">
        <v>692</v>
      </c>
      <c r="M1827" s="3">
        <v>1.12E-2</v>
      </c>
      <c r="N1827" s="3">
        <v>0.19500000000000001</v>
      </c>
      <c r="O1827" s="3">
        <v>2.4900000000000002</v>
      </c>
      <c r="P1827" s="3">
        <v>2.2200000000000002</v>
      </c>
      <c r="Q1827" s="3">
        <v>5.4800000000000001E-2</v>
      </c>
      <c r="R1827" s="3">
        <v>5.09</v>
      </c>
      <c r="S1827" s="3" t="s">
        <v>2006</v>
      </c>
      <c r="T1827" s="3" t="s">
        <v>2006</v>
      </c>
      <c r="U1827" s="3" t="s">
        <v>2006</v>
      </c>
      <c r="V1827" s="3" t="s">
        <v>2006</v>
      </c>
      <c r="W1827" s="3" t="s">
        <v>2006</v>
      </c>
      <c r="X1827" s="3" t="s">
        <v>2006</v>
      </c>
      <c r="Y1827" s="3" t="s">
        <v>2006</v>
      </c>
      <c r="Z1827" s="3" t="s">
        <v>2006</v>
      </c>
      <c r="AA1827" s="3" t="s">
        <v>2006</v>
      </c>
      <c r="AB1827" s="3" t="s">
        <v>2006</v>
      </c>
      <c r="AC1827" s="3" t="s">
        <v>2006</v>
      </c>
      <c r="AD1827" s="15" t="s">
        <v>2006</v>
      </c>
    </row>
    <row r="1828" spans="1:30" x14ac:dyDescent="0.3">
      <c r="A1828" s="146" t="s">
        <v>36</v>
      </c>
      <c r="B1828" s="144" t="s">
        <v>1279</v>
      </c>
      <c r="C1828" s="144">
        <v>158727</v>
      </c>
      <c r="D1828" s="144">
        <v>6578210</v>
      </c>
      <c r="E1828" s="144">
        <v>2009</v>
      </c>
      <c r="F1828" s="4">
        <v>39917</v>
      </c>
      <c r="G1828" s="3" t="s">
        <v>566</v>
      </c>
      <c r="H1828" s="3" t="s">
        <v>687</v>
      </c>
      <c r="I1828" s="14">
        <v>2.94</v>
      </c>
      <c r="J1828" s="49">
        <v>2.2200000000000002</v>
      </c>
      <c r="K1828" s="26" t="s">
        <v>589</v>
      </c>
      <c r="L1828" s="26" t="s">
        <v>692</v>
      </c>
      <c r="M1828" s="3">
        <v>6.4999999999999997E-3</v>
      </c>
      <c r="N1828" s="3">
        <v>0.15</v>
      </c>
      <c r="O1828" s="3">
        <v>2.54</v>
      </c>
      <c r="P1828" s="3">
        <v>2.35</v>
      </c>
      <c r="Q1828" s="3">
        <v>7.8100000000000003E-2</v>
      </c>
      <c r="R1828" s="3">
        <v>5.63</v>
      </c>
      <c r="S1828" s="3" t="s">
        <v>2006</v>
      </c>
      <c r="T1828" s="3" t="s">
        <v>2006</v>
      </c>
      <c r="U1828" s="3" t="s">
        <v>2006</v>
      </c>
      <c r="V1828" s="3" t="s">
        <v>2006</v>
      </c>
      <c r="W1828" s="3" t="s">
        <v>2006</v>
      </c>
      <c r="X1828" s="3" t="s">
        <v>2006</v>
      </c>
      <c r="Y1828" s="3" t="s">
        <v>2006</v>
      </c>
      <c r="Z1828" s="3" t="s">
        <v>2006</v>
      </c>
      <c r="AA1828" s="3" t="s">
        <v>2006</v>
      </c>
      <c r="AB1828" s="3" t="s">
        <v>2006</v>
      </c>
      <c r="AC1828" s="3" t="s">
        <v>2006</v>
      </c>
      <c r="AD1828" s="15" t="s">
        <v>2006</v>
      </c>
    </row>
    <row r="1829" spans="1:30" x14ac:dyDescent="0.3">
      <c r="A1829" s="146" t="s">
        <v>36</v>
      </c>
      <c r="B1829" s="144" t="s">
        <v>1279</v>
      </c>
      <c r="C1829" s="144">
        <v>158727</v>
      </c>
      <c r="D1829" s="144">
        <v>6578210</v>
      </c>
      <c r="E1829" s="144">
        <v>2009</v>
      </c>
      <c r="F1829" s="4">
        <v>39952</v>
      </c>
      <c r="G1829" s="3" t="s">
        <v>566</v>
      </c>
      <c r="H1829" s="3" t="s">
        <v>687</v>
      </c>
      <c r="I1829" s="14">
        <v>4.62</v>
      </c>
      <c r="J1829" s="49">
        <v>2.59</v>
      </c>
      <c r="K1829" s="26">
        <v>0.76800000000000002</v>
      </c>
      <c r="L1829" s="26">
        <v>13.4</v>
      </c>
      <c r="M1829" s="3">
        <v>1.12E-2</v>
      </c>
      <c r="N1829" s="3">
        <v>0.13</v>
      </c>
      <c r="O1829" s="3">
        <v>2.93</v>
      </c>
      <c r="P1829" s="3">
        <v>2.06</v>
      </c>
      <c r="Q1829" s="3">
        <v>0.13500000000000001</v>
      </c>
      <c r="R1829" s="3">
        <v>7.87</v>
      </c>
      <c r="S1829" s="3" t="s">
        <v>2006</v>
      </c>
      <c r="T1829" s="3" t="s">
        <v>2006</v>
      </c>
      <c r="U1829" s="3" t="s">
        <v>2006</v>
      </c>
      <c r="V1829" s="3" t="s">
        <v>2006</v>
      </c>
      <c r="W1829" s="3" t="s">
        <v>2006</v>
      </c>
      <c r="X1829" s="3" t="s">
        <v>2006</v>
      </c>
      <c r="Y1829" s="3" t="s">
        <v>2006</v>
      </c>
      <c r="Z1829" s="3" t="s">
        <v>2006</v>
      </c>
      <c r="AA1829" s="3" t="s">
        <v>2006</v>
      </c>
      <c r="AB1829" s="3" t="s">
        <v>2006</v>
      </c>
      <c r="AC1829" s="3" t="s">
        <v>2006</v>
      </c>
      <c r="AD1829" s="15" t="s">
        <v>2006</v>
      </c>
    </row>
    <row r="1830" spans="1:30" x14ac:dyDescent="0.3">
      <c r="A1830" s="146" t="s">
        <v>36</v>
      </c>
      <c r="B1830" s="144" t="s">
        <v>1279</v>
      </c>
      <c r="C1830" s="144">
        <v>158727</v>
      </c>
      <c r="D1830" s="144">
        <v>6578210</v>
      </c>
      <c r="E1830" s="144">
        <v>2009</v>
      </c>
      <c r="F1830" s="4">
        <v>39974</v>
      </c>
      <c r="G1830" s="3" t="s">
        <v>566</v>
      </c>
      <c r="H1830" s="3" t="s">
        <v>687</v>
      </c>
      <c r="I1830" s="14">
        <v>3.1</v>
      </c>
      <c r="J1830" s="49">
        <v>1.69</v>
      </c>
      <c r="K1830" s="26" t="s">
        <v>589</v>
      </c>
      <c r="L1830" s="26">
        <v>5.65</v>
      </c>
      <c r="M1830" s="3">
        <v>1.66E-2</v>
      </c>
      <c r="N1830" s="3">
        <v>0.13300000000000001</v>
      </c>
      <c r="O1830" s="3">
        <v>4.88</v>
      </c>
      <c r="P1830" s="3">
        <v>2.06</v>
      </c>
      <c r="Q1830" s="3">
        <v>0.16400000000000001</v>
      </c>
      <c r="R1830" s="3">
        <v>12.2</v>
      </c>
      <c r="S1830" s="3" t="s">
        <v>2006</v>
      </c>
      <c r="T1830" s="3" t="s">
        <v>2006</v>
      </c>
      <c r="U1830" s="3" t="s">
        <v>2006</v>
      </c>
      <c r="V1830" s="3" t="s">
        <v>2006</v>
      </c>
      <c r="W1830" s="3" t="s">
        <v>2006</v>
      </c>
      <c r="X1830" s="3" t="s">
        <v>2006</v>
      </c>
      <c r="Y1830" s="3" t="s">
        <v>2006</v>
      </c>
      <c r="Z1830" s="3" t="s">
        <v>2006</v>
      </c>
      <c r="AA1830" s="3" t="s">
        <v>2006</v>
      </c>
      <c r="AB1830" s="3" t="s">
        <v>2006</v>
      </c>
      <c r="AC1830" s="3" t="s">
        <v>2006</v>
      </c>
      <c r="AD1830" s="15" t="s">
        <v>2006</v>
      </c>
    </row>
    <row r="1831" spans="1:30" x14ac:dyDescent="0.3">
      <c r="A1831" s="146" t="s">
        <v>36</v>
      </c>
      <c r="B1831" s="144" t="s">
        <v>1279</v>
      </c>
      <c r="C1831" s="144">
        <v>158727</v>
      </c>
      <c r="D1831" s="144">
        <v>6578210</v>
      </c>
      <c r="E1831" s="144">
        <v>2009</v>
      </c>
      <c r="F1831" s="4">
        <v>40008</v>
      </c>
      <c r="G1831" s="3" t="s">
        <v>566</v>
      </c>
      <c r="H1831" s="3" t="s">
        <v>687</v>
      </c>
      <c r="I1831" s="14">
        <v>17.8</v>
      </c>
      <c r="J1831" s="49">
        <v>3.43</v>
      </c>
      <c r="K1831" s="26">
        <v>1.46</v>
      </c>
      <c r="L1831" s="26">
        <v>19.399999999999999</v>
      </c>
      <c r="M1831" s="3">
        <v>6.6E-3</v>
      </c>
      <c r="N1831" s="3">
        <v>0.11</v>
      </c>
      <c r="O1831" s="3">
        <v>3.21</v>
      </c>
      <c r="P1831" s="3">
        <v>2.1800000000000002</v>
      </c>
      <c r="Q1831" s="3">
        <v>8.9599999999999999E-2</v>
      </c>
      <c r="R1831" s="3">
        <v>6.14</v>
      </c>
      <c r="S1831" s="3" t="s">
        <v>2006</v>
      </c>
      <c r="T1831" s="3" t="s">
        <v>2006</v>
      </c>
      <c r="U1831" s="3" t="s">
        <v>2006</v>
      </c>
      <c r="V1831" s="3" t="s">
        <v>2006</v>
      </c>
      <c r="W1831" s="3" t="s">
        <v>2006</v>
      </c>
      <c r="X1831" s="3" t="s">
        <v>2006</v>
      </c>
      <c r="Y1831" s="3" t="s">
        <v>2006</v>
      </c>
      <c r="Z1831" s="3" t="s">
        <v>2006</v>
      </c>
      <c r="AA1831" s="3" t="s">
        <v>2006</v>
      </c>
      <c r="AB1831" s="3" t="s">
        <v>2006</v>
      </c>
      <c r="AC1831" s="3" t="s">
        <v>2006</v>
      </c>
      <c r="AD1831" s="15" t="s">
        <v>2006</v>
      </c>
    </row>
    <row r="1832" spans="1:30" x14ac:dyDescent="0.3">
      <c r="A1832" s="146" t="s">
        <v>36</v>
      </c>
      <c r="B1832" s="144" t="s">
        <v>1279</v>
      </c>
      <c r="C1832" s="144">
        <v>158727</v>
      </c>
      <c r="D1832" s="144">
        <v>6578210</v>
      </c>
      <c r="E1832" s="144">
        <v>2009</v>
      </c>
      <c r="F1832" s="4">
        <v>40044</v>
      </c>
      <c r="G1832" s="3" t="s">
        <v>566</v>
      </c>
      <c r="H1832" s="3" t="s">
        <v>687</v>
      </c>
      <c r="I1832" s="14">
        <v>2.38</v>
      </c>
      <c r="J1832" s="49">
        <v>2.16</v>
      </c>
      <c r="K1832" s="26" t="s">
        <v>589</v>
      </c>
      <c r="L1832" s="26" t="s">
        <v>692</v>
      </c>
      <c r="M1832" s="3">
        <v>9.5999999999999992E-3</v>
      </c>
      <c r="N1832" s="3">
        <v>0.112</v>
      </c>
      <c r="O1832" s="3">
        <v>2.42</v>
      </c>
      <c r="P1832" s="3">
        <v>1.85</v>
      </c>
      <c r="Q1832" s="3">
        <v>9.2200000000000004E-2</v>
      </c>
      <c r="R1832" s="3">
        <v>7.31</v>
      </c>
      <c r="S1832" s="3" t="s">
        <v>2006</v>
      </c>
      <c r="T1832" s="3" t="s">
        <v>2006</v>
      </c>
      <c r="U1832" s="3" t="s">
        <v>2006</v>
      </c>
      <c r="V1832" s="3" t="s">
        <v>2006</v>
      </c>
      <c r="W1832" s="3" t="s">
        <v>2006</v>
      </c>
      <c r="X1832" s="3" t="s">
        <v>2006</v>
      </c>
      <c r="Y1832" s="3" t="s">
        <v>2006</v>
      </c>
      <c r="Z1832" s="3" t="s">
        <v>2006</v>
      </c>
      <c r="AA1832" s="3" t="s">
        <v>2006</v>
      </c>
      <c r="AB1832" s="3" t="s">
        <v>2006</v>
      </c>
      <c r="AC1832" s="3" t="s">
        <v>2006</v>
      </c>
      <c r="AD1832" s="15" t="s">
        <v>2006</v>
      </c>
    </row>
    <row r="1833" spans="1:30" x14ac:dyDescent="0.3">
      <c r="A1833" s="146" t="s">
        <v>36</v>
      </c>
      <c r="B1833" s="144" t="s">
        <v>1279</v>
      </c>
      <c r="C1833" s="144">
        <v>158727</v>
      </c>
      <c r="D1833" s="144">
        <v>6578210</v>
      </c>
      <c r="E1833" s="144">
        <v>2009</v>
      </c>
      <c r="F1833" s="4">
        <v>40071</v>
      </c>
      <c r="G1833" s="3" t="s">
        <v>566</v>
      </c>
      <c r="H1833" s="3" t="s">
        <v>687</v>
      </c>
      <c r="I1833" s="14">
        <v>9.01</v>
      </c>
      <c r="J1833" s="49">
        <v>2.29</v>
      </c>
      <c r="K1833" s="26" t="s">
        <v>589</v>
      </c>
      <c r="L1833" s="26">
        <v>5.25</v>
      </c>
      <c r="M1833" s="3">
        <v>1.4800000000000001E-2</v>
      </c>
      <c r="N1833" s="3">
        <v>0.17199999999999999</v>
      </c>
      <c r="O1833" s="3">
        <v>5.46</v>
      </c>
      <c r="P1833" s="3">
        <v>2.5</v>
      </c>
      <c r="Q1833" s="3">
        <v>0.26800000000000002</v>
      </c>
      <c r="R1833" s="3">
        <v>13.6</v>
      </c>
      <c r="S1833" s="3" t="s">
        <v>2006</v>
      </c>
      <c r="T1833" s="3" t="s">
        <v>2006</v>
      </c>
      <c r="U1833" s="3" t="s">
        <v>2006</v>
      </c>
      <c r="V1833" s="3" t="s">
        <v>2006</v>
      </c>
      <c r="W1833" s="3" t="s">
        <v>2006</v>
      </c>
      <c r="X1833" s="3" t="s">
        <v>2006</v>
      </c>
      <c r="Y1833" s="3" t="s">
        <v>2006</v>
      </c>
      <c r="Z1833" s="3" t="s">
        <v>2006</v>
      </c>
      <c r="AA1833" s="3" t="s">
        <v>2006</v>
      </c>
      <c r="AB1833" s="3" t="s">
        <v>2006</v>
      </c>
      <c r="AC1833" s="3" t="s">
        <v>2006</v>
      </c>
      <c r="AD1833" s="15" t="s">
        <v>2006</v>
      </c>
    </row>
    <row r="1834" spans="1:30" x14ac:dyDescent="0.3">
      <c r="A1834" s="146" t="s">
        <v>36</v>
      </c>
      <c r="B1834" s="144" t="s">
        <v>1279</v>
      </c>
      <c r="C1834" s="144">
        <v>158727</v>
      </c>
      <c r="D1834" s="144">
        <v>6578210</v>
      </c>
      <c r="E1834" s="144">
        <v>2009</v>
      </c>
      <c r="F1834" s="4">
        <v>40099</v>
      </c>
      <c r="G1834" s="3" t="s">
        <v>566</v>
      </c>
      <c r="H1834" s="3" t="s">
        <v>687</v>
      </c>
      <c r="I1834" s="14">
        <v>2.54</v>
      </c>
      <c r="J1834" s="49">
        <v>4.62</v>
      </c>
      <c r="K1834" s="26" t="s">
        <v>589</v>
      </c>
      <c r="L1834" s="26">
        <v>12.1</v>
      </c>
      <c r="M1834" s="3">
        <v>1.2200000000000001E-2</v>
      </c>
      <c r="N1834" s="3">
        <v>0.11600000000000001</v>
      </c>
      <c r="O1834" s="3">
        <v>2.56</v>
      </c>
      <c r="P1834" s="3">
        <v>3.54</v>
      </c>
      <c r="Q1834" s="3">
        <v>0.106</v>
      </c>
      <c r="R1834" s="3">
        <v>14.1</v>
      </c>
      <c r="S1834" s="3" t="s">
        <v>2006</v>
      </c>
      <c r="T1834" s="3" t="s">
        <v>2006</v>
      </c>
      <c r="U1834" s="3" t="s">
        <v>2006</v>
      </c>
      <c r="V1834" s="3" t="s">
        <v>2006</v>
      </c>
      <c r="W1834" s="3" t="s">
        <v>2006</v>
      </c>
      <c r="X1834" s="3" t="s">
        <v>2006</v>
      </c>
      <c r="Y1834" s="3" t="s">
        <v>2006</v>
      </c>
      <c r="Z1834" s="3" t="s">
        <v>2006</v>
      </c>
      <c r="AA1834" s="3" t="s">
        <v>2006</v>
      </c>
      <c r="AB1834" s="3" t="s">
        <v>2006</v>
      </c>
      <c r="AC1834" s="3" t="s">
        <v>2006</v>
      </c>
      <c r="AD1834" s="15" t="s">
        <v>2006</v>
      </c>
    </row>
    <row r="1835" spans="1:30" x14ac:dyDescent="0.3">
      <c r="A1835" s="146" t="s">
        <v>36</v>
      </c>
      <c r="B1835" s="144" t="s">
        <v>1279</v>
      </c>
      <c r="C1835" s="144">
        <v>158727</v>
      </c>
      <c r="D1835" s="144">
        <v>6578210</v>
      </c>
      <c r="E1835" s="144">
        <v>2009</v>
      </c>
      <c r="F1835" s="4">
        <v>40128</v>
      </c>
      <c r="G1835" s="3" t="s">
        <v>566</v>
      </c>
      <c r="H1835" s="3" t="s">
        <v>687</v>
      </c>
      <c r="I1835" s="14">
        <v>3.84</v>
      </c>
      <c r="J1835" s="49">
        <v>13</v>
      </c>
      <c r="K1835" s="26" t="s">
        <v>589</v>
      </c>
      <c r="L1835" s="26">
        <v>19.2</v>
      </c>
      <c r="M1835" s="3">
        <v>2.8400000000000002E-2</v>
      </c>
      <c r="N1835" s="3">
        <v>0.13</v>
      </c>
      <c r="O1835" s="3">
        <v>2.98</v>
      </c>
      <c r="P1835" s="3">
        <v>12.1</v>
      </c>
      <c r="Q1835" s="3">
        <v>0.20599999999999999</v>
      </c>
      <c r="R1835" s="3">
        <v>25.2</v>
      </c>
      <c r="S1835" s="3" t="s">
        <v>2006</v>
      </c>
      <c r="T1835" s="3" t="s">
        <v>2006</v>
      </c>
      <c r="U1835" s="3" t="s">
        <v>2006</v>
      </c>
      <c r="V1835" s="3" t="s">
        <v>2006</v>
      </c>
      <c r="W1835" s="3" t="s">
        <v>2006</v>
      </c>
      <c r="X1835" s="3" t="s">
        <v>2006</v>
      </c>
      <c r="Y1835" s="3" t="s">
        <v>2006</v>
      </c>
      <c r="Z1835" s="3" t="s">
        <v>2006</v>
      </c>
      <c r="AA1835" s="3" t="s">
        <v>2006</v>
      </c>
      <c r="AB1835" s="3" t="s">
        <v>2006</v>
      </c>
      <c r="AC1835" s="3" t="s">
        <v>2006</v>
      </c>
      <c r="AD1835" s="15" t="s">
        <v>2006</v>
      </c>
    </row>
    <row r="1836" spans="1:30" x14ac:dyDescent="0.3">
      <c r="A1836" s="146" t="s">
        <v>36</v>
      </c>
      <c r="B1836" s="144" t="s">
        <v>1279</v>
      </c>
      <c r="C1836" s="144">
        <v>158727</v>
      </c>
      <c r="D1836" s="144">
        <v>6578210</v>
      </c>
      <c r="E1836" s="144">
        <v>2009</v>
      </c>
      <c r="F1836" s="4">
        <v>40149</v>
      </c>
      <c r="G1836" s="3" t="s">
        <v>566</v>
      </c>
      <c r="H1836" s="3" t="s">
        <v>687</v>
      </c>
      <c r="I1836" s="14">
        <v>2.2000000000000002</v>
      </c>
      <c r="J1836" s="49">
        <v>1.71</v>
      </c>
      <c r="K1836" s="26" t="s">
        <v>589</v>
      </c>
      <c r="L1836" s="26" t="s">
        <v>692</v>
      </c>
      <c r="M1836" s="3">
        <v>2.0999999999999999E-3</v>
      </c>
      <c r="N1836" s="3">
        <v>0.09</v>
      </c>
      <c r="O1836" s="3">
        <v>2.72</v>
      </c>
      <c r="P1836" s="3">
        <v>2.2599999999999998</v>
      </c>
      <c r="Q1836" s="3">
        <v>6.8699999999999997E-2</v>
      </c>
      <c r="R1836" s="3">
        <v>8.85</v>
      </c>
      <c r="S1836" s="3" t="s">
        <v>2006</v>
      </c>
      <c r="T1836" s="3" t="s">
        <v>2006</v>
      </c>
      <c r="U1836" s="3" t="s">
        <v>2006</v>
      </c>
      <c r="V1836" s="3" t="s">
        <v>2006</v>
      </c>
      <c r="W1836" s="3" t="s">
        <v>2006</v>
      </c>
      <c r="X1836" s="3" t="s">
        <v>2006</v>
      </c>
      <c r="Y1836" s="3" t="s">
        <v>2006</v>
      </c>
      <c r="Z1836" s="3" t="s">
        <v>2006</v>
      </c>
      <c r="AA1836" s="3" t="s">
        <v>2006</v>
      </c>
      <c r="AB1836" s="3" t="s">
        <v>2006</v>
      </c>
      <c r="AC1836" s="3" t="s">
        <v>2006</v>
      </c>
      <c r="AD1836" s="15" t="s">
        <v>2006</v>
      </c>
    </row>
    <row r="1837" spans="1:30" x14ac:dyDescent="0.3">
      <c r="A1837" s="143" t="s">
        <v>263</v>
      </c>
      <c r="B1837" s="144" t="s">
        <v>550</v>
      </c>
      <c r="C1837" s="144">
        <v>156953</v>
      </c>
      <c r="D1837" s="144">
        <v>6570050</v>
      </c>
      <c r="E1837" s="144">
        <v>2009</v>
      </c>
      <c r="F1837" s="4">
        <v>39833</v>
      </c>
      <c r="G1837" s="3" t="s">
        <v>566</v>
      </c>
      <c r="H1837" s="3" t="s">
        <v>687</v>
      </c>
      <c r="I1837" s="14">
        <v>5.98</v>
      </c>
      <c r="J1837" s="49">
        <v>3.62</v>
      </c>
      <c r="K1837" s="26">
        <v>0.90400000000000003</v>
      </c>
      <c r="L1837" s="26">
        <v>27.8</v>
      </c>
      <c r="M1837" s="3">
        <v>2.24E-2</v>
      </c>
      <c r="N1837" s="3">
        <v>0.30199999999999999</v>
      </c>
      <c r="O1837" s="3">
        <v>5.67</v>
      </c>
      <c r="P1837" s="3">
        <v>3.74</v>
      </c>
      <c r="Q1837" s="3">
        <v>0.59499999999999997</v>
      </c>
      <c r="R1837" s="3">
        <v>34</v>
      </c>
      <c r="S1837" s="3" t="s">
        <v>2006</v>
      </c>
      <c r="T1837" s="3" t="s">
        <v>2006</v>
      </c>
      <c r="U1837" s="3" t="s">
        <v>2006</v>
      </c>
      <c r="V1837" s="3" t="s">
        <v>2006</v>
      </c>
      <c r="W1837" s="3" t="s">
        <v>2006</v>
      </c>
      <c r="X1837" s="3" t="s">
        <v>2006</v>
      </c>
      <c r="Y1837" s="3" t="s">
        <v>2006</v>
      </c>
      <c r="Z1837" s="3" t="s">
        <v>2006</v>
      </c>
      <c r="AA1837" s="3" t="s">
        <v>2006</v>
      </c>
      <c r="AB1837" s="3" t="s">
        <v>2006</v>
      </c>
      <c r="AC1837" s="3" t="s">
        <v>2006</v>
      </c>
      <c r="AD1837" s="15" t="s">
        <v>2006</v>
      </c>
    </row>
    <row r="1838" spans="1:30" x14ac:dyDescent="0.3">
      <c r="A1838" s="143" t="s">
        <v>263</v>
      </c>
      <c r="B1838" s="144" t="s">
        <v>550</v>
      </c>
      <c r="C1838" s="144">
        <v>156953</v>
      </c>
      <c r="D1838" s="144">
        <v>6570050</v>
      </c>
      <c r="E1838" s="144">
        <v>2009</v>
      </c>
      <c r="F1838" s="4">
        <v>39862</v>
      </c>
      <c r="G1838" s="3" t="s">
        <v>566</v>
      </c>
      <c r="H1838" s="3" t="s">
        <v>687</v>
      </c>
      <c r="I1838" s="14">
        <v>3.81</v>
      </c>
      <c r="J1838" s="49">
        <v>3.26</v>
      </c>
      <c r="K1838" s="26" t="s">
        <v>589</v>
      </c>
      <c r="L1838" s="26">
        <v>7</v>
      </c>
      <c r="M1838" s="3">
        <v>8.5000000000000006E-3</v>
      </c>
      <c r="N1838" s="3">
        <v>0.26400000000000001</v>
      </c>
      <c r="O1838" s="3">
        <v>7.13</v>
      </c>
      <c r="P1838" s="3">
        <v>2.9</v>
      </c>
      <c r="Q1838" s="3">
        <v>0.24</v>
      </c>
      <c r="R1838" s="3">
        <v>8.44</v>
      </c>
      <c r="S1838" s="3" t="s">
        <v>2006</v>
      </c>
      <c r="T1838" s="3" t="s">
        <v>2006</v>
      </c>
      <c r="U1838" s="3" t="s">
        <v>2006</v>
      </c>
      <c r="V1838" s="3" t="s">
        <v>2006</v>
      </c>
      <c r="W1838" s="3" t="s">
        <v>2006</v>
      </c>
      <c r="X1838" s="3" t="s">
        <v>2006</v>
      </c>
      <c r="Y1838" s="3" t="s">
        <v>2006</v>
      </c>
      <c r="Z1838" s="3" t="s">
        <v>2006</v>
      </c>
      <c r="AA1838" s="3" t="s">
        <v>2006</v>
      </c>
      <c r="AB1838" s="3" t="s">
        <v>2006</v>
      </c>
      <c r="AC1838" s="3" t="s">
        <v>2006</v>
      </c>
      <c r="AD1838" s="15" t="s">
        <v>2006</v>
      </c>
    </row>
    <row r="1839" spans="1:30" x14ac:dyDescent="0.3">
      <c r="A1839" s="143" t="s">
        <v>263</v>
      </c>
      <c r="B1839" s="144" t="s">
        <v>550</v>
      </c>
      <c r="C1839" s="144">
        <v>156953</v>
      </c>
      <c r="D1839" s="144">
        <v>6570050</v>
      </c>
      <c r="E1839" s="144">
        <v>2009</v>
      </c>
      <c r="F1839" s="4">
        <v>39889</v>
      </c>
      <c r="G1839" s="3" t="s">
        <v>566</v>
      </c>
      <c r="H1839" s="3" t="s">
        <v>687</v>
      </c>
      <c r="I1839" s="14">
        <v>4.58</v>
      </c>
      <c r="J1839" s="49">
        <v>2.2400000000000002</v>
      </c>
      <c r="K1839" s="26" t="s">
        <v>589</v>
      </c>
      <c r="L1839" s="26">
        <v>8.17</v>
      </c>
      <c r="M1839" s="3">
        <v>1.2999999999999999E-2</v>
      </c>
      <c r="N1839" s="3">
        <v>0.21</v>
      </c>
      <c r="O1839" s="3">
        <v>3.64</v>
      </c>
      <c r="P1839" s="3">
        <v>2.02</v>
      </c>
      <c r="Q1839" s="3">
        <v>0.32900000000000001</v>
      </c>
      <c r="R1839" s="3">
        <v>11</v>
      </c>
      <c r="S1839" s="3" t="s">
        <v>2006</v>
      </c>
      <c r="T1839" s="3" t="s">
        <v>2006</v>
      </c>
      <c r="U1839" s="3" t="s">
        <v>2006</v>
      </c>
      <c r="V1839" s="3" t="s">
        <v>2006</v>
      </c>
      <c r="W1839" s="3" t="s">
        <v>2006</v>
      </c>
      <c r="X1839" s="3" t="s">
        <v>2006</v>
      </c>
      <c r="Y1839" s="3" t="s">
        <v>2006</v>
      </c>
      <c r="Z1839" s="3" t="s">
        <v>2006</v>
      </c>
      <c r="AA1839" s="3" t="s">
        <v>2006</v>
      </c>
      <c r="AB1839" s="3" t="s">
        <v>2006</v>
      </c>
      <c r="AC1839" s="3" t="s">
        <v>2006</v>
      </c>
      <c r="AD1839" s="15" t="s">
        <v>2006</v>
      </c>
    </row>
    <row r="1840" spans="1:30" x14ac:dyDescent="0.3">
      <c r="A1840" s="143" t="s">
        <v>263</v>
      </c>
      <c r="B1840" s="144" t="s">
        <v>550</v>
      </c>
      <c r="C1840" s="144">
        <v>156953</v>
      </c>
      <c r="D1840" s="144">
        <v>6570050</v>
      </c>
      <c r="E1840" s="144">
        <v>2009</v>
      </c>
      <c r="F1840" s="4">
        <v>39925</v>
      </c>
      <c r="G1840" s="3" t="s">
        <v>566</v>
      </c>
      <c r="H1840" s="3" t="s">
        <v>687</v>
      </c>
      <c r="I1840" s="14">
        <v>2.48</v>
      </c>
      <c r="J1840" s="49">
        <v>2.46</v>
      </c>
      <c r="K1840" s="26" t="s">
        <v>589</v>
      </c>
      <c r="L1840" s="26" t="s">
        <v>692</v>
      </c>
      <c r="M1840" s="3">
        <v>1.7600000000000001E-2</v>
      </c>
      <c r="N1840" s="3">
        <v>0.28299999999999997</v>
      </c>
      <c r="O1840" s="3">
        <v>5.45</v>
      </c>
      <c r="P1840" s="3">
        <v>3.26</v>
      </c>
      <c r="Q1840" s="3">
        <v>0.2</v>
      </c>
      <c r="R1840" s="3">
        <v>16.899999999999999</v>
      </c>
      <c r="S1840" s="3" t="s">
        <v>2006</v>
      </c>
      <c r="T1840" s="3" t="s">
        <v>2006</v>
      </c>
      <c r="U1840" s="3" t="s">
        <v>2006</v>
      </c>
      <c r="V1840" s="3" t="s">
        <v>2006</v>
      </c>
      <c r="W1840" s="3" t="s">
        <v>2006</v>
      </c>
      <c r="X1840" s="3" t="s">
        <v>2006</v>
      </c>
      <c r="Y1840" s="3" t="s">
        <v>2006</v>
      </c>
      <c r="Z1840" s="3" t="s">
        <v>2006</v>
      </c>
      <c r="AA1840" s="3" t="s">
        <v>2006</v>
      </c>
      <c r="AB1840" s="3" t="s">
        <v>2006</v>
      </c>
      <c r="AC1840" s="3" t="s">
        <v>2006</v>
      </c>
      <c r="AD1840" s="15" t="s">
        <v>2006</v>
      </c>
    </row>
    <row r="1841" spans="1:30" x14ac:dyDescent="0.3">
      <c r="A1841" s="143" t="s">
        <v>263</v>
      </c>
      <c r="B1841" s="144" t="s">
        <v>550</v>
      </c>
      <c r="C1841" s="144">
        <v>156953</v>
      </c>
      <c r="D1841" s="144">
        <v>6570050</v>
      </c>
      <c r="E1841" s="144">
        <v>2009</v>
      </c>
      <c r="F1841" s="4">
        <v>39944</v>
      </c>
      <c r="G1841" s="3" t="s">
        <v>566</v>
      </c>
      <c r="H1841" s="3" t="s">
        <v>687</v>
      </c>
      <c r="I1841" s="14">
        <v>1.64</v>
      </c>
      <c r="J1841" s="49">
        <v>2.52</v>
      </c>
      <c r="K1841" s="26" t="s">
        <v>589</v>
      </c>
      <c r="L1841" s="26" t="s">
        <v>692</v>
      </c>
      <c r="M1841" s="3">
        <v>2.2000000000000001E-3</v>
      </c>
      <c r="N1841" s="3">
        <v>1.8800000000000001E-2</v>
      </c>
      <c r="O1841" s="3">
        <v>2.02</v>
      </c>
      <c r="P1841" s="3">
        <v>2.82</v>
      </c>
      <c r="Q1841" s="3">
        <v>5.6000000000000001E-2</v>
      </c>
      <c r="R1841" s="3">
        <v>7.6</v>
      </c>
      <c r="S1841" s="3" t="s">
        <v>2006</v>
      </c>
      <c r="T1841" s="3" t="s">
        <v>2006</v>
      </c>
      <c r="U1841" s="3" t="s">
        <v>2006</v>
      </c>
      <c r="V1841" s="3" t="s">
        <v>2006</v>
      </c>
      <c r="W1841" s="3" t="s">
        <v>2006</v>
      </c>
      <c r="X1841" s="3" t="s">
        <v>2006</v>
      </c>
      <c r="Y1841" s="3" t="s">
        <v>2006</v>
      </c>
      <c r="Z1841" s="3" t="s">
        <v>2006</v>
      </c>
      <c r="AA1841" s="3" t="s">
        <v>2006</v>
      </c>
      <c r="AB1841" s="3" t="s">
        <v>2006</v>
      </c>
      <c r="AC1841" s="3" t="s">
        <v>2006</v>
      </c>
      <c r="AD1841" s="15" t="s">
        <v>2006</v>
      </c>
    </row>
    <row r="1842" spans="1:30" x14ac:dyDescent="0.3">
      <c r="A1842" s="143" t="s">
        <v>263</v>
      </c>
      <c r="B1842" s="144" t="s">
        <v>550</v>
      </c>
      <c r="C1842" s="144">
        <v>156953</v>
      </c>
      <c r="D1842" s="144">
        <v>6570050</v>
      </c>
      <c r="E1842" s="144">
        <v>2009</v>
      </c>
      <c r="F1842" s="4">
        <v>39972</v>
      </c>
      <c r="G1842" s="3" t="s">
        <v>566</v>
      </c>
      <c r="H1842" s="3" t="s">
        <v>687</v>
      </c>
      <c r="I1842" s="14">
        <v>2.97</v>
      </c>
      <c r="J1842" s="49">
        <v>2.57</v>
      </c>
      <c r="K1842" s="26" t="s">
        <v>589</v>
      </c>
      <c r="L1842" s="26">
        <v>5.08</v>
      </c>
      <c r="M1842" s="3">
        <v>4.7999999999999996E-3</v>
      </c>
      <c r="N1842" s="3">
        <v>8.5300000000000001E-2</v>
      </c>
      <c r="O1842" s="3">
        <v>2.5</v>
      </c>
      <c r="P1842" s="3">
        <v>2.5499999999999998</v>
      </c>
      <c r="Q1842" s="3">
        <v>0.107</v>
      </c>
      <c r="R1842" s="3">
        <v>5.65</v>
      </c>
      <c r="S1842" s="3" t="s">
        <v>2006</v>
      </c>
      <c r="T1842" s="3" t="s">
        <v>2006</v>
      </c>
      <c r="U1842" s="3" t="s">
        <v>2006</v>
      </c>
      <c r="V1842" s="3" t="s">
        <v>2006</v>
      </c>
      <c r="W1842" s="3" t="s">
        <v>2006</v>
      </c>
      <c r="X1842" s="3" t="s">
        <v>2006</v>
      </c>
      <c r="Y1842" s="3" t="s">
        <v>2006</v>
      </c>
      <c r="Z1842" s="3" t="s">
        <v>2006</v>
      </c>
      <c r="AA1842" s="3" t="s">
        <v>2006</v>
      </c>
      <c r="AB1842" s="3" t="s">
        <v>2006</v>
      </c>
      <c r="AC1842" s="3" t="s">
        <v>2006</v>
      </c>
      <c r="AD1842" s="15" t="s">
        <v>2006</v>
      </c>
    </row>
    <row r="1843" spans="1:30" x14ac:dyDescent="0.3">
      <c r="A1843" s="143" t="s">
        <v>263</v>
      </c>
      <c r="B1843" s="144" t="s">
        <v>550</v>
      </c>
      <c r="C1843" s="144">
        <v>156953</v>
      </c>
      <c r="D1843" s="144">
        <v>6570050</v>
      </c>
      <c r="E1843" s="144">
        <v>2009</v>
      </c>
      <c r="F1843" s="4">
        <v>40016</v>
      </c>
      <c r="G1843" s="3" t="s">
        <v>566</v>
      </c>
      <c r="H1843" s="3" t="s">
        <v>687</v>
      </c>
      <c r="I1843" s="14">
        <v>1.45</v>
      </c>
      <c r="J1843" s="49">
        <v>2.33</v>
      </c>
      <c r="K1843" s="26" t="s">
        <v>589</v>
      </c>
      <c r="L1843" s="26" t="s">
        <v>692</v>
      </c>
      <c r="M1843" s="3" t="s">
        <v>584</v>
      </c>
      <c r="N1843" s="3">
        <v>7.7499999999999999E-2</v>
      </c>
      <c r="O1843" s="3">
        <v>1.91</v>
      </c>
      <c r="P1843" s="3">
        <v>2.09</v>
      </c>
      <c r="Q1843" s="3">
        <v>5.1200000000000002E-2</v>
      </c>
      <c r="R1843" s="3">
        <v>1.73</v>
      </c>
      <c r="S1843" s="3" t="s">
        <v>2006</v>
      </c>
      <c r="T1843" s="3" t="s">
        <v>2006</v>
      </c>
      <c r="U1843" s="3" t="s">
        <v>2006</v>
      </c>
      <c r="V1843" s="3" t="s">
        <v>2006</v>
      </c>
      <c r="W1843" s="3" t="s">
        <v>2006</v>
      </c>
      <c r="X1843" s="3" t="s">
        <v>2006</v>
      </c>
      <c r="Y1843" s="3" t="s">
        <v>2006</v>
      </c>
      <c r="Z1843" s="3" t="s">
        <v>2006</v>
      </c>
      <c r="AA1843" s="3" t="s">
        <v>2006</v>
      </c>
      <c r="AB1843" s="3" t="s">
        <v>2006</v>
      </c>
      <c r="AC1843" s="3" t="s">
        <v>2006</v>
      </c>
      <c r="AD1843" s="15" t="s">
        <v>2006</v>
      </c>
    </row>
    <row r="1844" spans="1:30" x14ac:dyDescent="0.3">
      <c r="A1844" s="143" t="s">
        <v>263</v>
      </c>
      <c r="B1844" s="144" t="s">
        <v>550</v>
      </c>
      <c r="C1844" s="144">
        <v>156953</v>
      </c>
      <c r="D1844" s="144">
        <v>6570050</v>
      </c>
      <c r="E1844" s="144">
        <v>2009</v>
      </c>
      <c r="F1844" s="4">
        <v>40037</v>
      </c>
      <c r="G1844" s="3" t="s">
        <v>566</v>
      </c>
      <c r="H1844" s="3" t="s">
        <v>687</v>
      </c>
      <c r="I1844" s="14">
        <v>1.31</v>
      </c>
      <c r="J1844" s="49">
        <v>1.94</v>
      </c>
      <c r="K1844" s="26" t="s">
        <v>589</v>
      </c>
      <c r="L1844" s="26" t="s">
        <v>692</v>
      </c>
      <c r="M1844" s="3" t="s">
        <v>584</v>
      </c>
      <c r="N1844" s="3">
        <v>6.3100000000000003E-2</v>
      </c>
      <c r="O1844" s="3">
        <v>1.47</v>
      </c>
      <c r="P1844" s="3">
        <v>1.73</v>
      </c>
      <c r="Q1844" s="3">
        <v>3.09E-2</v>
      </c>
      <c r="R1844" s="3">
        <v>4.18</v>
      </c>
      <c r="S1844" s="3" t="s">
        <v>2006</v>
      </c>
      <c r="T1844" s="3" t="s">
        <v>2006</v>
      </c>
      <c r="U1844" s="3" t="s">
        <v>2006</v>
      </c>
      <c r="V1844" s="3" t="s">
        <v>2006</v>
      </c>
      <c r="W1844" s="3" t="s">
        <v>2006</v>
      </c>
      <c r="X1844" s="3" t="s">
        <v>2006</v>
      </c>
      <c r="Y1844" s="3" t="s">
        <v>2006</v>
      </c>
      <c r="Z1844" s="3" t="s">
        <v>2006</v>
      </c>
      <c r="AA1844" s="3" t="s">
        <v>2006</v>
      </c>
      <c r="AB1844" s="3" t="s">
        <v>2006</v>
      </c>
      <c r="AC1844" s="3" t="s">
        <v>2006</v>
      </c>
      <c r="AD1844" s="15" t="s">
        <v>2006</v>
      </c>
    </row>
    <row r="1845" spans="1:30" x14ac:dyDescent="0.3">
      <c r="A1845" s="143" t="s">
        <v>263</v>
      </c>
      <c r="B1845" s="144" t="s">
        <v>550</v>
      </c>
      <c r="C1845" s="144">
        <v>156953</v>
      </c>
      <c r="D1845" s="144">
        <v>6570050</v>
      </c>
      <c r="E1845" s="144">
        <v>2009</v>
      </c>
      <c r="F1845" s="4">
        <v>40065</v>
      </c>
      <c r="G1845" s="3" t="s">
        <v>566</v>
      </c>
      <c r="H1845" s="3" t="s">
        <v>687</v>
      </c>
      <c r="I1845" s="14">
        <v>1.39</v>
      </c>
      <c r="J1845" s="49">
        <v>1.93</v>
      </c>
      <c r="K1845" s="26" t="s">
        <v>589</v>
      </c>
      <c r="L1845" s="26" t="s">
        <v>692</v>
      </c>
      <c r="M1845" s="3" t="s">
        <v>584</v>
      </c>
      <c r="N1845" s="3">
        <v>6.3399999999999998E-2</v>
      </c>
      <c r="O1845" s="3">
        <v>1.3</v>
      </c>
      <c r="P1845" s="3">
        <v>1.58</v>
      </c>
      <c r="Q1845" s="3">
        <v>1.77E-2</v>
      </c>
      <c r="R1845" s="3">
        <v>5.12</v>
      </c>
      <c r="S1845" s="3" t="s">
        <v>2006</v>
      </c>
      <c r="T1845" s="3" t="s">
        <v>2006</v>
      </c>
      <c r="U1845" s="3" t="s">
        <v>2006</v>
      </c>
      <c r="V1845" s="3" t="s">
        <v>2006</v>
      </c>
      <c r="W1845" s="3" t="s">
        <v>2006</v>
      </c>
      <c r="X1845" s="3" t="s">
        <v>2006</v>
      </c>
      <c r="Y1845" s="3" t="s">
        <v>2006</v>
      </c>
      <c r="Z1845" s="3" t="s">
        <v>2006</v>
      </c>
      <c r="AA1845" s="3" t="s">
        <v>2006</v>
      </c>
      <c r="AB1845" s="3" t="s">
        <v>2006</v>
      </c>
      <c r="AC1845" s="3" t="s">
        <v>2006</v>
      </c>
      <c r="AD1845" s="15" t="s">
        <v>2006</v>
      </c>
    </row>
    <row r="1846" spans="1:30" x14ac:dyDescent="0.3">
      <c r="A1846" s="143" t="s">
        <v>263</v>
      </c>
      <c r="B1846" s="144" t="s">
        <v>550</v>
      </c>
      <c r="C1846" s="144">
        <v>156953</v>
      </c>
      <c r="D1846" s="144">
        <v>6570050</v>
      </c>
      <c r="E1846" s="144">
        <v>2009</v>
      </c>
      <c r="F1846" s="4">
        <v>40105</v>
      </c>
      <c r="G1846" s="3" t="s">
        <v>566</v>
      </c>
      <c r="H1846" s="3" t="s">
        <v>687</v>
      </c>
      <c r="I1846" s="14">
        <v>1.1200000000000001</v>
      </c>
      <c r="J1846" s="49">
        <v>1.8</v>
      </c>
      <c r="K1846" s="26" t="s">
        <v>589</v>
      </c>
      <c r="L1846" s="26" t="s">
        <v>692</v>
      </c>
      <c r="M1846" s="3" t="s">
        <v>584</v>
      </c>
      <c r="N1846" s="3">
        <v>6.2100000000000002E-2</v>
      </c>
      <c r="O1846" s="3">
        <v>1.24</v>
      </c>
      <c r="P1846" s="3">
        <v>1.87</v>
      </c>
      <c r="Q1846" s="3">
        <v>2.6100000000000002E-2</v>
      </c>
      <c r="R1846" s="3">
        <v>4.92</v>
      </c>
      <c r="S1846" s="3" t="s">
        <v>2006</v>
      </c>
      <c r="T1846" s="3" t="s">
        <v>2006</v>
      </c>
      <c r="U1846" s="3" t="s">
        <v>2006</v>
      </c>
      <c r="V1846" s="3" t="s">
        <v>2006</v>
      </c>
      <c r="W1846" s="3" t="s">
        <v>2006</v>
      </c>
      <c r="X1846" s="3" t="s">
        <v>2006</v>
      </c>
      <c r="Y1846" s="3" t="s">
        <v>2006</v>
      </c>
      <c r="Z1846" s="3" t="s">
        <v>2006</v>
      </c>
      <c r="AA1846" s="3" t="s">
        <v>2006</v>
      </c>
      <c r="AB1846" s="3" t="s">
        <v>2006</v>
      </c>
      <c r="AC1846" s="3" t="s">
        <v>2006</v>
      </c>
      <c r="AD1846" s="15" t="s">
        <v>2006</v>
      </c>
    </row>
    <row r="1847" spans="1:30" x14ac:dyDescent="0.3">
      <c r="A1847" s="143" t="s">
        <v>263</v>
      </c>
      <c r="B1847" s="144" t="s">
        <v>550</v>
      </c>
      <c r="C1847" s="144">
        <v>156953</v>
      </c>
      <c r="D1847" s="144">
        <v>6570050</v>
      </c>
      <c r="E1847" s="144">
        <v>2009</v>
      </c>
      <c r="F1847" s="4">
        <v>40133</v>
      </c>
      <c r="G1847" s="3" t="s">
        <v>566</v>
      </c>
      <c r="H1847" s="3" t="s">
        <v>687</v>
      </c>
      <c r="I1847" s="14">
        <v>1.04</v>
      </c>
      <c r="J1847" s="49">
        <v>1.78</v>
      </c>
      <c r="K1847" s="26" t="s">
        <v>589</v>
      </c>
      <c r="L1847" s="26" t="s">
        <v>692</v>
      </c>
      <c r="M1847" s="3" t="s">
        <v>584</v>
      </c>
      <c r="N1847" s="3">
        <v>5.6500000000000002E-2</v>
      </c>
      <c r="O1847" s="3">
        <v>1.17</v>
      </c>
      <c r="P1847" s="3">
        <v>1.99</v>
      </c>
      <c r="Q1847" s="3">
        <v>3.0800000000000001E-2</v>
      </c>
      <c r="R1847" s="3">
        <v>6.4</v>
      </c>
      <c r="S1847" s="3" t="s">
        <v>2006</v>
      </c>
      <c r="T1847" s="3" t="s">
        <v>2006</v>
      </c>
      <c r="U1847" s="3" t="s">
        <v>2006</v>
      </c>
      <c r="V1847" s="3" t="s">
        <v>2006</v>
      </c>
      <c r="W1847" s="3" t="s">
        <v>2006</v>
      </c>
      <c r="X1847" s="3" t="s">
        <v>2006</v>
      </c>
      <c r="Y1847" s="3" t="s">
        <v>2006</v>
      </c>
      <c r="Z1847" s="3" t="s">
        <v>2006</v>
      </c>
      <c r="AA1847" s="3" t="s">
        <v>2006</v>
      </c>
      <c r="AB1847" s="3" t="s">
        <v>2006</v>
      </c>
      <c r="AC1847" s="3" t="s">
        <v>2006</v>
      </c>
      <c r="AD1847" s="15" t="s">
        <v>2006</v>
      </c>
    </row>
    <row r="1848" spans="1:30" x14ac:dyDescent="0.3">
      <c r="A1848" s="177" t="s">
        <v>263</v>
      </c>
      <c r="B1848" s="157" t="s">
        <v>550</v>
      </c>
      <c r="C1848" s="157">
        <v>156953</v>
      </c>
      <c r="D1848" s="157">
        <v>6570050</v>
      </c>
      <c r="E1848" s="157">
        <v>2009</v>
      </c>
      <c r="F1848" s="18">
        <v>40155</v>
      </c>
      <c r="G1848" s="16" t="s">
        <v>566</v>
      </c>
      <c r="H1848" s="16" t="s">
        <v>687</v>
      </c>
      <c r="I1848" s="21" t="s">
        <v>582</v>
      </c>
      <c r="J1848" s="64">
        <v>1.59</v>
      </c>
      <c r="K1848" s="65" t="s">
        <v>589</v>
      </c>
      <c r="L1848" s="65" t="s">
        <v>692</v>
      </c>
      <c r="M1848" s="16" t="s">
        <v>584</v>
      </c>
      <c r="N1848" s="16">
        <v>0.104</v>
      </c>
      <c r="O1848" s="16">
        <v>3.18</v>
      </c>
      <c r="P1848" s="16">
        <v>2.4300000000000002</v>
      </c>
      <c r="Q1848" s="16">
        <v>7.1400000000000005E-2</v>
      </c>
      <c r="R1848" s="16">
        <v>12.7</v>
      </c>
      <c r="S1848" s="16" t="s">
        <v>2006</v>
      </c>
      <c r="T1848" s="16" t="s">
        <v>2006</v>
      </c>
      <c r="U1848" s="16" t="s">
        <v>2006</v>
      </c>
      <c r="V1848" s="16" t="s">
        <v>2006</v>
      </c>
      <c r="W1848" s="16" t="s">
        <v>2006</v>
      </c>
      <c r="X1848" s="16" t="s">
        <v>2006</v>
      </c>
      <c r="Y1848" s="16" t="s">
        <v>2006</v>
      </c>
      <c r="Z1848" s="16" t="s">
        <v>2006</v>
      </c>
      <c r="AA1848" s="16" t="s">
        <v>2006</v>
      </c>
      <c r="AB1848" s="16" t="s">
        <v>2006</v>
      </c>
      <c r="AC1848" s="16" t="s">
        <v>2006</v>
      </c>
      <c r="AD1848" s="22" t="s">
        <v>2006</v>
      </c>
    </row>
  </sheetData>
  <conditionalFormatting sqref="I1156:I1596">
    <cfRule type="cellIs" dxfId="4" priority="4" operator="lessThan">
      <formula>0.00099</formula>
    </cfRule>
  </conditionalFormatting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16"/>
  <sheetViews>
    <sheetView tabSelected="1" topLeftCell="A43" zoomScale="50" zoomScaleNormal="50" workbookViewId="0">
      <selection activeCell="K25" sqref="K25"/>
    </sheetView>
  </sheetViews>
  <sheetFormatPr defaultColWidth="9" defaultRowHeight="14" x14ac:dyDescent="0.3"/>
  <cols>
    <col min="1" max="1" width="15.08203125" style="4" bestFit="1" customWidth="1"/>
    <col min="2" max="2" width="28" style="3" bestFit="1" customWidth="1"/>
    <col min="3" max="3" width="28.08203125" style="3" bestFit="1" customWidth="1"/>
    <col min="4" max="4" width="5.5" style="9" bestFit="1" customWidth="1"/>
    <col min="5" max="5" width="13.33203125" style="4" bestFit="1" customWidth="1"/>
    <col min="6" max="6" width="23.75" style="210" customWidth="1"/>
    <col min="7" max="7" width="26.08203125" style="167" customWidth="1"/>
    <col min="8" max="9" width="13.33203125" style="11" bestFit="1" customWidth="1"/>
    <col min="10" max="10" width="15.08203125" style="11" customWidth="1"/>
    <col min="11" max="11" width="14.75" style="11" customWidth="1"/>
    <col min="12" max="12" width="14.83203125" style="11" customWidth="1"/>
    <col min="13" max="13" width="15.75" style="11" customWidth="1"/>
    <col min="14" max="14" width="16.25" style="11" customWidth="1"/>
    <col min="15" max="15" width="16.33203125" style="11" customWidth="1"/>
    <col min="16" max="16" width="17.33203125" style="11" customWidth="1"/>
    <col min="17" max="17" width="17" style="11" customWidth="1"/>
    <col min="18" max="18" width="15.58203125" style="11" customWidth="1"/>
    <col min="19" max="19" width="19.08203125" style="11" customWidth="1"/>
    <col min="20" max="20" width="15.5" style="11" bestFit="1" customWidth="1"/>
    <col min="21" max="21" width="18.25" style="11" customWidth="1"/>
    <col min="22" max="22" width="17.25" style="11" customWidth="1"/>
    <col min="23" max="23" width="13" style="3" bestFit="1" customWidth="1"/>
    <col min="24" max="24" width="11.83203125" style="3" bestFit="1" customWidth="1"/>
    <col min="25" max="16384" width="9" style="3"/>
  </cols>
  <sheetData>
    <row r="1" spans="1:35" x14ac:dyDescent="0.3">
      <c r="A1" s="120" t="s">
        <v>13</v>
      </c>
      <c r="B1" s="121" t="s">
        <v>249</v>
      </c>
      <c r="C1" s="121" t="s">
        <v>14</v>
      </c>
      <c r="D1" s="122" t="s">
        <v>250</v>
      </c>
      <c r="E1" s="123" t="s">
        <v>17</v>
      </c>
      <c r="F1" s="197" t="s">
        <v>15</v>
      </c>
      <c r="G1" s="198" t="s">
        <v>16</v>
      </c>
      <c r="H1" s="124" t="s">
        <v>0</v>
      </c>
      <c r="I1" s="124" t="s">
        <v>1</v>
      </c>
      <c r="J1" s="124" t="s">
        <v>2</v>
      </c>
      <c r="K1" s="124" t="s">
        <v>3</v>
      </c>
      <c r="L1" s="124" t="s">
        <v>4</v>
      </c>
      <c r="M1" s="124" t="s">
        <v>5</v>
      </c>
      <c r="N1" s="124" t="s">
        <v>6</v>
      </c>
      <c r="O1" s="125" t="s">
        <v>7</v>
      </c>
      <c r="P1" s="124" t="s">
        <v>8</v>
      </c>
      <c r="Q1" s="124" t="s">
        <v>9</v>
      </c>
      <c r="R1" s="124" t="s">
        <v>544</v>
      </c>
      <c r="S1" s="124" t="s">
        <v>545</v>
      </c>
      <c r="T1" s="124" t="s">
        <v>1126</v>
      </c>
      <c r="U1" s="124" t="s">
        <v>1127</v>
      </c>
      <c r="V1" s="124" t="s">
        <v>1128</v>
      </c>
      <c r="W1" s="126" t="s">
        <v>1558</v>
      </c>
      <c r="X1" s="126" t="s">
        <v>1559</v>
      </c>
      <c r="Y1" s="126" t="s">
        <v>1560</v>
      </c>
      <c r="Z1" s="126" t="s">
        <v>1561</v>
      </c>
      <c r="AA1" s="126" t="s">
        <v>1562</v>
      </c>
      <c r="AB1" s="126" t="s">
        <v>1563</v>
      </c>
      <c r="AC1" s="126" t="s">
        <v>1564</v>
      </c>
      <c r="AD1" s="126" t="s">
        <v>1565</v>
      </c>
      <c r="AE1" s="126" t="s">
        <v>1566</v>
      </c>
      <c r="AF1" s="126" t="s">
        <v>1567</v>
      </c>
      <c r="AG1" s="126" t="s">
        <v>1568</v>
      </c>
      <c r="AH1" s="126" t="s">
        <v>1569</v>
      </c>
      <c r="AI1" s="127" t="s">
        <v>1570</v>
      </c>
    </row>
    <row r="2" spans="1:35" x14ac:dyDescent="0.3">
      <c r="A2" s="112" t="s">
        <v>13</v>
      </c>
      <c r="B2" s="113" t="s">
        <v>249</v>
      </c>
      <c r="C2" s="113" t="s">
        <v>14</v>
      </c>
      <c r="D2" s="114" t="s">
        <v>1284</v>
      </c>
      <c r="E2" s="115" t="s">
        <v>1281</v>
      </c>
      <c r="F2" s="199" t="s">
        <v>31</v>
      </c>
      <c r="G2" s="200" t="s">
        <v>31</v>
      </c>
      <c r="H2" s="116" t="s">
        <v>11</v>
      </c>
      <c r="I2" s="116" t="s">
        <v>11</v>
      </c>
      <c r="J2" s="116" t="s">
        <v>11</v>
      </c>
      <c r="K2" s="116" t="s">
        <v>11</v>
      </c>
      <c r="L2" s="116" t="s">
        <v>11</v>
      </c>
      <c r="M2" s="116" t="s">
        <v>11</v>
      </c>
      <c r="N2" s="116" t="s">
        <v>11</v>
      </c>
      <c r="O2" s="117" t="s">
        <v>11</v>
      </c>
      <c r="P2" s="116" t="s">
        <v>11</v>
      </c>
      <c r="Q2" s="116" t="s">
        <v>11</v>
      </c>
      <c r="R2" s="116" t="s">
        <v>11</v>
      </c>
      <c r="S2" s="116" t="s">
        <v>11</v>
      </c>
      <c r="T2" s="116" t="s">
        <v>11</v>
      </c>
      <c r="U2" s="116" t="s">
        <v>11</v>
      </c>
      <c r="V2" s="116" t="s">
        <v>11</v>
      </c>
      <c r="W2" s="118" t="s">
        <v>11</v>
      </c>
      <c r="X2" s="118" t="s">
        <v>11</v>
      </c>
      <c r="Y2" s="118" t="s">
        <v>11</v>
      </c>
      <c r="Z2" s="118" t="s">
        <v>11</v>
      </c>
      <c r="AA2" s="118" t="s">
        <v>11</v>
      </c>
      <c r="AB2" s="118" t="s">
        <v>11</v>
      </c>
      <c r="AC2" s="118" t="s">
        <v>11</v>
      </c>
      <c r="AD2" s="118" t="s">
        <v>11</v>
      </c>
      <c r="AE2" s="118" t="s">
        <v>11</v>
      </c>
      <c r="AF2" s="118" t="s">
        <v>11</v>
      </c>
      <c r="AG2" s="118" t="s">
        <v>11</v>
      </c>
      <c r="AH2" s="118" t="s">
        <v>11</v>
      </c>
      <c r="AI2" s="119" t="s">
        <v>11</v>
      </c>
    </row>
    <row r="3" spans="1:35" customFormat="1" x14ac:dyDescent="0.3">
      <c r="B3" t="s">
        <v>546</v>
      </c>
      <c r="C3" t="s">
        <v>2270</v>
      </c>
      <c r="D3">
        <v>2022</v>
      </c>
      <c r="E3" s="196">
        <v>44573</v>
      </c>
      <c r="F3" s="174">
        <v>6576900</v>
      </c>
      <c r="G3" s="174">
        <v>152125</v>
      </c>
      <c r="H3">
        <v>1.23390916689886</v>
      </c>
      <c r="I3">
        <v>0.93909631280765282</v>
      </c>
      <c r="J3">
        <v>1.1132395281879819</v>
      </c>
      <c r="K3">
        <v>1.6599099099099099</v>
      </c>
      <c r="L3">
        <v>0.65228243707625155</v>
      </c>
      <c r="M3">
        <v>1.293419708368162</v>
      </c>
      <c r="N3" t="s">
        <v>1286</v>
      </c>
      <c r="O3" t="s">
        <v>2271</v>
      </c>
      <c r="P3" t="s">
        <v>2271</v>
      </c>
      <c r="Q3" t="s">
        <v>2271</v>
      </c>
      <c r="R3" t="s">
        <v>2271</v>
      </c>
      <c r="S3" t="s">
        <v>2272</v>
      </c>
      <c r="T3">
        <v>2.4306910002786291</v>
      </c>
      <c r="U3">
        <v>1.6441905823349123</v>
      </c>
      <c r="V3" t="s">
        <v>2273</v>
      </c>
      <c r="W3" t="s">
        <v>2274</v>
      </c>
      <c r="X3" t="s">
        <v>2274</v>
      </c>
      <c r="Y3" t="s">
        <v>2274</v>
      </c>
      <c r="Z3" t="s">
        <v>2273</v>
      </c>
      <c r="AA3" t="s">
        <v>2273</v>
      </c>
      <c r="AB3" t="s">
        <v>2273</v>
      </c>
      <c r="AC3" t="s">
        <v>2275</v>
      </c>
      <c r="AD3" t="s">
        <v>1278</v>
      </c>
      <c r="AE3" t="s">
        <v>2273</v>
      </c>
      <c r="AF3" t="s">
        <v>2273</v>
      </c>
      <c r="AG3" t="s">
        <v>2273</v>
      </c>
      <c r="AH3" t="s">
        <v>2273</v>
      </c>
      <c r="AI3" t="s">
        <v>2273</v>
      </c>
    </row>
    <row r="4" spans="1:35" customFormat="1" x14ac:dyDescent="0.3">
      <c r="B4" t="s">
        <v>546</v>
      </c>
      <c r="C4" t="s">
        <v>2270</v>
      </c>
      <c r="D4">
        <v>2022</v>
      </c>
      <c r="E4" s="196">
        <v>44600</v>
      </c>
      <c r="F4" s="174">
        <v>6576900</v>
      </c>
      <c r="G4" s="174">
        <v>152125</v>
      </c>
      <c r="H4">
        <v>2.88</v>
      </c>
      <c r="I4">
        <v>0.88117146846046435</v>
      </c>
      <c r="J4">
        <v>1.1120277530989551</v>
      </c>
      <c r="K4">
        <v>1.5213753860472987</v>
      </c>
      <c r="L4">
        <v>0.87486779202098419</v>
      </c>
      <c r="M4">
        <v>1.53</v>
      </c>
      <c r="N4" t="s">
        <v>1286</v>
      </c>
      <c r="O4">
        <v>0.50603926048144865</v>
      </c>
      <c r="P4" t="s">
        <v>2271</v>
      </c>
      <c r="Q4" t="s">
        <v>2271</v>
      </c>
      <c r="R4" t="s">
        <v>2271</v>
      </c>
      <c r="S4" t="s">
        <v>2272</v>
      </c>
      <c r="T4">
        <v>2.7863095993569402</v>
      </c>
      <c r="U4">
        <v>1.41</v>
      </c>
      <c r="V4" t="s">
        <v>2273</v>
      </c>
      <c r="W4" t="s">
        <v>2274</v>
      </c>
      <c r="X4" t="s">
        <v>2274</v>
      </c>
      <c r="Y4" t="s">
        <v>2274</v>
      </c>
      <c r="Z4" t="s">
        <v>2273</v>
      </c>
      <c r="AA4" t="s">
        <v>2273</v>
      </c>
      <c r="AB4" t="s">
        <v>2273</v>
      </c>
      <c r="AC4" t="s">
        <v>2275</v>
      </c>
      <c r="AD4" t="s">
        <v>1278</v>
      </c>
      <c r="AE4" t="s">
        <v>2273</v>
      </c>
      <c r="AF4" t="s">
        <v>2273</v>
      </c>
      <c r="AG4" t="s">
        <v>2273</v>
      </c>
      <c r="AH4" t="s">
        <v>2273</v>
      </c>
      <c r="AI4" t="s">
        <v>2273</v>
      </c>
    </row>
    <row r="5" spans="1:35" customFormat="1" x14ac:dyDescent="0.3">
      <c r="B5" t="s">
        <v>546</v>
      </c>
      <c r="C5" t="s">
        <v>2270</v>
      </c>
      <c r="D5" t="s">
        <v>2276</v>
      </c>
      <c r="E5" s="196" t="s">
        <v>2277</v>
      </c>
      <c r="F5" s="174">
        <v>6576900</v>
      </c>
      <c r="G5" s="174">
        <v>152125</v>
      </c>
      <c r="H5" t="s">
        <v>2278</v>
      </c>
      <c r="I5" t="s">
        <v>2279</v>
      </c>
      <c r="J5" t="s">
        <v>2280</v>
      </c>
      <c r="K5" t="s">
        <v>2281</v>
      </c>
      <c r="L5" t="s">
        <v>2282</v>
      </c>
      <c r="M5" t="s">
        <v>2283</v>
      </c>
      <c r="N5" t="s">
        <v>1286</v>
      </c>
      <c r="O5" t="s">
        <v>2271</v>
      </c>
      <c r="P5" t="s">
        <v>2284</v>
      </c>
      <c r="Q5" t="s">
        <v>2285</v>
      </c>
      <c r="R5" t="s">
        <v>2286</v>
      </c>
      <c r="S5" t="s">
        <v>2272</v>
      </c>
      <c r="T5" t="s">
        <v>2287</v>
      </c>
      <c r="U5" t="s">
        <v>2288</v>
      </c>
      <c r="V5" t="s">
        <v>2273</v>
      </c>
      <c r="W5" t="s">
        <v>2274</v>
      </c>
      <c r="X5" t="s">
        <v>2289</v>
      </c>
      <c r="Y5" t="s">
        <v>2290</v>
      </c>
      <c r="Z5" t="s">
        <v>2291</v>
      </c>
      <c r="AA5" t="s">
        <v>2292</v>
      </c>
      <c r="AB5" t="s">
        <v>2293</v>
      </c>
      <c r="AC5" t="s">
        <v>2275</v>
      </c>
      <c r="AD5" t="s">
        <v>1278</v>
      </c>
      <c r="AE5" t="s">
        <v>2294</v>
      </c>
      <c r="AF5" t="s">
        <v>2295</v>
      </c>
      <c r="AG5" t="s">
        <v>2296</v>
      </c>
      <c r="AH5" t="s">
        <v>2297</v>
      </c>
      <c r="AI5" t="s">
        <v>2298</v>
      </c>
    </row>
    <row r="6" spans="1:35" customFormat="1" x14ac:dyDescent="0.3">
      <c r="B6" t="s">
        <v>546</v>
      </c>
      <c r="C6" t="s">
        <v>2270</v>
      </c>
      <c r="D6">
        <v>2022</v>
      </c>
      <c r="E6" s="196">
        <v>44671</v>
      </c>
      <c r="F6" s="174">
        <v>6576900</v>
      </c>
      <c r="G6" s="174">
        <v>152125</v>
      </c>
      <c r="H6">
        <v>1.6972881580692216</v>
      </c>
      <c r="I6">
        <v>1.229534102462096</v>
      </c>
      <c r="J6">
        <v>1.1970118905538611</v>
      </c>
      <c r="K6">
        <v>0.87077310701498467</v>
      </c>
      <c r="L6">
        <v>0.89930049065110729</v>
      </c>
      <c r="M6">
        <v>1.57</v>
      </c>
      <c r="N6" t="s">
        <v>2272</v>
      </c>
      <c r="O6" t="s">
        <v>2271</v>
      </c>
      <c r="P6" t="s">
        <v>2271</v>
      </c>
      <c r="Q6" t="s">
        <v>2271</v>
      </c>
      <c r="R6" t="s">
        <v>2271</v>
      </c>
      <c r="S6" t="s">
        <v>2272</v>
      </c>
      <c r="T6">
        <v>3.38</v>
      </c>
      <c r="U6">
        <v>1.94</v>
      </c>
      <c r="V6" t="s">
        <v>2272</v>
      </c>
      <c r="W6" t="s">
        <v>2272</v>
      </c>
      <c r="X6" t="s">
        <v>2272</v>
      </c>
      <c r="Y6" t="s">
        <v>2272</v>
      </c>
      <c r="Z6" t="s">
        <v>2273</v>
      </c>
      <c r="AA6" t="s">
        <v>2273</v>
      </c>
      <c r="AB6" t="s">
        <v>2273</v>
      </c>
      <c r="AC6" t="s">
        <v>2275</v>
      </c>
      <c r="AD6" t="s">
        <v>1278</v>
      </c>
      <c r="AE6" t="s">
        <v>2273</v>
      </c>
      <c r="AF6" t="s">
        <v>2273</v>
      </c>
      <c r="AG6" t="s">
        <v>2273</v>
      </c>
      <c r="AH6" t="s">
        <v>2273</v>
      </c>
      <c r="AI6" t="s">
        <v>2273</v>
      </c>
    </row>
    <row r="7" spans="1:35" customFormat="1" x14ac:dyDescent="0.3">
      <c r="B7" t="s">
        <v>546</v>
      </c>
      <c r="C7" t="s">
        <v>2270</v>
      </c>
      <c r="D7">
        <v>2022</v>
      </c>
      <c r="E7" s="196">
        <v>44701</v>
      </c>
      <c r="F7" s="174">
        <v>6576900</v>
      </c>
      <c r="G7" s="174">
        <v>152125</v>
      </c>
      <c r="H7">
        <v>2.9468923547604007</v>
      </c>
      <c r="I7">
        <v>1.4438052165430704</v>
      </c>
      <c r="J7">
        <v>1.4767273009433231</v>
      </c>
      <c r="K7">
        <v>0.94323434538259465</v>
      </c>
      <c r="L7">
        <v>1.3497611209027522</v>
      </c>
      <c r="M7">
        <v>1.6093024286965294</v>
      </c>
      <c r="N7" t="s">
        <v>2272</v>
      </c>
      <c r="O7">
        <v>0.35737643133473002</v>
      </c>
      <c r="Q7" t="s">
        <v>2271</v>
      </c>
      <c r="R7" t="s">
        <v>2271</v>
      </c>
      <c r="S7" t="s">
        <v>2272</v>
      </c>
      <c r="T7">
        <v>2.5319521576712898</v>
      </c>
      <c r="U7">
        <v>2.2435236606697484</v>
      </c>
      <c r="V7" t="s">
        <v>2272</v>
      </c>
      <c r="W7" t="s">
        <v>2272</v>
      </c>
      <c r="X7" t="s">
        <v>2272</v>
      </c>
      <c r="Y7" t="s">
        <v>2272</v>
      </c>
      <c r="Z7" t="s">
        <v>2273</v>
      </c>
      <c r="AA7" t="s">
        <v>2273</v>
      </c>
      <c r="AB7" t="s">
        <v>2273</v>
      </c>
      <c r="AC7" t="s">
        <v>2275</v>
      </c>
      <c r="AD7" t="s">
        <v>1278</v>
      </c>
      <c r="AE7" t="s">
        <v>2273</v>
      </c>
      <c r="AF7" t="s">
        <v>2273</v>
      </c>
      <c r="AG7" t="s">
        <v>2273</v>
      </c>
      <c r="AH7" t="s">
        <v>2273</v>
      </c>
      <c r="AI7" t="s">
        <v>2273</v>
      </c>
    </row>
    <row r="8" spans="1:35" customFormat="1" x14ac:dyDescent="0.3">
      <c r="B8" t="s">
        <v>546</v>
      </c>
      <c r="C8" t="s">
        <v>2270</v>
      </c>
      <c r="D8">
        <v>2022</v>
      </c>
      <c r="E8" s="196">
        <v>44728</v>
      </c>
      <c r="F8" s="174">
        <v>6576900</v>
      </c>
      <c r="G8" s="174">
        <v>152125</v>
      </c>
      <c r="H8">
        <v>1.0628754834993006</v>
      </c>
      <c r="I8">
        <v>1.0322332866979398</v>
      </c>
      <c r="J8">
        <v>0.85479933064493996</v>
      </c>
      <c r="K8">
        <v>0.49886154774641323</v>
      </c>
      <c r="L8">
        <v>0.94413354182097486</v>
      </c>
      <c r="M8">
        <v>1.002112309000631</v>
      </c>
      <c r="N8" t="s">
        <v>2272</v>
      </c>
      <c r="O8" t="s">
        <v>2271</v>
      </c>
      <c r="P8" t="s">
        <v>2271</v>
      </c>
      <c r="Q8" t="s">
        <v>2271</v>
      </c>
      <c r="R8" t="s">
        <v>2271</v>
      </c>
      <c r="S8" t="s">
        <v>2272</v>
      </c>
      <c r="T8">
        <v>1.94</v>
      </c>
      <c r="U8">
        <v>1.065893067785916</v>
      </c>
      <c r="V8" t="s">
        <v>2272</v>
      </c>
      <c r="W8" t="s">
        <v>2272</v>
      </c>
      <c r="X8" t="s">
        <v>2272</v>
      </c>
      <c r="Y8" t="s">
        <v>2272</v>
      </c>
      <c r="Z8" t="s">
        <v>2273</v>
      </c>
      <c r="AA8" t="s">
        <v>2273</v>
      </c>
      <c r="AB8" t="s">
        <v>2273</v>
      </c>
      <c r="AC8" t="s">
        <v>2275</v>
      </c>
      <c r="AD8" t="s">
        <v>1278</v>
      </c>
      <c r="AE8" t="s">
        <v>2273</v>
      </c>
      <c r="AF8" t="s">
        <v>2273</v>
      </c>
      <c r="AG8" t="s">
        <v>2273</v>
      </c>
      <c r="AH8" t="s">
        <v>2273</v>
      </c>
      <c r="AI8" t="s">
        <v>2273</v>
      </c>
    </row>
    <row r="9" spans="1:35" customFormat="1" x14ac:dyDescent="0.3">
      <c r="B9" t="s">
        <v>546</v>
      </c>
      <c r="C9" t="s">
        <v>2270</v>
      </c>
      <c r="D9">
        <v>2022</v>
      </c>
      <c r="E9" s="196">
        <v>44755</v>
      </c>
      <c r="F9" s="174">
        <v>6576900</v>
      </c>
      <c r="G9" s="174">
        <v>152125</v>
      </c>
      <c r="H9">
        <v>1.91</v>
      </c>
      <c r="I9">
        <v>0.97899999999999998</v>
      </c>
      <c r="J9">
        <v>1.04</v>
      </c>
      <c r="K9">
        <v>0.79500000000000004</v>
      </c>
      <c r="L9">
        <v>0.82099999999999995</v>
      </c>
      <c r="M9">
        <v>1.29</v>
      </c>
      <c r="N9" t="s">
        <v>2272</v>
      </c>
      <c r="O9">
        <v>0.39</v>
      </c>
      <c r="P9">
        <v>2.78</v>
      </c>
      <c r="Q9" t="s">
        <v>2271</v>
      </c>
      <c r="R9" t="s">
        <v>2271</v>
      </c>
      <c r="S9" t="s">
        <v>2272</v>
      </c>
      <c r="T9">
        <v>2.0099999999999998</v>
      </c>
      <c r="U9">
        <v>0.85</v>
      </c>
      <c r="V9" t="s">
        <v>2272</v>
      </c>
      <c r="W9" t="s">
        <v>2272</v>
      </c>
      <c r="X9" t="s">
        <v>2272</v>
      </c>
      <c r="Y9" t="s">
        <v>2272</v>
      </c>
      <c r="Z9" t="s">
        <v>566</v>
      </c>
      <c r="AA9" t="s">
        <v>566</v>
      </c>
      <c r="AB9" t="s">
        <v>566</v>
      </c>
      <c r="AC9" t="s">
        <v>566</v>
      </c>
      <c r="AD9" t="s">
        <v>566</v>
      </c>
      <c r="AE9" t="s">
        <v>566</v>
      </c>
      <c r="AF9" t="s">
        <v>566</v>
      </c>
      <c r="AG9" t="s">
        <v>566</v>
      </c>
      <c r="AH9">
        <v>0.13221874375541195</v>
      </c>
      <c r="AI9" t="s">
        <v>566</v>
      </c>
    </row>
    <row r="10" spans="1:35" customFormat="1" x14ac:dyDescent="0.3">
      <c r="B10" t="s">
        <v>546</v>
      </c>
      <c r="C10" t="s">
        <v>2270</v>
      </c>
      <c r="D10">
        <v>2022</v>
      </c>
      <c r="E10" s="196">
        <v>44789</v>
      </c>
      <c r="F10" s="174">
        <v>6576900</v>
      </c>
      <c r="G10" s="174">
        <v>152125</v>
      </c>
      <c r="H10">
        <v>2.69</v>
      </c>
      <c r="I10">
        <v>1.34</v>
      </c>
      <c r="J10">
        <v>1.46</v>
      </c>
      <c r="K10">
        <v>0.54</v>
      </c>
      <c r="L10">
        <v>1.17</v>
      </c>
      <c r="M10">
        <v>1.64</v>
      </c>
      <c r="N10" t="s">
        <v>559</v>
      </c>
      <c r="O10">
        <v>0.36</v>
      </c>
      <c r="P10">
        <v>0.67</v>
      </c>
      <c r="Q10" t="s">
        <v>559</v>
      </c>
      <c r="R10">
        <v>8.4000000000000005E-2</v>
      </c>
      <c r="S10" t="s">
        <v>559</v>
      </c>
      <c r="T10">
        <v>1.29</v>
      </c>
      <c r="U10">
        <v>3.1</v>
      </c>
      <c r="V10" t="s">
        <v>559</v>
      </c>
      <c r="W10" t="s">
        <v>554</v>
      </c>
      <c r="X10" t="s">
        <v>559</v>
      </c>
      <c r="Y10" t="s">
        <v>559</v>
      </c>
      <c r="Z10" t="s">
        <v>566</v>
      </c>
      <c r="AA10" t="s">
        <v>566</v>
      </c>
      <c r="AB10" t="s">
        <v>566</v>
      </c>
      <c r="AC10" t="s">
        <v>566</v>
      </c>
      <c r="AD10" t="s">
        <v>566</v>
      </c>
      <c r="AE10" t="s">
        <v>566</v>
      </c>
      <c r="AF10" t="s">
        <v>566</v>
      </c>
      <c r="AG10" t="s">
        <v>566</v>
      </c>
      <c r="AH10">
        <v>0.19390490056583171</v>
      </c>
      <c r="AI10" t="s">
        <v>566</v>
      </c>
    </row>
    <row r="11" spans="1:35" customFormat="1" x14ac:dyDescent="0.3">
      <c r="B11" t="s">
        <v>546</v>
      </c>
      <c r="C11" t="s">
        <v>2270</v>
      </c>
      <c r="D11">
        <v>2022</v>
      </c>
      <c r="E11" s="196">
        <v>44820</v>
      </c>
      <c r="F11" s="174">
        <v>6576900</v>
      </c>
      <c r="G11" s="174">
        <v>152125</v>
      </c>
      <c r="H11">
        <v>3.02</v>
      </c>
      <c r="I11">
        <v>1.59</v>
      </c>
      <c r="J11">
        <v>1.39</v>
      </c>
      <c r="K11">
        <v>0.68600000000000005</v>
      </c>
      <c r="L11">
        <v>1.07</v>
      </c>
      <c r="M11">
        <v>1.7</v>
      </c>
      <c r="N11" t="s">
        <v>559</v>
      </c>
      <c r="O11">
        <v>0.40400000000000003</v>
      </c>
      <c r="P11">
        <v>1.05</v>
      </c>
      <c r="Q11" t="s">
        <v>1741</v>
      </c>
      <c r="R11">
        <v>0.16400000000000001</v>
      </c>
      <c r="S11">
        <v>5.8999999999999997E-2</v>
      </c>
      <c r="T11">
        <v>3.48</v>
      </c>
      <c r="U11">
        <v>2.35</v>
      </c>
      <c r="V11" t="s">
        <v>559</v>
      </c>
      <c r="W11" t="s">
        <v>559</v>
      </c>
      <c r="X11" t="s">
        <v>559</v>
      </c>
      <c r="Y11" t="s">
        <v>559</v>
      </c>
      <c r="Z11" t="s">
        <v>566</v>
      </c>
      <c r="AA11" t="s">
        <v>566</v>
      </c>
      <c r="AB11" t="s">
        <v>566</v>
      </c>
      <c r="AC11" t="s">
        <v>566</v>
      </c>
      <c r="AD11" t="s">
        <v>566</v>
      </c>
      <c r="AE11" t="s">
        <v>566</v>
      </c>
      <c r="AF11" t="s">
        <v>566</v>
      </c>
      <c r="AG11" t="s">
        <v>566</v>
      </c>
      <c r="AH11">
        <v>8.9498732925397118E-2</v>
      </c>
      <c r="AI11" t="s">
        <v>566</v>
      </c>
    </row>
    <row r="12" spans="1:35" customFormat="1" x14ac:dyDescent="0.3">
      <c r="B12" t="s">
        <v>546</v>
      </c>
      <c r="C12" t="s">
        <v>2270</v>
      </c>
      <c r="D12">
        <v>2022</v>
      </c>
      <c r="E12" s="196">
        <v>44848</v>
      </c>
      <c r="F12" s="174">
        <v>6576900</v>
      </c>
      <c r="G12" s="174">
        <v>152125</v>
      </c>
      <c r="H12">
        <v>2.7777037530535198</v>
      </c>
      <c r="I12">
        <v>1.1898734177215187</v>
      </c>
      <c r="J12">
        <v>0.96724405951587822</v>
      </c>
      <c r="K12">
        <v>0.550632911392405</v>
      </c>
      <c r="L12">
        <v>1.0122140795025538</v>
      </c>
      <c r="M12">
        <v>1.631467910282034</v>
      </c>
      <c r="N12" t="s">
        <v>559</v>
      </c>
      <c r="O12">
        <v>0.37075283144570281</v>
      </c>
      <c r="P12">
        <v>0.62536087053075728</v>
      </c>
      <c r="Q12" t="s">
        <v>559</v>
      </c>
      <c r="R12">
        <v>0.11214745725072174</v>
      </c>
      <c r="S12">
        <v>7.0397512769264925E-2</v>
      </c>
      <c r="T12">
        <v>1.7071952031978681</v>
      </c>
      <c r="U12">
        <v>1.4539196091494557</v>
      </c>
      <c r="V12" t="s">
        <v>559</v>
      </c>
      <c r="W12">
        <v>3.6975349766822117E-2</v>
      </c>
      <c r="X12" t="s">
        <v>559</v>
      </c>
      <c r="Y12" t="s">
        <v>559</v>
      </c>
      <c r="Z12" t="s">
        <v>566</v>
      </c>
      <c r="AA12" t="s">
        <v>566</v>
      </c>
      <c r="AB12" t="s">
        <v>566</v>
      </c>
      <c r="AC12" t="s">
        <v>566</v>
      </c>
      <c r="AD12" t="s">
        <v>566</v>
      </c>
      <c r="AE12" t="s">
        <v>566</v>
      </c>
      <c r="AF12" t="s">
        <v>566</v>
      </c>
      <c r="AG12" t="s">
        <v>566</v>
      </c>
      <c r="AH12">
        <v>0.10448589829002887</v>
      </c>
      <c r="AI12" t="s">
        <v>566</v>
      </c>
    </row>
    <row r="13" spans="1:35" customFormat="1" x14ac:dyDescent="0.3">
      <c r="B13" t="s">
        <v>546</v>
      </c>
      <c r="C13" t="s">
        <v>2270</v>
      </c>
      <c r="D13">
        <v>2022</v>
      </c>
      <c r="E13" s="196">
        <v>44879</v>
      </c>
      <c r="F13" s="174">
        <v>6576900</v>
      </c>
      <c r="G13" s="174">
        <v>152125</v>
      </c>
      <c r="H13">
        <v>2.9250673733883499</v>
      </c>
      <c r="I13">
        <v>1.2822749281536896</v>
      </c>
      <c r="J13">
        <v>0.96503293188857953</v>
      </c>
      <c r="K13">
        <v>0.51382692028134669</v>
      </c>
      <c r="L13">
        <v>1.1689981772842652</v>
      </c>
      <c r="M13">
        <v>1.2942399946324936</v>
      </c>
      <c r="N13" t="s">
        <v>559</v>
      </c>
      <c r="O13">
        <v>0.39350531718608472</v>
      </c>
      <c r="P13">
        <v>0.34173124447873687</v>
      </c>
      <c r="Q13" t="s">
        <v>559</v>
      </c>
      <c r="R13">
        <v>0.16572176188399476</v>
      </c>
      <c r="S13" t="s">
        <v>559</v>
      </c>
      <c r="T13">
        <v>2.0010735012915557</v>
      </c>
      <c r="U13">
        <v>1.3793373365985664</v>
      </c>
      <c r="V13" t="s">
        <v>559</v>
      </c>
      <c r="W13" t="s">
        <v>559</v>
      </c>
      <c r="X13" t="s">
        <v>559</v>
      </c>
      <c r="Y13" t="s">
        <v>559</v>
      </c>
      <c r="Z13" t="s">
        <v>566</v>
      </c>
      <c r="AA13" t="s">
        <v>566</v>
      </c>
      <c r="AB13" t="s">
        <v>566</v>
      </c>
      <c r="AC13" t="s">
        <v>566</v>
      </c>
      <c r="AD13" t="s">
        <v>566</v>
      </c>
      <c r="AE13" t="s">
        <v>566</v>
      </c>
      <c r="AF13" t="s">
        <v>566</v>
      </c>
      <c r="AG13" t="s">
        <v>566</v>
      </c>
      <c r="AH13" t="s">
        <v>566</v>
      </c>
      <c r="AI13" t="s">
        <v>566</v>
      </c>
    </row>
    <row r="14" spans="1:35" customFormat="1" x14ac:dyDescent="0.3">
      <c r="B14" t="s">
        <v>546</v>
      </c>
      <c r="C14" t="s">
        <v>2270</v>
      </c>
      <c r="D14">
        <v>2022</v>
      </c>
      <c r="E14" s="196">
        <v>44916</v>
      </c>
      <c r="F14" s="174">
        <v>6576900</v>
      </c>
      <c r="G14" s="174">
        <v>152125</v>
      </c>
      <c r="H14">
        <v>2.1871360596279903</v>
      </c>
      <c r="I14">
        <v>0.71995031000787502</v>
      </c>
      <c r="J14">
        <v>0.89597267050433116</v>
      </c>
      <c r="K14">
        <v>0.48835945385374729</v>
      </c>
      <c r="L14">
        <v>0.43234729755210233</v>
      </c>
      <c r="M14">
        <v>0.41670825985203924</v>
      </c>
      <c r="N14" t="s">
        <v>559</v>
      </c>
      <c r="O14">
        <v>0.22726516487538681</v>
      </c>
      <c r="P14">
        <v>0.16737097793897446</v>
      </c>
      <c r="Q14" t="s">
        <v>559</v>
      </c>
      <c r="R14">
        <v>4.8913585998070067E-2</v>
      </c>
      <c r="S14">
        <v>3.9485797313634809E-2</v>
      </c>
      <c r="T14">
        <v>2.3450792488825298</v>
      </c>
      <c r="U14">
        <v>1.255559622444792</v>
      </c>
      <c r="V14" t="s">
        <v>559</v>
      </c>
      <c r="W14" t="s">
        <v>559</v>
      </c>
      <c r="X14" t="s">
        <v>559</v>
      </c>
      <c r="Y14">
        <v>8.8288468150711494E-2</v>
      </c>
      <c r="Z14" t="s">
        <v>566</v>
      </c>
      <c r="AA14" t="s">
        <v>566</v>
      </c>
      <c r="AB14" t="s">
        <v>566</v>
      </c>
      <c r="AC14" t="s">
        <v>566</v>
      </c>
      <c r="AD14" t="s">
        <v>566</v>
      </c>
      <c r="AE14" t="s">
        <v>566</v>
      </c>
      <c r="AF14" t="s">
        <v>566</v>
      </c>
      <c r="AG14" t="s">
        <v>566</v>
      </c>
      <c r="AH14" t="s">
        <v>566</v>
      </c>
      <c r="AI14" t="s">
        <v>566</v>
      </c>
    </row>
    <row r="15" spans="1:35" customFormat="1" x14ac:dyDescent="0.3">
      <c r="B15" t="s">
        <v>550</v>
      </c>
      <c r="C15" t="s">
        <v>2299</v>
      </c>
      <c r="D15">
        <v>2022</v>
      </c>
      <c r="E15" s="196">
        <v>44572</v>
      </c>
      <c r="F15" s="174">
        <v>6570050</v>
      </c>
      <c r="G15" s="174">
        <v>156953</v>
      </c>
      <c r="H15">
        <v>4.2132870922293266</v>
      </c>
      <c r="I15">
        <v>3.0765988704646992</v>
      </c>
      <c r="J15">
        <v>3.1885890442300977</v>
      </c>
      <c r="K15">
        <v>2.3972881519212939</v>
      </c>
      <c r="L15">
        <v>3.1656491215394431</v>
      </c>
      <c r="M15">
        <v>7.2517852197054529</v>
      </c>
      <c r="N15" t="s">
        <v>1286</v>
      </c>
      <c r="O15">
        <v>0.44021771853136327</v>
      </c>
      <c r="P15">
        <v>0.58136146333827066</v>
      </c>
      <c r="Q15" t="s">
        <v>2271</v>
      </c>
      <c r="R15" t="s">
        <v>2271</v>
      </c>
      <c r="S15" t="s">
        <v>2272</v>
      </c>
      <c r="T15">
        <v>6.2855388172392619</v>
      </c>
      <c r="U15">
        <v>8.9306022181279587</v>
      </c>
      <c r="V15" t="s">
        <v>2273</v>
      </c>
      <c r="W15" t="s">
        <v>2274</v>
      </c>
      <c r="X15" t="s">
        <v>2274</v>
      </c>
      <c r="Y15" t="s">
        <v>2274</v>
      </c>
      <c r="Z15" t="s">
        <v>2273</v>
      </c>
      <c r="AA15" t="s">
        <v>2273</v>
      </c>
      <c r="AB15" t="s">
        <v>2273</v>
      </c>
      <c r="AC15" t="s">
        <v>2275</v>
      </c>
      <c r="AD15" t="s">
        <v>1278</v>
      </c>
      <c r="AE15" t="s">
        <v>2273</v>
      </c>
      <c r="AF15" t="s">
        <v>2273</v>
      </c>
      <c r="AG15" t="s">
        <v>2273</v>
      </c>
      <c r="AH15" t="s">
        <v>2273</v>
      </c>
      <c r="AI15" t="s">
        <v>2273</v>
      </c>
    </row>
    <row r="16" spans="1:35" customFormat="1" x14ac:dyDescent="0.3">
      <c r="B16" t="s">
        <v>550</v>
      </c>
      <c r="C16" t="s">
        <v>2299</v>
      </c>
      <c r="D16">
        <v>2022</v>
      </c>
      <c r="E16" s="196">
        <v>44599</v>
      </c>
      <c r="F16" s="174">
        <v>6570050</v>
      </c>
      <c r="G16" s="174">
        <v>156953</v>
      </c>
      <c r="H16">
        <v>6.46</v>
      </c>
      <c r="I16">
        <v>3.11</v>
      </c>
      <c r="J16">
        <v>3.5819873050533588</v>
      </c>
      <c r="K16">
        <v>2.3521295612429487</v>
      </c>
      <c r="L16">
        <v>4.4498356935658236</v>
      </c>
      <c r="M16">
        <v>8.01</v>
      </c>
      <c r="N16" t="s">
        <v>1286</v>
      </c>
      <c r="O16">
        <v>0.9103218693469487</v>
      </c>
      <c r="P16">
        <v>1.1235991137086156</v>
      </c>
      <c r="Q16" t="s">
        <v>2271</v>
      </c>
      <c r="R16" t="s">
        <v>2271</v>
      </c>
      <c r="S16" t="s">
        <v>2272</v>
      </c>
      <c r="T16">
        <v>8.1199999999999992</v>
      </c>
      <c r="U16">
        <v>10.9</v>
      </c>
      <c r="V16" t="s">
        <v>2273</v>
      </c>
      <c r="W16" t="s">
        <v>2274</v>
      </c>
      <c r="X16" t="s">
        <v>2274</v>
      </c>
      <c r="Y16" t="s">
        <v>2274</v>
      </c>
      <c r="Z16" t="s">
        <v>2273</v>
      </c>
      <c r="AA16" t="s">
        <v>2273</v>
      </c>
      <c r="AB16" t="s">
        <v>2273</v>
      </c>
      <c r="AC16" t="s">
        <v>2275</v>
      </c>
      <c r="AD16" t="s">
        <v>1278</v>
      </c>
      <c r="AE16" t="s">
        <v>2273</v>
      </c>
      <c r="AF16" t="s">
        <v>2273</v>
      </c>
      <c r="AG16" t="s">
        <v>2273</v>
      </c>
      <c r="AH16" t="s">
        <v>2273</v>
      </c>
      <c r="AI16" t="s">
        <v>2273</v>
      </c>
    </row>
    <row r="17" spans="2:35" customFormat="1" x14ac:dyDescent="0.3">
      <c r="B17" t="s">
        <v>550</v>
      </c>
      <c r="C17" t="s">
        <v>2299</v>
      </c>
      <c r="D17">
        <v>2022</v>
      </c>
      <c r="E17" s="196">
        <v>44643</v>
      </c>
      <c r="F17" s="174">
        <v>6570050</v>
      </c>
      <c r="G17" s="174">
        <v>156953</v>
      </c>
      <c r="H17">
        <v>4.13</v>
      </c>
      <c r="I17">
        <v>2.2799999999999998</v>
      </c>
      <c r="J17">
        <v>2.7101784109870368</v>
      </c>
      <c r="K17">
        <v>1.8815834509904592</v>
      </c>
      <c r="L17">
        <v>2.1415415222692853</v>
      </c>
      <c r="M17">
        <v>4.9800000000000004</v>
      </c>
      <c r="N17" t="s">
        <v>1286</v>
      </c>
      <c r="O17">
        <v>0.5380781243314936</v>
      </c>
      <c r="P17">
        <v>0.86050143327771367</v>
      </c>
      <c r="Q17" t="s">
        <v>2271</v>
      </c>
      <c r="R17" t="s">
        <v>2271</v>
      </c>
      <c r="S17" t="s">
        <v>2272</v>
      </c>
      <c r="T17">
        <v>5.0621443545971854</v>
      </c>
      <c r="U17">
        <v>7.7032366405681776</v>
      </c>
      <c r="V17" t="s">
        <v>2273</v>
      </c>
      <c r="W17" t="s">
        <v>2274</v>
      </c>
      <c r="X17" t="s">
        <v>2274</v>
      </c>
      <c r="Y17" t="s">
        <v>2274</v>
      </c>
      <c r="Z17" t="s">
        <v>2273</v>
      </c>
      <c r="AA17" t="s">
        <v>2273</v>
      </c>
      <c r="AB17" t="s">
        <v>2273</v>
      </c>
      <c r="AC17" t="s">
        <v>2275</v>
      </c>
      <c r="AD17" t="s">
        <v>1278</v>
      </c>
      <c r="AE17" t="s">
        <v>2273</v>
      </c>
      <c r="AF17" t="s">
        <v>2273</v>
      </c>
      <c r="AG17" t="s">
        <v>2273</v>
      </c>
      <c r="AH17" t="s">
        <v>2273</v>
      </c>
      <c r="AI17" t="s">
        <v>2273</v>
      </c>
    </row>
    <row r="18" spans="2:35" customFormat="1" x14ac:dyDescent="0.3">
      <c r="B18" t="s">
        <v>550</v>
      </c>
      <c r="C18" t="s">
        <v>2299</v>
      </c>
      <c r="D18">
        <v>2022</v>
      </c>
      <c r="E18" s="196">
        <v>44670</v>
      </c>
      <c r="F18" s="174">
        <v>6570050</v>
      </c>
      <c r="G18" s="174">
        <v>156953</v>
      </c>
      <c r="H18">
        <v>4.4447224126113776</v>
      </c>
      <c r="I18">
        <v>3.3203449851496458</v>
      </c>
      <c r="J18">
        <v>3.2387480009138678</v>
      </c>
      <c r="K18">
        <v>1.5684030157642221</v>
      </c>
      <c r="L18">
        <v>3.3902159013022617</v>
      </c>
      <c r="M18">
        <v>5.77</v>
      </c>
      <c r="N18" t="s">
        <v>2272</v>
      </c>
      <c r="O18">
        <v>0.47012794151245141</v>
      </c>
      <c r="P18">
        <v>0.71635823623486405</v>
      </c>
      <c r="Q18" t="s">
        <v>2271</v>
      </c>
      <c r="R18">
        <v>0.33607493717157871</v>
      </c>
      <c r="S18" t="s">
        <v>2272</v>
      </c>
      <c r="T18">
        <v>6.13</v>
      </c>
      <c r="U18">
        <v>10.09</v>
      </c>
      <c r="V18" t="s">
        <v>2272</v>
      </c>
      <c r="W18" t="s">
        <v>2272</v>
      </c>
      <c r="X18" t="s">
        <v>2272</v>
      </c>
      <c r="Y18" t="s">
        <v>2272</v>
      </c>
      <c r="Z18" t="s">
        <v>2273</v>
      </c>
      <c r="AA18" t="s">
        <v>2273</v>
      </c>
      <c r="AB18" t="s">
        <v>2273</v>
      </c>
      <c r="AC18" t="s">
        <v>2275</v>
      </c>
      <c r="AD18" t="s">
        <v>1278</v>
      </c>
      <c r="AE18" t="s">
        <v>2273</v>
      </c>
      <c r="AF18" t="s">
        <v>2273</v>
      </c>
      <c r="AG18" t="s">
        <v>2273</v>
      </c>
      <c r="AH18" t="s">
        <v>2273</v>
      </c>
      <c r="AI18" t="s">
        <v>2273</v>
      </c>
    </row>
    <row r="19" spans="2:35" customFormat="1" x14ac:dyDescent="0.3">
      <c r="B19" t="s">
        <v>550</v>
      </c>
      <c r="C19" t="s">
        <v>2299</v>
      </c>
      <c r="D19">
        <v>2022</v>
      </c>
      <c r="E19" s="196">
        <v>44698</v>
      </c>
      <c r="F19" s="174">
        <v>6570050</v>
      </c>
      <c r="G19" s="174">
        <v>156953</v>
      </c>
      <c r="H19">
        <v>5.5387073154496429</v>
      </c>
      <c r="I19">
        <v>3.5018527147263088</v>
      </c>
      <c r="J19">
        <v>3.6379773236592778</v>
      </c>
      <c r="K19">
        <v>1.5098182786394196</v>
      </c>
      <c r="L19">
        <v>3.4110585990370321</v>
      </c>
      <c r="M19">
        <v>7.5315627149481905</v>
      </c>
      <c r="N19" t="s">
        <v>2272</v>
      </c>
      <c r="O19">
        <v>0.78368723512835881</v>
      </c>
      <c r="Q19" t="s">
        <v>2271</v>
      </c>
      <c r="R19" t="s">
        <v>2271</v>
      </c>
      <c r="S19" t="s">
        <v>2272</v>
      </c>
      <c r="T19">
        <v>5.4995118595930679</v>
      </c>
      <c r="U19">
        <v>8.6921720029288423</v>
      </c>
      <c r="V19" t="s">
        <v>2272</v>
      </c>
      <c r="W19" t="s">
        <v>2272</v>
      </c>
      <c r="X19" t="s">
        <v>2272</v>
      </c>
      <c r="Y19" t="s">
        <v>2272</v>
      </c>
      <c r="Z19" t="s">
        <v>2273</v>
      </c>
      <c r="AA19" t="s">
        <v>2273</v>
      </c>
      <c r="AB19" t="s">
        <v>2273</v>
      </c>
      <c r="AC19" t="s">
        <v>2275</v>
      </c>
      <c r="AD19" t="s">
        <v>1278</v>
      </c>
      <c r="AE19" t="s">
        <v>2273</v>
      </c>
      <c r="AF19" t="s">
        <v>2273</v>
      </c>
      <c r="AG19" t="s">
        <v>2273</v>
      </c>
      <c r="AH19" t="s">
        <v>2273</v>
      </c>
      <c r="AI19" t="s">
        <v>2273</v>
      </c>
    </row>
    <row r="20" spans="2:35" customFormat="1" x14ac:dyDescent="0.3">
      <c r="B20" t="s">
        <v>550</v>
      </c>
      <c r="C20" t="s">
        <v>2299</v>
      </c>
      <c r="D20">
        <v>2022</v>
      </c>
      <c r="E20" s="196">
        <v>44726</v>
      </c>
      <c r="F20" s="174">
        <v>6570050</v>
      </c>
      <c r="G20" s="174">
        <v>156953</v>
      </c>
      <c r="H20">
        <v>3.7255905511811021</v>
      </c>
      <c r="I20">
        <v>2.2907611548556428</v>
      </c>
      <c r="J20">
        <v>2.5225721784776902</v>
      </c>
      <c r="K20">
        <v>1.3473753280839895</v>
      </c>
      <c r="L20">
        <v>3.265524934383202</v>
      </c>
      <c r="M20">
        <v>5.0532808398950131</v>
      </c>
      <c r="N20" t="s">
        <v>2272</v>
      </c>
      <c r="O20">
        <v>0.57885826771653537</v>
      </c>
      <c r="P20">
        <v>0.77395013123359579</v>
      </c>
      <c r="Q20" t="s">
        <v>2271</v>
      </c>
      <c r="R20" t="s">
        <v>2271</v>
      </c>
      <c r="S20" t="s">
        <v>2272</v>
      </c>
      <c r="T20">
        <v>4.6500000000000004</v>
      </c>
      <c r="U20">
        <v>6.6300524934383196</v>
      </c>
      <c r="V20" t="s">
        <v>2272</v>
      </c>
      <c r="W20" t="s">
        <v>2272</v>
      </c>
      <c r="X20" t="s">
        <v>2272</v>
      </c>
      <c r="Y20" t="s">
        <v>2272</v>
      </c>
      <c r="Z20" t="s">
        <v>2273</v>
      </c>
      <c r="AA20" t="s">
        <v>2273</v>
      </c>
      <c r="AB20" t="s">
        <v>2273</v>
      </c>
      <c r="AC20" t="s">
        <v>2275</v>
      </c>
      <c r="AD20" t="s">
        <v>1278</v>
      </c>
      <c r="AE20" t="s">
        <v>2273</v>
      </c>
      <c r="AF20" t="s">
        <v>2273</v>
      </c>
      <c r="AG20" t="s">
        <v>2273</v>
      </c>
      <c r="AH20" t="s">
        <v>2273</v>
      </c>
      <c r="AI20" t="s">
        <v>2273</v>
      </c>
    </row>
    <row r="21" spans="2:35" customFormat="1" x14ac:dyDescent="0.3">
      <c r="B21" t="s">
        <v>550</v>
      </c>
      <c r="C21" t="s">
        <v>2299</v>
      </c>
      <c r="D21">
        <v>2022</v>
      </c>
      <c r="E21" s="196">
        <v>44754</v>
      </c>
      <c r="F21" s="174">
        <v>6570050</v>
      </c>
      <c r="G21" s="174">
        <v>156953</v>
      </c>
      <c r="H21">
        <v>4.9400000000000004</v>
      </c>
      <c r="I21">
        <v>2.58</v>
      </c>
      <c r="J21">
        <v>2.37</v>
      </c>
      <c r="K21">
        <v>1.1499999999999999</v>
      </c>
      <c r="L21">
        <v>3</v>
      </c>
      <c r="M21">
        <v>5.58</v>
      </c>
      <c r="N21" t="s">
        <v>2272</v>
      </c>
      <c r="O21">
        <v>0.54600000000000004</v>
      </c>
      <c r="P21">
        <v>0.77300000000000002</v>
      </c>
      <c r="Q21" t="s">
        <v>2271</v>
      </c>
      <c r="R21" t="s">
        <v>2271</v>
      </c>
      <c r="S21" t="s">
        <v>2272</v>
      </c>
      <c r="T21">
        <v>4.0999999999999996</v>
      </c>
      <c r="U21">
        <v>6.65</v>
      </c>
      <c r="V21" t="s">
        <v>2272</v>
      </c>
      <c r="W21" t="s">
        <v>2272</v>
      </c>
      <c r="X21" t="s">
        <v>2272</v>
      </c>
      <c r="Y21" t="s">
        <v>2272</v>
      </c>
      <c r="Z21" t="s">
        <v>566</v>
      </c>
      <c r="AA21" t="s">
        <v>566</v>
      </c>
      <c r="AB21" t="s">
        <v>566</v>
      </c>
      <c r="AC21" t="s">
        <v>566</v>
      </c>
      <c r="AD21" t="s">
        <v>566</v>
      </c>
      <c r="AE21" t="s">
        <v>566</v>
      </c>
      <c r="AF21" t="s">
        <v>566</v>
      </c>
      <c r="AG21" t="s">
        <v>566</v>
      </c>
      <c r="AH21">
        <v>0.16148246194573129</v>
      </c>
      <c r="AI21" t="s">
        <v>566</v>
      </c>
    </row>
    <row r="22" spans="2:35" customFormat="1" x14ac:dyDescent="0.3">
      <c r="B22" t="s">
        <v>550</v>
      </c>
      <c r="C22" t="s">
        <v>2299</v>
      </c>
      <c r="D22">
        <v>2022</v>
      </c>
      <c r="E22" s="196">
        <v>44791</v>
      </c>
      <c r="F22" s="174">
        <v>6570050</v>
      </c>
      <c r="G22" s="174">
        <v>156953</v>
      </c>
      <c r="H22">
        <v>4.96</v>
      </c>
      <c r="I22">
        <v>2.88</v>
      </c>
      <c r="J22">
        <v>2.74</v>
      </c>
      <c r="K22">
        <v>1.1000000000000001</v>
      </c>
      <c r="L22">
        <v>3.3</v>
      </c>
      <c r="M22">
        <v>5.64</v>
      </c>
      <c r="N22" t="s">
        <v>559</v>
      </c>
      <c r="O22">
        <v>0.623</v>
      </c>
      <c r="P22">
        <v>0.89900000000000002</v>
      </c>
      <c r="Q22" t="s">
        <v>559</v>
      </c>
      <c r="R22">
        <v>0.26500000000000001</v>
      </c>
      <c r="S22" t="s">
        <v>559</v>
      </c>
      <c r="T22">
        <v>5.52</v>
      </c>
      <c r="U22">
        <v>9.09</v>
      </c>
      <c r="V22" t="s">
        <v>559</v>
      </c>
      <c r="W22">
        <v>5.3999999999999999E-2</v>
      </c>
      <c r="X22" t="s">
        <v>559</v>
      </c>
      <c r="Y22" t="s">
        <v>559</v>
      </c>
      <c r="Z22" t="s">
        <v>566</v>
      </c>
      <c r="AA22" t="s">
        <v>566</v>
      </c>
      <c r="AB22" t="s">
        <v>566</v>
      </c>
      <c r="AC22" t="s">
        <v>566</v>
      </c>
      <c r="AD22" t="s">
        <v>566</v>
      </c>
      <c r="AE22" t="s">
        <v>566</v>
      </c>
      <c r="AF22" t="s">
        <v>566</v>
      </c>
      <c r="AG22" t="s">
        <v>566</v>
      </c>
      <c r="AH22">
        <v>0.19441311127330632</v>
      </c>
      <c r="AI22" t="s">
        <v>566</v>
      </c>
    </row>
    <row r="23" spans="2:35" customFormat="1" x14ac:dyDescent="0.3">
      <c r="B23" t="s">
        <v>550</v>
      </c>
      <c r="C23" t="s">
        <v>2299</v>
      </c>
      <c r="D23">
        <v>2022</v>
      </c>
      <c r="E23" s="196">
        <v>44819</v>
      </c>
      <c r="F23" s="174">
        <v>6570050</v>
      </c>
      <c r="G23" s="174">
        <v>156953</v>
      </c>
      <c r="H23">
        <v>5.33</v>
      </c>
      <c r="I23">
        <v>2.98</v>
      </c>
      <c r="J23">
        <v>2.8</v>
      </c>
      <c r="K23">
        <v>1.07</v>
      </c>
      <c r="L23">
        <v>2.96</v>
      </c>
      <c r="M23">
        <v>5.45</v>
      </c>
      <c r="N23" t="s">
        <v>559</v>
      </c>
      <c r="O23">
        <v>0.66600000000000004</v>
      </c>
      <c r="P23">
        <v>1.63</v>
      </c>
      <c r="R23">
        <v>0.27800000000000002</v>
      </c>
      <c r="S23">
        <v>3.5999999999999997E-2</v>
      </c>
      <c r="T23">
        <v>5.62</v>
      </c>
      <c r="U23">
        <v>7.78</v>
      </c>
      <c r="V23" t="s">
        <v>559</v>
      </c>
      <c r="W23" t="s">
        <v>559</v>
      </c>
      <c r="X23" t="s">
        <v>559</v>
      </c>
      <c r="Y23" t="s">
        <v>559</v>
      </c>
      <c r="Z23" t="s">
        <v>566</v>
      </c>
      <c r="AA23" t="s">
        <v>566</v>
      </c>
      <c r="AB23" t="s">
        <v>566</v>
      </c>
      <c r="AC23" t="s">
        <v>566</v>
      </c>
      <c r="AD23" t="s">
        <v>566</v>
      </c>
      <c r="AE23" t="s">
        <v>566</v>
      </c>
      <c r="AF23" t="s">
        <v>566</v>
      </c>
      <c r="AG23" t="s">
        <v>566</v>
      </c>
      <c r="AH23">
        <v>6.2890759612071079E-2</v>
      </c>
      <c r="AI23" t="s">
        <v>566</v>
      </c>
    </row>
    <row r="24" spans="2:35" customFormat="1" x14ac:dyDescent="0.3">
      <c r="B24" t="s">
        <v>550</v>
      </c>
      <c r="C24" t="s">
        <v>2299</v>
      </c>
      <c r="D24">
        <v>2022</v>
      </c>
      <c r="E24" s="196">
        <v>44851</v>
      </c>
      <c r="F24" s="174">
        <v>6570050</v>
      </c>
      <c r="G24" s="174">
        <v>156953</v>
      </c>
      <c r="H24">
        <v>5.3542347049858474</v>
      </c>
      <c r="I24">
        <v>2.8347485303723055</v>
      </c>
      <c r="J24">
        <v>2.0906814718049205</v>
      </c>
      <c r="K24">
        <v>1.3628347485303722</v>
      </c>
      <c r="L24">
        <v>3.2428695841497932</v>
      </c>
      <c r="M24">
        <v>6.6266057043326789</v>
      </c>
      <c r="N24" t="s">
        <v>559</v>
      </c>
      <c r="O24">
        <v>0.6365120836054865</v>
      </c>
      <c r="P24">
        <v>0.90115392989331577</v>
      </c>
      <c r="Q24" t="s">
        <v>559</v>
      </c>
      <c r="R24">
        <v>0.14097539734378403</v>
      </c>
      <c r="S24">
        <v>5.8240801219246671E-2</v>
      </c>
      <c r="T24">
        <v>3.9686479425212271</v>
      </c>
      <c r="U24">
        <v>5.9290224254300021</v>
      </c>
      <c r="V24" t="s">
        <v>559</v>
      </c>
      <c r="W24" t="s">
        <v>559</v>
      </c>
      <c r="X24" t="s">
        <v>559</v>
      </c>
      <c r="Y24" t="s">
        <v>559</v>
      </c>
      <c r="Z24" t="s">
        <v>566</v>
      </c>
      <c r="AA24" t="s">
        <v>566</v>
      </c>
      <c r="AB24" t="s">
        <v>566</v>
      </c>
      <c r="AC24" t="s">
        <v>566</v>
      </c>
      <c r="AD24" t="s">
        <v>566</v>
      </c>
      <c r="AE24" t="s">
        <v>566</v>
      </c>
      <c r="AF24" t="s">
        <v>566</v>
      </c>
      <c r="AG24" t="s">
        <v>566</v>
      </c>
      <c r="AH24">
        <v>0.11844110603091661</v>
      </c>
      <c r="AI24" t="s">
        <v>566</v>
      </c>
    </row>
    <row r="25" spans="2:35" customFormat="1" x14ac:dyDescent="0.3">
      <c r="B25" t="s">
        <v>550</v>
      </c>
      <c r="C25" t="s">
        <v>2299</v>
      </c>
      <c r="D25">
        <v>2022</v>
      </c>
      <c r="E25" s="196">
        <v>44880</v>
      </c>
      <c r="F25" s="174">
        <v>6570050</v>
      </c>
      <c r="G25" s="174">
        <v>156953</v>
      </c>
      <c r="H25">
        <v>5.3168576250111022</v>
      </c>
      <c r="I25">
        <v>2.9031219468869351</v>
      </c>
      <c r="J25">
        <v>2.3286926014743763</v>
      </c>
      <c r="K25">
        <v>1.656563637978506</v>
      </c>
      <c r="L25">
        <v>3.4737765343280929</v>
      </c>
      <c r="M25">
        <v>6.1847188915534241</v>
      </c>
      <c r="N25" t="s">
        <v>559</v>
      </c>
      <c r="O25">
        <v>0.6821209698907541</v>
      </c>
      <c r="P25">
        <v>0.76294519939603866</v>
      </c>
      <c r="Q25" t="s">
        <v>559</v>
      </c>
      <c r="R25">
        <v>0.24780175859312553</v>
      </c>
      <c r="S25">
        <v>4.8072652988720134E-2</v>
      </c>
      <c r="T25">
        <v>3.5464961364241936</v>
      </c>
      <c r="U25">
        <v>6.9376720845545785</v>
      </c>
      <c r="V25" t="s">
        <v>559</v>
      </c>
      <c r="W25" t="s">
        <v>559</v>
      </c>
      <c r="X25" t="s">
        <v>559</v>
      </c>
      <c r="Y25" t="s">
        <v>559</v>
      </c>
      <c r="Z25" t="s">
        <v>566</v>
      </c>
      <c r="AA25" t="s">
        <v>566</v>
      </c>
      <c r="AB25" t="s">
        <v>566</v>
      </c>
      <c r="AC25" t="s">
        <v>566</v>
      </c>
      <c r="AD25" t="s">
        <v>566</v>
      </c>
      <c r="AE25" t="s">
        <v>566</v>
      </c>
      <c r="AF25" t="s">
        <v>566</v>
      </c>
      <c r="AG25" t="s">
        <v>566</v>
      </c>
      <c r="AH25">
        <v>0.11157740474287201</v>
      </c>
      <c r="AI25" t="s">
        <v>566</v>
      </c>
    </row>
    <row r="26" spans="2:35" customFormat="1" x14ac:dyDescent="0.3">
      <c r="B26" t="s">
        <v>550</v>
      </c>
      <c r="C26" t="s">
        <v>2299</v>
      </c>
      <c r="D26">
        <v>2022</v>
      </c>
      <c r="E26" s="196">
        <v>44916</v>
      </c>
      <c r="F26" s="174">
        <v>6570050</v>
      </c>
      <c r="G26" s="174">
        <v>156953</v>
      </c>
      <c r="H26">
        <v>4.140053993547113</v>
      </c>
      <c r="I26">
        <v>1.5647154364478388</v>
      </c>
      <c r="J26">
        <v>1.798797216917978</v>
      </c>
      <c r="K26">
        <v>1.2107943197032549</v>
      </c>
      <c r="L26">
        <v>1.4306095125216742</v>
      </c>
      <c r="M26">
        <v>3.6150435679638289</v>
      </c>
      <c r="N26" t="s">
        <v>559</v>
      </c>
      <c r="O26">
        <v>0.45071442681240531</v>
      </c>
      <c r="P26">
        <v>0.54322776058471056</v>
      </c>
      <c r="Q26" t="s">
        <v>559</v>
      </c>
      <c r="R26">
        <v>0.14387304931849609</v>
      </c>
      <c r="S26" t="s">
        <v>559</v>
      </c>
      <c r="T26">
        <v>4.2986326024450729</v>
      </c>
      <c r="U26">
        <v>6.8115274028225903</v>
      </c>
      <c r="V26" t="s">
        <v>559</v>
      </c>
      <c r="W26" t="s">
        <v>559</v>
      </c>
      <c r="X26" t="s">
        <v>559</v>
      </c>
      <c r="Y26" t="s">
        <v>559</v>
      </c>
      <c r="Z26" t="s">
        <v>566</v>
      </c>
      <c r="AA26" t="s">
        <v>566</v>
      </c>
      <c r="AB26" t="s">
        <v>566</v>
      </c>
      <c r="AC26" t="s">
        <v>566</v>
      </c>
      <c r="AD26" t="s">
        <v>566</v>
      </c>
      <c r="AE26" t="s">
        <v>566</v>
      </c>
      <c r="AF26" t="s">
        <v>566</v>
      </c>
      <c r="AG26" t="s">
        <v>566</v>
      </c>
      <c r="AH26">
        <v>7.1662167204407282E-2</v>
      </c>
      <c r="AI26" t="s">
        <v>566</v>
      </c>
    </row>
    <row r="27" spans="2:35" customFormat="1" x14ac:dyDescent="0.3">
      <c r="B27" t="s">
        <v>552</v>
      </c>
      <c r="C27" t="s">
        <v>2300</v>
      </c>
      <c r="D27">
        <v>2022</v>
      </c>
      <c r="E27" s="196">
        <v>44572</v>
      </c>
      <c r="F27" s="174">
        <v>6582780</v>
      </c>
      <c r="G27" s="174">
        <v>152713</v>
      </c>
      <c r="H27">
        <v>4.4397882825333088</v>
      </c>
      <c r="I27">
        <v>1.9880756829105068</v>
      </c>
      <c r="J27">
        <v>2.0756829105067833</v>
      </c>
      <c r="K27">
        <v>1.4148323903388695</v>
      </c>
      <c r="L27">
        <v>1.2567378475390885</v>
      </c>
      <c r="M27">
        <v>2.5090953336983635</v>
      </c>
      <c r="N27" t="s">
        <v>1286</v>
      </c>
      <c r="O27">
        <v>0.51781955344649255</v>
      </c>
      <c r="P27">
        <v>0.64948591592139682</v>
      </c>
      <c r="Q27" t="s">
        <v>2271</v>
      </c>
      <c r="R27" t="s">
        <v>2271</v>
      </c>
      <c r="S27" t="s">
        <v>2272</v>
      </c>
      <c r="T27">
        <v>3.1425442599014417</v>
      </c>
      <c r="U27">
        <v>3.4826793210439857</v>
      </c>
      <c r="V27" t="s">
        <v>2273</v>
      </c>
      <c r="W27" t="s">
        <v>2274</v>
      </c>
      <c r="X27" t="s">
        <v>2274</v>
      </c>
      <c r="Y27" t="s">
        <v>2274</v>
      </c>
      <c r="Z27" t="s">
        <v>2273</v>
      </c>
      <c r="AA27" t="s">
        <v>2273</v>
      </c>
      <c r="AB27" t="s">
        <v>2273</v>
      </c>
      <c r="AC27" t="s">
        <v>2275</v>
      </c>
      <c r="AD27" t="s">
        <v>1278</v>
      </c>
      <c r="AE27" t="s">
        <v>2273</v>
      </c>
      <c r="AF27" t="s">
        <v>2273</v>
      </c>
      <c r="AG27" t="s">
        <v>2273</v>
      </c>
      <c r="AH27" t="s">
        <v>2273</v>
      </c>
      <c r="AI27" t="s">
        <v>2273</v>
      </c>
    </row>
    <row r="28" spans="2:35" customFormat="1" x14ac:dyDescent="0.3">
      <c r="B28" t="s">
        <v>552</v>
      </c>
      <c r="C28" t="s">
        <v>2300</v>
      </c>
      <c r="D28">
        <v>2022</v>
      </c>
      <c r="E28" s="196">
        <v>44599</v>
      </c>
      <c r="F28" s="174">
        <v>6582780</v>
      </c>
      <c r="G28" s="174">
        <v>152713</v>
      </c>
      <c r="H28">
        <v>9.1481469562885476</v>
      </c>
      <c r="I28">
        <v>1.8719549477071598</v>
      </c>
      <c r="J28">
        <v>3.7183159023866983</v>
      </c>
      <c r="K28">
        <v>1.0409546795387503</v>
      </c>
      <c r="L28">
        <v>1.1415071064628586</v>
      </c>
      <c r="M28">
        <v>2.7995709305443817</v>
      </c>
      <c r="N28" t="s">
        <v>1286</v>
      </c>
      <c r="O28">
        <v>0.3426655939930276</v>
      </c>
      <c r="P28">
        <v>1.4349155269509248</v>
      </c>
      <c r="Q28" t="s">
        <v>2271</v>
      </c>
      <c r="R28" t="s">
        <v>2271</v>
      </c>
      <c r="S28" t="s">
        <v>2272</v>
      </c>
      <c r="T28">
        <v>4.1838562617323678</v>
      </c>
      <c r="U28">
        <v>2.7903459372485919</v>
      </c>
      <c r="V28" t="s">
        <v>2273</v>
      </c>
      <c r="W28" t="s">
        <v>2274</v>
      </c>
      <c r="X28" t="s">
        <v>2274</v>
      </c>
      <c r="Y28" t="s">
        <v>2274</v>
      </c>
      <c r="Z28" t="s">
        <v>2273</v>
      </c>
      <c r="AA28" t="s">
        <v>2273</v>
      </c>
      <c r="AB28" t="s">
        <v>2273</v>
      </c>
      <c r="AC28" t="s">
        <v>2275</v>
      </c>
      <c r="AD28" t="s">
        <v>1278</v>
      </c>
      <c r="AE28" t="s">
        <v>2273</v>
      </c>
      <c r="AF28" t="s">
        <v>2273</v>
      </c>
      <c r="AG28" t="s">
        <v>2273</v>
      </c>
      <c r="AH28" t="s">
        <v>2273</v>
      </c>
      <c r="AI28" t="s">
        <v>2273</v>
      </c>
    </row>
    <row r="29" spans="2:35" customFormat="1" x14ac:dyDescent="0.3">
      <c r="B29" t="s">
        <v>552</v>
      </c>
      <c r="C29" t="s">
        <v>2300</v>
      </c>
      <c r="D29">
        <v>2022</v>
      </c>
      <c r="E29" s="196"/>
      <c r="F29" s="174">
        <v>6582780</v>
      </c>
      <c r="G29" s="174">
        <v>152713</v>
      </c>
      <c r="H29" t="s">
        <v>1741</v>
      </c>
      <c r="I29" t="s">
        <v>1741</v>
      </c>
      <c r="J29" t="s">
        <v>1741</v>
      </c>
      <c r="K29" t="s">
        <v>1741</v>
      </c>
      <c r="L29" t="s">
        <v>1741</v>
      </c>
      <c r="M29" t="s">
        <v>1741</v>
      </c>
      <c r="N29" t="s">
        <v>1741</v>
      </c>
      <c r="O29" t="s">
        <v>1741</v>
      </c>
      <c r="P29" t="s">
        <v>1741</v>
      </c>
      <c r="Q29" t="s">
        <v>1741</v>
      </c>
      <c r="R29" t="s">
        <v>1741</v>
      </c>
      <c r="S29" t="s">
        <v>1741</v>
      </c>
      <c r="T29" t="s">
        <v>1741</v>
      </c>
      <c r="U29" t="s">
        <v>1741</v>
      </c>
      <c r="V29" t="s">
        <v>1741</v>
      </c>
      <c r="W29" t="s">
        <v>1741</v>
      </c>
      <c r="X29" t="s">
        <v>1741</v>
      </c>
      <c r="Y29" t="s">
        <v>1741</v>
      </c>
      <c r="Z29" t="s">
        <v>1741</v>
      </c>
      <c r="AA29" t="s">
        <v>1741</v>
      </c>
      <c r="AB29" t="s">
        <v>1741</v>
      </c>
      <c r="AC29" t="s">
        <v>1741</v>
      </c>
      <c r="AD29" t="s">
        <v>1741</v>
      </c>
      <c r="AE29" t="s">
        <v>1741</v>
      </c>
      <c r="AF29" t="s">
        <v>1741</v>
      </c>
      <c r="AG29" t="s">
        <v>1741</v>
      </c>
      <c r="AH29" t="s">
        <v>1741</v>
      </c>
      <c r="AI29" t="s">
        <v>1741</v>
      </c>
    </row>
    <row r="30" spans="2:35" customFormat="1" x14ac:dyDescent="0.3">
      <c r="B30" t="s">
        <v>552</v>
      </c>
      <c r="C30" t="s">
        <v>2300</v>
      </c>
      <c r="D30">
        <v>2022</v>
      </c>
      <c r="E30" s="196">
        <v>44671</v>
      </c>
      <c r="F30" s="174">
        <v>6582780</v>
      </c>
      <c r="G30" s="174">
        <v>152713</v>
      </c>
      <c r="H30">
        <v>3.2874790759959822</v>
      </c>
      <c r="I30">
        <v>1.2382881374846557</v>
      </c>
      <c r="J30">
        <v>1.5971431759848231</v>
      </c>
      <c r="K30">
        <v>0.79564780716437888</v>
      </c>
      <c r="L30">
        <v>1.0487612989621693</v>
      </c>
      <c r="M30">
        <v>1.96</v>
      </c>
      <c r="N30" t="s">
        <v>2272</v>
      </c>
      <c r="O30">
        <v>0.49609418591675031</v>
      </c>
      <c r="P30">
        <v>0.53911393817654274</v>
      </c>
      <c r="Q30" t="s">
        <v>2271</v>
      </c>
      <c r="R30" t="s">
        <v>2271</v>
      </c>
      <c r="S30" t="s">
        <v>2272</v>
      </c>
      <c r="T30">
        <v>2.79</v>
      </c>
      <c r="U30">
        <v>2.59</v>
      </c>
      <c r="V30" t="s">
        <v>2272</v>
      </c>
      <c r="W30" t="s">
        <v>2272</v>
      </c>
      <c r="X30" t="s">
        <v>2272</v>
      </c>
      <c r="Y30" t="s">
        <v>2272</v>
      </c>
      <c r="Z30" t="s">
        <v>2273</v>
      </c>
      <c r="AA30" t="s">
        <v>2273</v>
      </c>
      <c r="AB30" t="s">
        <v>2273</v>
      </c>
      <c r="AC30" t="s">
        <v>2275</v>
      </c>
      <c r="AD30" t="s">
        <v>1278</v>
      </c>
      <c r="AE30" t="s">
        <v>2273</v>
      </c>
      <c r="AF30" t="s">
        <v>2273</v>
      </c>
      <c r="AG30" t="s">
        <v>2273</v>
      </c>
      <c r="AH30" t="s">
        <v>2273</v>
      </c>
      <c r="AI30" t="s">
        <v>2273</v>
      </c>
    </row>
    <row r="31" spans="2:35" customFormat="1" x14ac:dyDescent="0.3">
      <c r="B31" t="s">
        <v>552</v>
      </c>
      <c r="C31" t="s">
        <v>2300</v>
      </c>
      <c r="D31">
        <v>2022</v>
      </c>
      <c r="E31" s="196">
        <v>44701</v>
      </c>
      <c r="F31" s="174">
        <v>6582780</v>
      </c>
      <c r="G31" s="174">
        <v>152713</v>
      </c>
      <c r="H31">
        <v>3.2520238531498817</v>
      </c>
      <c r="I31">
        <v>1.4030938024008617</v>
      </c>
      <c r="J31">
        <v>1.7492309913271369</v>
      </c>
      <c r="K31">
        <v>0.70173568311290269</v>
      </c>
      <c r="L31">
        <v>1.2089371578327837</v>
      </c>
      <c r="M31">
        <v>2.0919256865553963</v>
      </c>
      <c r="N31" t="s">
        <v>2272</v>
      </c>
      <c r="O31">
        <v>0.33803067150836752</v>
      </c>
      <c r="Q31" t="s">
        <v>2271</v>
      </c>
      <c r="R31" t="s">
        <v>2271</v>
      </c>
      <c r="S31" t="s">
        <v>2272</v>
      </c>
      <c r="T31">
        <v>2.5831473276254568</v>
      </c>
      <c r="U31">
        <v>2.7705966618915947</v>
      </c>
      <c r="V31" t="s">
        <v>2272</v>
      </c>
      <c r="W31" t="s">
        <v>2272</v>
      </c>
      <c r="X31" t="s">
        <v>2272</v>
      </c>
      <c r="Y31" t="s">
        <v>2272</v>
      </c>
      <c r="Z31" t="s">
        <v>2273</v>
      </c>
      <c r="AA31" t="s">
        <v>2273</v>
      </c>
      <c r="AB31" t="s">
        <v>2273</v>
      </c>
      <c r="AC31" t="s">
        <v>2275</v>
      </c>
      <c r="AD31" t="s">
        <v>1278</v>
      </c>
      <c r="AE31" t="s">
        <v>2273</v>
      </c>
      <c r="AF31" t="s">
        <v>2273</v>
      </c>
      <c r="AG31" t="s">
        <v>2273</v>
      </c>
      <c r="AH31" t="s">
        <v>2273</v>
      </c>
      <c r="AI31" t="s">
        <v>2273</v>
      </c>
    </row>
    <row r="32" spans="2:35" customFormat="1" x14ac:dyDescent="0.3">
      <c r="B32" t="s">
        <v>552</v>
      </c>
      <c r="C32" t="s">
        <v>2300</v>
      </c>
      <c r="D32">
        <v>2022</v>
      </c>
      <c r="E32" s="196">
        <v>44728</v>
      </c>
      <c r="F32" s="174">
        <v>6582780</v>
      </c>
      <c r="G32" s="174">
        <v>152713</v>
      </c>
      <c r="H32">
        <v>2.6061534739304006</v>
      </c>
      <c r="I32">
        <v>1.1970375149535599</v>
      </c>
      <c r="J32">
        <v>1.7127034692259098</v>
      </c>
      <c r="K32">
        <v>0.51305832224417658</v>
      </c>
      <c r="L32">
        <v>1.0663467612941384</v>
      </c>
      <c r="M32">
        <v>1.7602860330389667</v>
      </c>
      <c r="N32" t="s">
        <v>2272</v>
      </c>
      <c r="O32">
        <v>0.52836807935803864</v>
      </c>
      <c r="P32">
        <v>0.7362528058927108</v>
      </c>
      <c r="Q32" t="s">
        <v>2271</v>
      </c>
      <c r="R32" t="s">
        <v>2271</v>
      </c>
      <c r="S32" t="s">
        <v>2272</v>
      </c>
      <c r="T32">
        <v>2.2799999999999998</v>
      </c>
      <c r="U32">
        <v>2.7623425675766495</v>
      </c>
      <c r="V32" t="s">
        <v>2272</v>
      </c>
      <c r="W32" t="s">
        <v>2272</v>
      </c>
      <c r="X32" t="s">
        <v>2272</v>
      </c>
      <c r="Y32" t="s">
        <v>2272</v>
      </c>
      <c r="Z32" t="s">
        <v>2273</v>
      </c>
      <c r="AA32" t="s">
        <v>2273</v>
      </c>
      <c r="AB32" t="s">
        <v>2273</v>
      </c>
      <c r="AC32" t="s">
        <v>2275</v>
      </c>
      <c r="AD32" t="s">
        <v>1278</v>
      </c>
      <c r="AE32" t="s">
        <v>2273</v>
      </c>
      <c r="AF32" t="s">
        <v>2273</v>
      </c>
      <c r="AG32" t="s">
        <v>2273</v>
      </c>
      <c r="AH32" t="s">
        <v>2273</v>
      </c>
      <c r="AI32" t="s">
        <v>2273</v>
      </c>
    </row>
    <row r="33" spans="2:35" customFormat="1" x14ac:dyDescent="0.3">
      <c r="B33" t="s">
        <v>552</v>
      </c>
      <c r="C33" t="s">
        <v>2300</v>
      </c>
      <c r="D33">
        <v>2022</v>
      </c>
      <c r="E33" s="196">
        <v>44754</v>
      </c>
      <c r="F33" s="174">
        <v>6582780</v>
      </c>
      <c r="G33" s="174">
        <v>152713</v>
      </c>
      <c r="H33">
        <v>4.03</v>
      </c>
      <c r="I33">
        <v>1.19</v>
      </c>
      <c r="J33">
        <v>1.46</v>
      </c>
      <c r="K33">
        <v>0.498</v>
      </c>
      <c r="L33">
        <v>1.36</v>
      </c>
      <c r="M33">
        <v>1.97</v>
      </c>
      <c r="N33" t="s">
        <v>2272</v>
      </c>
      <c r="O33">
        <v>0.63400000000000001</v>
      </c>
      <c r="P33">
        <v>1.01</v>
      </c>
      <c r="Q33" t="s">
        <v>2271</v>
      </c>
      <c r="R33" t="s">
        <v>2271</v>
      </c>
      <c r="S33" t="s">
        <v>2272</v>
      </c>
      <c r="T33">
        <v>2.35</v>
      </c>
      <c r="U33">
        <v>2.79</v>
      </c>
      <c r="V33" t="s">
        <v>2272</v>
      </c>
      <c r="W33" t="s">
        <v>2272</v>
      </c>
      <c r="X33" t="s">
        <v>2272</v>
      </c>
      <c r="Y33" t="s">
        <v>2272</v>
      </c>
      <c r="Z33" t="s">
        <v>566</v>
      </c>
      <c r="AA33" t="s">
        <v>566</v>
      </c>
      <c r="AB33" t="s">
        <v>566</v>
      </c>
      <c r="AC33" t="s">
        <v>566</v>
      </c>
      <c r="AD33">
        <v>6.6343202297257153E-2</v>
      </c>
      <c r="AE33" t="s">
        <v>566</v>
      </c>
      <c r="AF33" t="s">
        <v>566</v>
      </c>
      <c r="AG33" t="s">
        <v>566</v>
      </c>
      <c r="AH33">
        <v>9.8359573555137469E-2</v>
      </c>
      <c r="AI33" t="s">
        <v>566</v>
      </c>
    </row>
    <row r="34" spans="2:35" customFormat="1" x14ac:dyDescent="0.3">
      <c r="B34" t="s">
        <v>552</v>
      </c>
      <c r="C34" t="s">
        <v>2300</v>
      </c>
      <c r="D34">
        <v>2022</v>
      </c>
      <c r="E34" s="196">
        <v>44789</v>
      </c>
      <c r="F34" s="174">
        <v>6582780</v>
      </c>
      <c r="G34" s="174">
        <v>152713</v>
      </c>
      <c r="H34">
        <v>3.54</v>
      </c>
      <c r="I34">
        <v>1.55</v>
      </c>
      <c r="J34">
        <v>1.69</v>
      </c>
      <c r="K34">
        <v>0.61899999999999999</v>
      </c>
      <c r="L34">
        <v>1.44</v>
      </c>
      <c r="M34">
        <v>2.2400000000000002</v>
      </c>
      <c r="N34" t="s">
        <v>559</v>
      </c>
      <c r="O34">
        <v>0.43</v>
      </c>
      <c r="P34">
        <v>0.28299999999999997</v>
      </c>
      <c r="Q34" t="s">
        <v>559</v>
      </c>
      <c r="R34">
        <v>0.192</v>
      </c>
      <c r="S34" t="s">
        <v>559</v>
      </c>
      <c r="T34" t="s">
        <v>559</v>
      </c>
      <c r="U34">
        <v>2.1800000000000002</v>
      </c>
      <c r="V34" t="s">
        <v>559</v>
      </c>
      <c r="W34" t="s">
        <v>554</v>
      </c>
      <c r="X34" t="s">
        <v>559</v>
      </c>
      <c r="Y34" t="s">
        <v>559</v>
      </c>
      <c r="Z34" t="s">
        <v>566</v>
      </c>
      <c r="AA34" t="s">
        <v>566</v>
      </c>
      <c r="AB34" t="s">
        <v>566</v>
      </c>
      <c r="AC34" t="s">
        <v>566</v>
      </c>
      <c r="AD34" t="s">
        <v>566</v>
      </c>
      <c r="AE34" t="s">
        <v>566</v>
      </c>
      <c r="AF34" t="s">
        <v>566</v>
      </c>
      <c r="AG34" t="s">
        <v>566</v>
      </c>
      <c r="AH34" t="s">
        <v>566</v>
      </c>
      <c r="AI34" t="s">
        <v>566</v>
      </c>
    </row>
    <row r="35" spans="2:35" customFormat="1" x14ac:dyDescent="0.3">
      <c r="B35" t="s">
        <v>552</v>
      </c>
      <c r="C35" t="s">
        <v>2300</v>
      </c>
      <c r="D35">
        <v>2022</v>
      </c>
      <c r="E35" s="196">
        <v>44823</v>
      </c>
      <c r="F35" s="174">
        <v>6582780</v>
      </c>
      <c r="G35" s="174">
        <v>152713</v>
      </c>
      <c r="H35">
        <v>3.06</v>
      </c>
      <c r="I35">
        <v>1.44</v>
      </c>
      <c r="J35">
        <v>1.24</v>
      </c>
      <c r="K35">
        <v>0.61</v>
      </c>
      <c r="L35">
        <v>1.18</v>
      </c>
      <c r="M35">
        <v>1.8</v>
      </c>
      <c r="N35" t="s">
        <v>559</v>
      </c>
      <c r="O35">
        <v>0.33300000000000002</v>
      </c>
      <c r="P35">
        <v>0.63600000000000001</v>
      </c>
      <c r="R35">
        <v>9.9000000000000005E-2</v>
      </c>
      <c r="S35" t="s">
        <v>559</v>
      </c>
      <c r="T35">
        <v>2.13</v>
      </c>
      <c r="U35">
        <v>1.94</v>
      </c>
      <c r="V35" t="s">
        <v>559</v>
      </c>
      <c r="W35" t="s">
        <v>559</v>
      </c>
      <c r="X35" t="s">
        <v>559</v>
      </c>
      <c r="Y35" t="s">
        <v>559</v>
      </c>
      <c r="Z35" t="s">
        <v>566</v>
      </c>
      <c r="AA35" t="s">
        <v>566</v>
      </c>
      <c r="AB35" t="s">
        <v>566</v>
      </c>
      <c r="AC35" t="s">
        <v>566</v>
      </c>
      <c r="AD35" t="s">
        <v>566</v>
      </c>
      <c r="AE35" t="s">
        <v>566</v>
      </c>
      <c r="AF35" t="s">
        <v>566</v>
      </c>
      <c r="AG35" t="s">
        <v>566</v>
      </c>
      <c r="AH35" t="s">
        <v>566</v>
      </c>
      <c r="AI35" t="s">
        <v>566</v>
      </c>
    </row>
    <row r="36" spans="2:35" customFormat="1" x14ac:dyDescent="0.3">
      <c r="B36" t="s">
        <v>552</v>
      </c>
      <c r="C36" t="s">
        <v>2300</v>
      </c>
      <c r="D36">
        <v>2022</v>
      </c>
      <c r="E36" s="196">
        <v>44848</v>
      </c>
      <c r="F36" s="174">
        <v>6582780</v>
      </c>
      <c r="G36" s="174">
        <v>152713</v>
      </c>
      <c r="H36">
        <v>2.602990608283918</v>
      </c>
      <c r="I36">
        <v>1.3618546684981072</v>
      </c>
      <c r="J36">
        <v>0.94732375177281214</v>
      </c>
      <c r="K36">
        <v>0.62514657107440785</v>
      </c>
      <c r="L36">
        <v>1.4066356215171922</v>
      </c>
      <c r="M36">
        <v>2.4666376316347844</v>
      </c>
      <c r="N36" t="s">
        <v>559</v>
      </c>
      <c r="O36">
        <v>0.35579081376260513</v>
      </c>
      <c r="P36">
        <v>0.6021418919673468</v>
      </c>
      <c r="Q36" t="s">
        <v>559</v>
      </c>
      <c r="R36">
        <v>9.3358794822830493E-2</v>
      </c>
      <c r="S36" t="s">
        <v>559</v>
      </c>
      <c r="T36">
        <v>2.410130992663071</v>
      </c>
      <c r="U36">
        <v>1.5302578534177584</v>
      </c>
      <c r="V36" t="s">
        <v>559</v>
      </c>
      <c r="W36">
        <v>4.1542430232168581E-2</v>
      </c>
      <c r="X36" t="s">
        <v>559</v>
      </c>
      <c r="Y36">
        <v>5.5278233776675928E-2</v>
      </c>
      <c r="Z36" t="s">
        <v>566</v>
      </c>
      <c r="AA36" t="s">
        <v>566</v>
      </c>
      <c r="AB36" t="s">
        <v>566</v>
      </c>
      <c r="AC36" t="s">
        <v>566</v>
      </c>
      <c r="AD36" t="s">
        <v>566</v>
      </c>
      <c r="AE36" t="s">
        <v>566</v>
      </c>
      <c r="AF36" t="s">
        <v>566</v>
      </c>
      <c r="AG36" t="s">
        <v>566</v>
      </c>
      <c r="AH36" t="s">
        <v>566</v>
      </c>
      <c r="AI36" t="s">
        <v>566</v>
      </c>
    </row>
    <row r="37" spans="2:35" customFormat="1" x14ac:dyDescent="0.3">
      <c r="B37" t="s">
        <v>552</v>
      </c>
      <c r="C37" t="s">
        <v>2300</v>
      </c>
      <c r="D37">
        <v>2022</v>
      </c>
      <c r="E37" s="196">
        <v>44879</v>
      </c>
      <c r="F37" s="174">
        <v>6582780</v>
      </c>
      <c r="G37" s="174">
        <v>152713</v>
      </c>
      <c r="H37">
        <v>2.7730998468024195</v>
      </c>
      <c r="I37">
        <v>1.2926744719156407</v>
      </c>
      <c r="J37">
        <v>0.93718899213883944</v>
      </c>
      <c r="K37">
        <v>0.61178391313585367</v>
      </c>
      <c r="L37">
        <v>1.1837588200431637</v>
      </c>
      <c r="M37">
        <v>2.0510584051796439</v>
      </c>
      <c r="N37" t="s">
        <v>559</v>
      </c>
      <c r="O37">
        <v>0.37471904458385047</v>
      </c>
      <c r="P37">
        <v>0.59702327037695546</v>
      </c>
      <c r="Q37" t="s">
        <v>559</v>
      </c>
      <c r="R37">
        <v>0.1174142037639639</v>
      </c>
      <c r="S37">
        <v>0.10544913728515994</v>
      </c>
      <c r="T37">
        <v>2.4046428930859807</v>
      </c>
      <c r="U37">
        <v>1.5266082950339381</v>
      </c>
      <c r="V37" t="s">
        <v>559</v>
      </c>
      <c r="W37" t="s">
        <v>559</v>
      </c>
      <c r="X37" t="s">
        <v>559</v>
      </c>
      <c r="Y37">
        <v>0.22241604884430879</v>
      </c>
      <c r="Z37" t="s">
        <v>566</v>
      </c>
      <c r="AA37" t="s">
        <v>566</v>
      </c>
      <c r="AB37" t="s">
        <v>566</v>
      </c>
      <c r="AC37" t="s">
        <v>566</v>
      </c>
      <c r="AD37" t="s">
        <v>566</v>
      </c>
      <c r="AE37" t="s">
        <v>566</v>
      </c>
      <c r="AF37" t="s">
        <v>566</v>
      </c>
      <c r="AG37" t="s">
        <v>566</v>
      </c>
      <c r="AH37" t="s">
        <v>566</v>
      </c>
      <c r="AI37" t="s">
        <v>566</v>
      </c>
    </row>
    <row r="38" spans="2:35" customFormat="1" x14ac:dyDescent="0.3">
      <c r="B38" t="s">
        <v>552</v>
      </c>
      <c r="C38" t="s">
        <v>2300</v>
      </c>
      <c r="D38">
        <v>2022</v>
      </c>
      <c r="E38" s="196">
        <v>44916</v>
      </c>
      <c r="F38" s="174">
        <v>6582780</v>
      </c>
      <c r="G38" s="174">
        <v>152713</v>
      </c>
      <c r="H38">
        <v>3.289546789427733</v>
      </c>
      <c r="I38">
        <v>0.94994311717861202</v>
      </c>
      <c r="J38">
        <v>0.97970738418393011</v>
      </c>
      <c r="K38">
        <v>0.66539672460777322</v>
      </c>
      <c r="L38">
        <v>0.64899330634706465</v>
      </c>
      <c r="M38">
        <v>0.86766145461280009</v>
      </c>
      <c r="N38" t="s">
        <v>559</v>
      </c>
      <c r="O38">
        <v>0.41193745535359955</v>
      </c>
      <c r="P38">
        <v>0.52464481308040334</v>
      </c>
      <c r="Q38" t="s">
        <v>559</v>
      </c>
      <c r="R38">
        <v>0.20319072942297006</v>
      </c>
      <c r="S38">
        <v>3.7172262348863672E-2</v>
      </c>
      <c r="T38">
        <v>4.5284017250046302</v>
      </c>
      <c r="U38">
        <v>2.0296584385004102</v>
      </c>
      <c r="V38" t="s">
        <v>559</v>
      </c>
      <c r="W38" t="s">
        <v>559</v>
      </c>
      <c r="X38" t="s">
        <v>559</v>
      </c>
      <c r="Y38">
        <v>0.27991639548112285</v>
      </c>
      <c r="Z38" t="s">
        <v>566</v>
      </c>
      <c r="AA38" t="s">
        <v>566</v>
      </c>
      <c r="AB38" t="s">
        <v>566</v>
      </c>
      <c r="AC38" t="s">
        <v>566</v>
      </c>
      <c r="AD38" t="s">
        <v>566</v>
      </c>
      <c r="AE38" t="s">
        <v>566</v>
      </c>
      <c r="AF38" t="s">
        <v>566</v>
      </c>
      <c r="AG38" t="s">
        <v>566</v>
      </c>
      <c r="AH38" t="s">
        <v>566</v>
      </c>
      <c r="AI38" t="s">
        <v>566</v>
      </c>
    </row>
    <row r="39" spans="2:35" customFormat="1" x14ac:dyDescent="0.3">
      <c r="B39" t="s">
        <v>1993</v>
      </c>
      <c r="C39" t="s">
        <v>2301</v>
      </c>
      <c r="D39">
        <v>2022</v>
      </c>
      <c r="E39" s="196">
        <v>44574</v>
      </c>
      <c r="F39" s="174">
        <v>6583660</v>
      </c>
      <c r="G39" s="174">
        <v>146245</v>
      </c>
      <c r="H39">
        <v>5.1458671573402599</v>
      </c>
      <c r="I39">
        <v>3.9926158434655021</v>
      </c>
      <c r="J39">
        <v>3.1375449483469828</v>
      </c>
      <c r="K39">
        <v>1.4236509482748252</v>
      </c>
      <c r="L39">
        <v>2.5265480872148256</v>
      </c>
      <c r="M39">
        <v>3.5983932845065003</v>
      </c>
      <c r="N39" t="s">
        <v>1286</v>
      </c>
      <c r="O39">
        <v>0.52623540306189942</v>
      </c>
      <c r="P39">
        <v>5.0976897451624152</v>
      </c>
      <c r="Q39" t="s">
        <v>2271</v>
      </c>
      <c r="R39">
        <v>0.63444817260165243</v>
      </c>
      <c r="S39" t="s">
        <v>2272</v>
      </c>
      <c r="T39">
        <v>7.3236641772197562</v>
      </c>
      <c r="U39">
        <v>6.2491611646282061</v>
      </c>
      <c r="V39" t="s">
        <v>2273</v>
      </c>
      <c r="W39" t="s">
        <v>2274</v>
      </c>
      <c r="X39" t="s">
        <v>2274</v>
      </c>
      <c r="Y39" t="s">
        <v>2274</v>
      </c>
      <c r="Z39" t="s">
        <v>2273</v>
      </c>
      <c r="AA39" t="s">
        <v>2273</v>
      </c>
      <c r="AB39" t="s">
        <v>2273</v>
      </c>
      <c r="AC39" t="s">
        <v>2275</v>
      </c>
      <c r="AD39" t="s">
        <v>1278</v>
      </c>
      <c r="AE39" t="s">
        <v>2273</v>
      </c>
      <c r="AF39" t="s">
        <v>2273</v>
      </c>
      <c r="AG39" t="s">
        <v>2273</v>
      </c>
      <c r="AH39" t="s">
        <v>2273</v>
      </c>
      <c r="AI39" t="s">
        <v>2273</v>
      </c>
    </row>
    <row r="40" spans="2:35" customFormat="1" x14ac:dyDescent="0.3">
      <c r="B40" t="s">
        <v>1993</v>
      </c>
      <c r="C40" t="s">
        <v>2301</v>
      </c>
      <c r="D40">
        <v>2022</v>
      </c>
      <c r="E40" s="196">
        <v>44574</v>
      </c>
      <c r="F40" s="174">
        <v>6583660</v>
      </c>
      <c r="G40" s="174">
        <v>146245</v>
      </c>
      <c r="H40">
        <v>5.6724612487324357</v>
      </c>
      <c r="I40">
        <v>4.0077985416968476</v>
      </c>
      <c r="J40">
        <v>3.4247187213288912</v>
      </c>
      <c r="K40">
        <v>1.7876044231976436</v>
      </c>
      <c r="L40">
        <v>2.4564802742768848</v>
      </c>
      <c r="M40">
        <v>3.9742382538992715</v>
      </c>
      <c r="N40" t="s">
        <v>1286</v>
      </c>
      <c r="O40">
        <v>0.45942585349365017</v>
      </c>
      <c r="P40">
        <v>5.9862620116857412</v>
      </c>
      <c r="Q40" t="s">
        <v>2271</v>
      </c>
      <c r="R40">
        <v>0.41232073011734027</v>
      </c>
      <c r="S40" t="s">
        <v>2272</v>
      </c>
      <c r="T40">
        <v>6.7358394900767786</v>
      </c>
      <c r="U40">
        <v>5.8383311603650601</v>
      </c>
      <c r="V40" t="s">
        <v>2273</v>
      </c>
      <c r="W40" t="s">
        <v>2274</v>
      </c>
      <c r="X40" t="s">
        <v>2274</v>
      </c>
      <c r="Y40" t="s">
        <v>2274</v>
      </c>
      <c r="Z40" t="s">
        <v>2273</v>
      </c>
      <c r="AA40" t="s">
        <v>2273</v>
      </c>
      <c r="AB40" t="s">
        <v>2273</v>
      </c>
      <c r="AC40" t="s">
        <v>2275</v>
      </c>
      <c r="AD40" t="s">
        <v>1278</v>
      </c>
      <c r="AE40" t="s">
        <v>2273</v>
      </c>
      <c r="AF40" t="s">
        <v>2273</v>
      </c>
      <c r="AG40" t="s">
        <v>2273</v>
      </c>
      <c r="AH40" t="s">
        <v>2273</v>
      </c>
      <c r="AI40" t="s">
        <v>2273</v>
      </c>
    </row>
    <row r="41" spans="2:35" customFormat="1" x14ac:dyDescent="0.3">
      <c r="B41" t="s">
        <v>1993</v>
      </c>
      <c r="C41" t="s">
        <v>2301</v>
      </c>
      <c r="D41">
        <v>2022</v>
      </c>
      <c r="E41" s="196">
        <v>44601</v>
      </c>
      <c r="F41" s="174">
        <v>6583660</v>
      </c>
      <c r="G41" s="174">
        <v>146245</v>
      </c>
      <c r="H41">
        <v>8.9713140323629741</v>
      </c>
      <c r="I41">
        <v>3.9891282704790734</v>
      </c>
      <c r="J41">
        <v>6.5129491723414707</v>
      </c>
      <c r="K41">
        <v>2.8691675626883306</v>
      </c>
      <c r="L41">
        <v>3.5869671989699068</v>
      </c>
      <c r="M41">
        <v>7.3392802623020454</v>
      </c>
      <c r="N41" t="s">
        <v>1286</v>
      </c>
      <c r="O41">
        <v>0.63511342970544116</v>
      </c>
      <c r="P41">
        <v>3.8106805782326467</v>
      </c>
      <c r="Q41" t="s">
        <v>2271</v>
      </c>
      <c r="R41">
        <v>0.52</v>
      </c>
      <c r="S41" t="s">
        <v>2272</v>
      </c>
      <c r="T41">
        <v>11.270492347311272</v>
      </c>
      <c r="U41">
        <v>13.719485484449047</v>
      </c>
      <c r="V41" t="s">
        <v>2273</v>
      </c>
      <c r="W41" t="s">
        <v>2274</v>
      </c>
      <c r="X41" t="s">
        <v>2274</v>
      </c>
      <c r="Y41" t="s">
        <v>2274</v>
      </c>
      <c r="Z41" t="s">
        <v>2273</v>
      </c>
      <c r="AA41" t="s">
        <v>2273</v>
      </c>
      <c r="AB41" t="s">
        <v>2273</v>
      </c>
      <c r="AC41" t="s">
        <v>2275</v>
      </c>
      <c r="AD41" t="s">
        <v>1278</v>
      </c>
      <c r="AE41" t="s">
        <v>2273</v>
      </c>
      <c r="AF41" t="s">
        <v>2273</v>
      </c>
      <c r="AG41" t="s">
        <v>2273</v>
      </c>
      <c r="AH41" t="s">
        <v>2273</v>
      </c>
      <c r="AI41" t="s">
        <v>2273</v>
      </c>
    </row>
    <row r="42" spans="2:35" customFormat="1" x14ac:dyDescent="0.3">
      <c r="B42" t="s">
        <v>1993</v>
      </c>
      <c r="C42" t="s">
        <v>2301</v>
      </c>
      <c r="D42">
        <v>2022</v>
      </c>
      <c r="E42" s="196">
        <v>44601</v>
      </c>
      <c r="F42" s="174">
        <v>6583660</v>
      </c>
      <c r="G42" s="174">
        <v>146245</v>
      </c>
      <c r="H42">
        <v>10.578963582057566</v>
      </c>
      <c r="I42">
        <v>4.6679390846626756</v>
      </c>
      <c r="J42">
        <v>6.6519334056602508</v>
      </c>
      <c r="K42">
        <v>2.9914279208689947</v>
      </c>
      <c r="L42">
        <v>4.1617042364822332</v>
      </c>
      <c r="M42">
        <v>8.2893344584187183</v>
      </c>
      <c r="N42" t="s">
        <v>1286</v>
      </c>
      <c r="O42">
        <v>1.1189911734372697</v>
      </c>
      <c r="P42">
        <v>3.4471812592919999</v>
      </c>
      <c r="Q42" t="s">
        <v>2271</v>
      </c>
      <c r="R42" t="s">
        <v>2271</v>
      </c>
      <c r="S42" t="s">
        <v>2272</v>
      </c>
      <c r="T42">
        <v>10.97011826790426</v>
      </c>
      <c r="U42">
        <v>12.034797283722424</v>
      </c>
      <c r="V42" t="s">
        <v>2273</v>
      </c>
      <c r="W42" t="s">
        <v>2274</v>
      </c>
      <c r="X42" t="s">
        <v>2274</v>
      </c>
      <c r="Y42" t="s">
        <v>2274</v>
      </c>
      <c r="Z42" t="s">
        <v>2273</v>
      </c>
      <c r="AA42" t="s">
        <v>2273</v>
      </c>
      <c r="AB42" t="s">
        <v>2273</v>
      </c>
      <c r="AC42" t="s">
        <v>2275</v>
      </c>
      <c r="AD42" t="s">
        <v>1278</v>
      </c>
      <c r="AE42" t="s">
        <v>2273</v>
      </c>
      <c r="AF42" t="s">
        <v>2273</v>
      </c>
      <c r="AG42" t="s">
        <v>2273</v>
      </c>
      <c r="AH42" t="s">
        <v>2273</v>
      </c>
      <c r="AI42" t="s">
        <v>2273</v>
      </c>
    </row>
    <row r="43" spans="2:35" customFormat="1" x14ac:dyDescent="0.3">
      <c r="B43" t="s">
        <v>1993</v>
      </c>
      <c r="C43" t="s">
        <v>2301</v>
      </c>
      <c r="D43">
        <v>2022</v>
      </c>
      <c r="E43" s="196">
        <v>44645</v>
      </c>
      <c r="F43" s="174">
        <v>6583660</v>
      </c>
      <c r="G43" s="174">
        <v>146245</v>
      </c>
      <c r="H43">
        <v>9.49</v>
      </c>
      <c r="I43">
        <v>2.91</v>
      </c>
      <c r="J43">
        <v>5.0721330181758901</v>
      </c>
      <c r="K43">
        <v>2.5486048849403646</v>
      </c>
      <c r="L43">
        <v>3.4737549922569078</v>
      </c>
      <c r="M43">
        <v>7.63</v>
      </c>
      <c r="N43" t="s">
        <v>1286</v>
      </c>
      <c r="O43">
        <v>0.57334202733175754</v>
      </c>
      <c r="P43">
        <v>3.69</v>
      </c>
      <c r="Q43" t="s">
        <v>2271</v>
      </c>
      <c r="R43">
        <v>0.4466541690439319</v>
      </c>
      <c r="S43" t="s">
        <v>2272</v>
      </c>
      <c r="T43">
        <v>6.9588665199554436</v>
      </c>
      <c r="U43">
        <v>11.820998723068982</v>
      </c>
      <c r="V43" t="s">
        <v>2273</v>
      </c>
      <c r="W43" t="s">
        <v>2274</v>
      </c>
      <c r="X43" t="s">
        <v>2274</v>
      </c>
      <c r="Y43" t="s">
        <v>2274</v>
      </c>
      <c r="Z43" t="s">
        <v>2273</v>
      </c>
      <c r="AA43" t="s">
        <v>2273</v>
      </c>
      <c r="AB43" t="s">
        <v>2273</v>
      </c>
      <c r="AC43" t="s">
        <v>2275</v>
      </c>
      <c r="AD43" t="s">
        <v>1278</v>
      </c>
      <c r="AE43" t="s">
        <v>2273</v>
      </c>
      <c r="AF43" t="s">
        <v>2273</v>
      </c>
      <c r="AG43" t="s">
        <v>2273</v>
      </c>
      <c r="AH43" t="s">
        <v>2273</v>
      </c>
      <c r="AI43" t="s">
        <v>2273</v>
      </c>
    </row>
    <row r="44" spans="2:35" customFormat="1" x14ac:dyDescent="0.3">
      <c r="B44" t="s">
        <v>1993</v>
      </c>
      <c r="C44" t="s">
        <v>2301</v>
      </c>
      <c r="D44">
        <v>2022</v>
      </c>
      <c r="E44" s="196">
        <v>44645</v>
      </c>
      <c r="F44" s="174">
        <v>6583660</v>
      </c>
      <c r="G44" s="174">
        <v>146245</v>
      </c>
      <c r="H44">
        <v>8.77</v>
      </c>
      <c r="I44">
        <v>4.21</v>
      </c>
      <c r="J44">
        <v>6.2732682331400662</v>
      </c>
      <c r="K44">
        <v>3.3085774590580814</v>
      </c>
      <c r="L44">
        <v>3.2933704607873056</v>
      </c>
      <c r="M44">
        <v>8.89</v>
      </c>
      <c r="N44" t="s">
        <v>1286</v>
      </c>
      <c r="O44">
        <v>0.77695554877428541</v>
      </c>
      <c r="P44">
        <v>3.53</v>
      </c>
      <c r="Q44" t="s">
        <v>2271</v>
      </c>
      <c r="R44">
        <v>0.37610619469026546</v>
      </c>
      <c r="S44" t="s">
        <v>2272</v>
      </c>
      <c r="T44">
        <v>7.5052131014138936</v>
      </c>
      <c r="U44">
        <v>12.361293357745906</v>
      </c>
      <c r="V44" t="s">
        <v>2273</v>
      </c>
      <c r="W44" t="s">
        <v>2274</v>
      </c>
      <c r="X44" t="s">
        <v>2274</v>
      </c>
      <c r="Y44" t="s">
        <v>2274</v>
      </c>
      <c r="Z44" t="s">
        <v>2273</v>
      </c>
      <c r="AA44" t="s">
        <v>2273</v>
      </c>
      <c r="AB44" t="s">
        <v>2273</v>
      </c>
      <c r="AC44" t="s">
        <v>2275</v>
      </c>
      <c r="AD44" t="s">
        <v>1278</v>
      </c>
      <c r="AE44" t="s">
        <v>2273</v>
      </c>
      <c r="AF44" t="s">
        <v>2273</v>
      </c>
      <c r="AG44" t="s">
        <v>2273</v>
      </c>
      <c r="AH44" t="s">
        <v>2273</v>
      </c>
      <c r="AI44" t="s">
        <v>2273</v>
      </c>
    </row>
    <row r="45" spans="2:35" customFormat="1" x14ac:dyDescent="0.3">
      <c r="B45" t="s">
        <v>1993</v>
      </c>
      <c r="C45" t="s">
        <v>2301</v>
      </c>
      <c r="D45">
        <v>2022</v>
      </c>
      <c r="E45" s="196">
        <v>44670</v>
      </c>
      <c r="F45" s="174">
        <v>6583660</v>
      </c>
      <c r="G45" s="174">
        <v>146245</v>
      </c>
      <c r="H45">
        <v>16.070366619404496</v>
      </c>
      <c r="I45">
        <v>4.5083113901829712</v>
      </c>
      <c r="J45">
        <v>8.1226115724799133</v>
      </c>
      <c r="K45">
        <v>1.8823577071095807</v>
      </c>
      <c r="L45">
        <v>3.8941259874417655</v>
      </c>
      <c r="M45">
        <v>8.9700000000000006</v>
      </c>
      <c r="N45" t="s">
        <v>2272</v>
      </c>
      <c r="O45">
        <v>0.66106272365134011</v>
      </c>
      <c r="P45">
        <v>2.8277631490108699</v>
      </c>
      <c r="Q45" t="s">
        <v>2271</v>
      </c>
      <c r="R45">
        <v>0.69299844710012826</v>
      </c>
      <c r="S45" t="s">
        <v>2272</v>
      </c>
      <c r="T45">
        <v>8.8699999999999992</v>
      </c>
      <c r="U45">
        <v>13.83</v>
      </c>
      <c r="V45" t="s">
        <v>2272</v>
      </c>
      <c r="W45" t="s">
        <v>2272</v>
      </c>
      <c r="X45" t="s">
        <v>2272</v>
      </c>
      <c r="Y45" t="s">
        <v>2272</v>
      </c>
      <c r="Z45" t="s">
        <v>2273</v>
      </c>
      <c r="AA45" t="s">
        <v>2273</v>
      </c>
      <c r="AB45" t="s">
        <v>2273</v>
      </c>
      <c r="AC45" t="s">
        <v>2275</v>
      </c>
      <c r="AD45" t="s">
        <v>1278</v>
      </c>
      <c r="AE45" t="s">
        <v>2273</v>
      </c>
      <c r="AF45" t="s">
        <v>2273</v>
      </c>
      <c r="AG45" t="s">
        <v>2273</v>
      </c>
      <c r="AH45" t="s">
        <v>2273</v>
      </c>
      <c r="AI45" t="s">
        <v>2273</v>
      </c>
    </row>
    <row r="46" spans="2:35" customFormat="1" x14ac:dyDescent="0.3">
      <c r="B46" t="s">
        <v>1993</v>
      </c>
      <c r="C46" t="s">
        <v>2301</v>
      </c>
      <c r="D46">
        <v>2022</v>
      </c>
      <c r="E46" s="196">
        <v>44670</v>
      </c>
      <c r="F46" s="174">
        <v>6583660</v>
      </c>
      <c r="G46" s="174">
        <v>146245</v>
      </c>
      <c r="H46">
        <v>15.217706705142078</v>
      </c>
      <c r="I46">
        <v>4.5003273081907196</v>
      </c>
      <c r="J46">
        <v>6.8336606415240535</v>
      </c>
      <c r="K46">
        <v>2.5716804937677846</v>
      </c>
      <c r="L46">
        <v>4.0650274538094662</v>
      </c>
      <c r="M46">
        <v>9.35</v>
      </c>
      <c r="N46" t="s">
        <v>2272</v>
      </c>
      <c r="O46">
        <v>0.82635298518429445</v>
      </c>
      <c r="P46">
        <v>3.0260644195957407</v>
      </c>
      <c r="Q46" t="s">
        <v>2271</v>
      </c>
      <c r="R46">
        <v>0.72168116174368435</v>
      </c>
      <c r="S46" t="s">
        <v>2272</v>
      </c>
      <c r="T46">
        <v>8.57</v>
      </c>
      <c r="U46">
        <v>15.2</v>
      </c>
      <c r="V46" t="s">
        <v>2272</v>
      </c>
      <c r="W46" t="s">
        <v>2272</v>
      </c>
      <c r="X46" t="s">
        <v>2272</v>
      </c>
      <c r="Y46" t="s">
        <v>2272</v>
      </c>
      <c r="Z46" t="s">
        <v>2273</v>
      </c>
      <c r="AA46" t="s">
        <v>2273</v>
      </c>
      <c r="AB46" t="s">
        <v>2273</v>
      </c>
      <c r="AC46" t="s">
        <v>2275</v>
      </c>
      <c r="AD46" t="s">
        <v>1278</v>
      </c>
      <c r="AE46" t="s">
        <v>2273</v>
      </c>
      <c r="AF46" t="s">
        <v>2273</v>
      </c>
      <c r="AG46" t="s">
        <v>2273</v>
      </c>
      <c r="AH46" t="s">
        <v>2273</v>
      </c>
      <c r="AI46" t="s">
        <v>2273</v>
      </c>
    </row>
    <row r="47" spans="2:35" customFormat="1" x14ac:dyDescent="0.3">
      <c r="B47" t="s">
        <v>1993</v>
      </c>
      <c r="C47" t="s">
        <v>2301</v>
      </c>
      <c r="D47">
        <v>2022</v>
      </c>
      <c r="E47" s="196">
        <v>44700</v>
      </c>
      <c r="F47" s="174">
        <v>6583660</v>
      </c>
      <c r="G47" s="174">
        <v>146245</v>
      </c>
      <c r="H47">
        <v>10.773423915241214</v>
      </c>
      <c r="I47">
        <v>4.5782953886799564</v>
      </c>
      <c r="J47">
        <v>4.5010581368703413</v>
      </c>
      <c r="K47">
        <v>1.4866755631040478</v>
      </c>
      <c r="L47">
        <v>4.063596047825091</v>
      </c>
      <c r="M47">
        <v>8.6656691873239247</v>
      </c>
      <c r="N47" t="s">
        <v>2272</v>
      </c>
      <c r="O47">
        <v>0.75404046531063396</v>
      </c>
      <c r="Q47" t="s">
        <v>2271</v>
      </c>
      <c r="R47">
        <v>0.75525361586261752</v>
      </c>
      <c r="S47" t="s">
        <v>2272</v>
      </c>
      <c r="T47">
        <v>9.8361572782293383</v>
      </c>
      <c r="U47">
        <v>15.61587609689029</v>
      </c>
      <c r="V47" t="s">
        <v>2272</v>
      </c>
      <c r="W47" t="s">
        <v>2272</v>
      </c>
      <c r="X47" t="s">
        <v>2272</v>
      </c>
      <c r="Y47" t="s">
        <v>2272</v>
      </c>
      <c r="Z47" t="s">
        <v>2273</v>
      </c>
      <c r="AA47" t="s">
        <v>2273</v>
      </c>
      <c r="AB47" t="s">
        <v>2273</v>
      </c>
      <c r="AC47" t="s">
        <v>2275</v>
      </c>
      <c r="AD47" t="s">
        <v>1278</v>
      </c>
      <c r="AE47" t="s">
        <v>2273</v>
      </c>
      <c r="AF47" t="s">
        <v>2273</v>
      </c>
      <c r="AG47" t="s">
        <v>2273</v>
      </c>
      <c r="AH47" t="s">
        <v>2273</v>
      </c>
      <c r="AI47" t="s">
        <v>2273</v>
      </c>
    </row>
    <row r="48" spans="2:35" customFormat="1" x14ac:dyDescent="0.3">
      <c r="B48" t="s">
        <v>1993</v>
      </c>
      <c r="C48" t="s">
        <v>2301</v>
      </c>
      <c r="D48">
        <v>2022</v>
      </c>
      <c r="E48" s="196">
        <v>44700</v>
      </c>
      <c r="F48" s="174">
        <v>6583660</v>
      </c>
      <c r="G48" s="174">
        <v>146245</v>
      </c>
      <c r="H48">
        <v>12.453302507274683</v>
      </c>
      <c r="I48">
        <v>4.3535164294920348</v>
      </c>
      <c r="J48">
        <v>4.6759942068269096</v>
      </c>
      <c r="K48">
        <v>1.5810579184438158</v>
      </c>
      <c r="L48">
        <v>4.603526394812719</v>
      </c>
      <c r="M48">
        <v>8.5021458657206264</v>
      </c>
      <c r="N48" t="s">
        <v>2272</v>
      </c>
      <c r="O48">
        <v>0.57586266459388002</v>
      </c>
      <c r="Q48" t="s">
        <v>2271</v>
      </c>
      <c r="R48">
        <v>0.8879765084173743</v>
      </c>
      <c r="S48" t="s">
        <v>2272</v>
      </c>
      <c r="T48">
        <v>9.4566242808360244</v>
      </c>
      <c r="U48">
        <v>14.436361462111853</v>
      </c>
      <c r="V48" t="s">
        <v>2272</v>
      </c>
      <c r="W48" t="s">
        <v>2272</v>
      </c>
      <c r="X48" t="s">
        <v>2272</v>
      </c>
      <c r="Y48" t="s">
        <v>2272</v>
      </c>
      <c r="Z48" t="s">
        <v>2273</v>
      </c>
      <c r="AA48" t="s">
        <v>2273</v>
      </c>
      <c r="AB48" t="s">
        <v>2273</v>
      </c>
      <c r="AC48" t="s">
        <v>2275</v>
      </c>
      <c r="AD48" t="s">
        <v>1278</v>
      </c>
      <c r="AE48" t="s">
        <v>2273</v>
      </c>
      <c r="AF48" t="s">
        <v>2273</v>
      </c>
      <c r="AG48" t="s">
        <v>2273</v>
      </c>
      <c r="AH48" t="s">
        <v>2273</v>
      </c>
      <c r="AI48" t="s">
        <v>2273</v>
      </c>
    </row>
    <row r="49" spans="2:35" customFormat="1" x14ac:dyDescent="0.3">
      <c r="B49" t="s">
        <v>1993</v>
      </c>
      <c r="C49" t="s">
        <v>2301</v>
      </c>
      <c r="D49">
        <v>2022</v>
      </c>
      <c r="E49" s="196">
        <v>44727</v>
      </c>
      <c r="F49" s="174">
        <v>6583660</v>
      </c>
      <c r="G49" s="174">
        <v>146245</v>
      </c>
      <c r="H49">
        <v>7.8802473540254496</v>
      </c>
      <c r="I49">
        <v>3.6797082490981889</v>
      </c>
      <c r="J49">
        <v>5.2190113766995685</v>
      </c>
      <c r="K49">
        <v>1.8565425932532607</v>
      </c>
      <c r="L49">
        <v>4.2124113053474455</v>
      </c>
      <c r="M49">
        <v>8.404883656399889</v>
      </c>
      <c r="N49" t="s">
        <v>2272</v>
      </c>
      <c r="O49">
        <v>0.80288976097038878</v>
      </c>
      <c r="Q49" t="s">
        <v>2271</v>
      </c>
      <c r="R49">
        <v>0.36964363578705356</v>
      </c>
      <c r="S49" t="s">
        <v>2272</v>
      </c>
      <c r="T49">
        <v>7.32</v>
      </c>
      <c r="U49">
        <v>12.45114361596702</v>
      </c>
      <c r="V49" t="s">
        <v>2272</v>
      </c>
      <c r="W49" t="s">
        <v>2272</v>
      </c>
      <c r="X49" t="s">
        <v>2272</v>
      </c>
      <c r="Y49" t="s">
        <v>2272</v>
      </c>
      <c r="Z49" t="s">
        <v>2273</v>
      </c>
      <c r="AA49" t="s">
        <v>2273</v>
      </c>
      <c r="AB49" t="s">
        <v>2273</v>
      </c>
      <c r="AC49" t="s">
        <v>2275</v>
      </c>
      <c r="AD49" t="s">
        <v>1278</v>
      </c>
      <c r="AE49" t="s">
        <v>2273</v>
      </c>
      <c r="AF49" t="s">
        <v>2273</v>
      </c>
      <c r="AG49" t="s">
        <v>2273</v>
      </c>
      <c r="AH49" t="s">
        <v>2273</v>
      </c>
      <c r="AI49" t="s">
        <v>2273</v>
      </c>
    </row>
    <row r="50" spans="2:35" customFormat="1" x14ac:dyDescent="0.3">
      <c r="B50" t="s">
        <v>1993</v>
      </c>
      <c r="C50" t="s">
        <v>2301</v>
      </c>
      <c r="D50">
        <v>2022</v>
      </c>
      <c r="E50" s="196">
        <v>44727</v>
      </c>
      <c r="F50" s="174">
        <v>6583660</v>
      </c>
      <c r="G50" s="174">
        <v>146245</v>
      </c>
      <c r="H50">
        <v>10.682532555006736</v>
      </c>
      <c r="I50">
        <v>4.2328137361814964</v>
      </c>
      <c r="J50">
        <v>5.0723800970769988</v>
      </c>
      <c r="K50">
        <v>1.6051916949986103</v>
      </c>
      <c r="L50">
        <v>4.2365984561763641</v>
      </c>
      <c r="M50">
        <v>7.7204011375542585</v>
      </c>
      <c r="N50" t="s">
        <v>2272</v>
      </c>
      <c r="O50">
        <v>0.92392071332349723</v>
      </c>
      <c r="P50">
        <v>2.8968075779930293</v>
      </c>
      <c r="Q50" t="s">
        <v>2271</v>
      </c>
      <c r="R50">
        <v>0.46549917676994462</v>
      </c>
      <c r="S50" t="s">
        <v>2272</v>
      </c>
      <c r="T50">
        <v>6.55</v>
      </c>
      <c r="U50">
        <v>14.202535976222551</v>
      </c>
      <c r="V50" t="s">
        <v>2272</v>
      </c>
      <c r="W50" t="s">
        <v>2272</v>
      </c>
      <c r="X50" t="s">
        <v>2272</v>
      </c>
      <c r="Y50" t="s">
        <v>2272</v>
      </c>
      <c r="Z50" t="s">
        <v>2273</v>
      </c>
      <c r="AA50" t="s">
        <v>2273</v>
      </c>
      <c r="AB50" t="s">
        <v>2273</v>
      </c>
      <c r="AC50" t="s">
        <v>2275</v>
      </c>
      <c r="AD50" t="s">
        <v>1278</v>
      </c>
      <c r="AE50" t="s">
        <v>2273</v>
      </c>
      <c r="AF50" t="s">
        <v>2273</v>
      </c>
      <c r="AG50" t="s">
        <v>2273</v>
      </c>
      <c r="AH50" t="s">
        <v>2273</v>
      </c>
      <c r="AI50" t="s">
        <v>2273</v>
      </c>
    </row>
    <row r="51" spans="2:35" customFormat="1" x14ac:dyDescent="0.3">
      <c r="B51" t="s">
        <v>1993</v>
      </c>
      <c r="C51" t="s">
        <v>2301</v>
      </c>
      <c r="D51">
        <v>2022</v>
      </c>
      <c r="E51" s="196">
        <v>44754</v>
      </c>
      <c r="F51" s="174">
        <v>6583660</v>
      </c>
      <c r="G51" s="174">
        <v>146245</v>
      </c>
      <c r="H51">
        <v>11.46</v>
      </c>
      <c r="I51">
        <v>3.34</v>
      </c>
      <c r="J51">
        <v>2.81</v>
      </c>
      <c r="K51">
        <v>0.85699999999999998</v>
      </c>
      <c r="L51">
        <v>2.34</v>
      </c>
      <c r="M51">
        <v>4.8099999999999996</v>
      </c>
      <c r="N51" t="s">
        <v>2272</v>
      </c>
      <c r="O51">
        <v>1.66</v>
      </c>
      <c r="P51">
        <v>3.5</v>
      </c>
      <c r="Q51" t="s">
        <v>2271</v>
      </c>
      <c r="R51">
        <v>1.35</v>
      </c>
      <c r="S51" t="s">
        <v>2272</v>
      </c>
      <c r="T51">
        <v>8.93</v>
      </c>
      <c r="U51">
        <v>12.49</v>
      </c>
      <c r="V51" t="s">
        <v>2272</v>
      </c>
      <c r="W51" t="s">
        <v>2272</v>
      </c>
      <c r="X51" t="s">
        <v>2272</v>
      </c>
      <c r="Y51" t="s">
        <v>2272</v>
      </c>
      <c r="Z51" t="s">
        <v>566</v>
      </c>
      <c r="AA51" t="s">
        <v>566</v>
      </c>
      <c r="AB51" t="s">
        <v>566</v>
      </c>
      <c r="AC51" t="s">
        <v>566</v>
      </c>
      <c r="AD51">
        <v>0.28047077598244569</v>
      </c>
      <c r="AE51" t="s">
        <v>566</v>
      </c>
      <c r="AF51" t="s">
        <v>566</v>
      </c>
      <c r="AG51" t="s">
        <v>566</v>
      </c>
      <c r="AH51">
        <v>0.22302014761619793</v>
      </c>
      <c r="AI51" t="s">
        <v>566</v>
      </c>
    </row>
    <row r="52" spans="2:35" customFormat="1" x14ac:dyDescent="0.3">
      <c r="B52" t="s">
        <v>1993</v>
      </c>
      <c r="C52" t="s">
        <v>2301</v>
      </c>
      <c r="D52">
        <v>2022</v>
      </c>
      <c r="E52" s="196">
        <v>44754</v>
      </c>
      <c r="F52" s="174">
        <v>6583660</v>
      </c>
      <c r="G52" s="174">
        <v>146245</v>
      </c>
      <c r="H52">
        <v>8.17</v>
      </c>
      <c r="I52">
        <v>3.04</v>
      </c>
      <c r="J52">
        <v>2.86</v>
      </c>
      <c r="K52">
        <v>1.03</v>
      </c>
      <c r="L52">
        <v>2.5099999999999998</v>
      </c>
      <c r="M52">
        <v>4.05</v>
      </c>
      <c r="N52" t="s">
        <v>2272</v>
      </c>
      <c r="O52">
        <v>1.62</v>
      </c>
      <c r="P52">
        <v>3.03</v>
      </c>
      <c r="Q52" t="s">
        <v>2271</v>
      </c>
      <c r="R52">
        <v>0.69399999999999995</v>
      </c>
      <c r="S52" t="s">
        <v>2272</v>
      </c>
      <c r="T52">
        <v>8.44</v>
      </c>
      <c r="U52">
        <v>14.24</v>
      </c>
      <c r="V52" t="s">
        <v>2272</v>
      </c>
      <c r="W52" t="s">
        <v>2272</v>
      </c>
      <c r="X52" t="s">
        <v>2272</v>
      </c>
      <c r="Y52" t="s">
        <v>2272</v>
      </c>
      <c r="Z52" t="s">
        <v>566</v>
      </c>
      <c r="AA52" t="s">
        <v>566</v>
      </c>
      <c r="AB52" t="s">
        <v>566</v>
      </c>
      <c r="AC52" t="s">
        <v>566</v>
      </c>
      <c r="AD52">
        <v>0.16411073491336386</v>
      </c>
      <c r="AE52" t="s">
        <v>566</v>
      </c>
      <c r="AF52" t="s">
        <v>566</v>
      </c>
      <c r="AG52" t="s">
        <v>566</v>
      </c>
      <c r="AH52">
        <v>0.25652260505875324</v>
      </c>
      <c r="AI52">
        <v>0.12958905928433911</v>
      </c>
    </row>
    <row r="53" spans="2:35" customFormat="1" x14ac:dyDescent="0.3">
      <c r="B53" t="s">
        <v>1993</v>
      </c>
      <c r="C53" t="s">
        <v>2301</v>
      </c>
      <c r="D53">
        <v>2022</v>
      </c>
      <c r="E53" s="196">
        <v>44791</v>
      </c>
      <c r="F53" s="174">
        <v>6583660</v>
      </c>
      <c r="G53" s="174">
        <v>146245</v>
      </c>
      <c r="H53">
        <v>15.88</v>
      </c>
      <c r="I53">
        <v>5.88</v>
      </c>
      <c r="J53">
        <v>5.96</v>
      </c>
      <c r="K53">
        <v>1.93</v>
      </c>
      <c r="L53">
        <v>6.29</v>
      </c>
      <c r="M53">
        <v>10.36</v>
      </c>
      <c r="N53" t="s">
        <v>559</v>
      </c>
      <c r="O53">
        <v>1.08</v>
      </c>
      <c r="P53">
        <v>3.17</v>
      </c>
      <c r="Q53">
        <v>9.0203685741998066E-2</v>
      </c>
      <c r="R53">
        <v>0.69799999999999995</v>
      </c>
      <c r="S53">
        <v>9.7000000000000003E-2</v>
      </c>
      <c r="T53">
        <v>8.1199999999999992</v>
      </c>
      <c r="U53">
        <v>14.98</v>
      </c>
      <c r="V53" t="s">
        <v>559</v>
      </c>
      <c r="W53">
        <v>8.1000000000000003E-2</v>
      </c>
      <c r="X53" t="s">
        <v>559</v>
      </c>
      <c r="Y53" t="s">
        <v>559</v>
      </c>
      <c r="Z53" t="s">
        <v>566</v>
      </c>
      <c r="AA53" t="s">
        <v>566</v>
      </c>
      <c r="AB53" t="s">
        <v>566</v>
      </c>
      <c r="AC53" t="s">
        <v>566</v>
      </c>
      <c r="AD53">
        <v>0.14629809246686065</v>
      </c>
      <c r="AE53" t="s">
        <v>566</v>
      </c>
      <c r="AF53" t="s">
        <v>566</v>
      </c>
      <c r="AG53" t="s">
        <v>566</v>
      </c>
      <c r="AH53" t="s">
        <v>566</v>
      </c>
      <c r="AI53" t="s">
        <v>566</v>
      </c>
    </row>
    <row r="54" spans="2:35" customFormat="1" x14ac:dyDescent="0.3">
      <c r="B54" t="s">
        <v>1993</v>
      </c>
      <c r="C54" t="s">
        <v>2301</v>
      </c>
      <c r="D54">
        <v>2022</v>
      </c>
      <c r="E54" s="196">
        <v>44791</v>
      </c>
      <c r="F54" s="174">
        <v>6583660</v>
      </c>
      <c r="G54" s="174">
        <v>146245</v>
      </c>
      <c r="H54">
        <v>15.67</v>
      </c>
      <c r="I54">
        <v>6.31</v>
      </c>
      <c r="J54">
        <v>6.08</v>
      </c>
      <c r="K54">
        <v>2.1800000000000002</v>
      </c>
      <c r="L54">
        <v>6.52</v>
      </c>
      <c r="M54">
        <v>9.99</v>
      </c>
      <c r="N54">
        <v>8.5999999999999993E-2</v>
      </c>
      <c r="O54">
        <v>1.26</v>
      </c>
      <c r="P54">
        <v>3.5</v>
      </c>
      <c r="Q54" t="s">
        <v>559</v>
      </c>
      <c r="R54">
        <v>0.68600000000000005</v>
      </c>
      <c r="S54">
        <v>8.7999999999999995E-2</v>
      </c>
      <c r="T54">
        <v>7.63</v>
      </c>
      <c r="U54">
        <v>14.59</v>
      </c>
      <c r="V54">
        <v>8.5999999999999993E-2</v>
      </c>
      <c r="W54">
        <v>0.155</v>
      </c>
      <c r="X54" t="s">
        <v>559</v>
      </c>
      <c r="Y54" t="s">
        <v>559</v>
      </c>
      <c r="Z54" t="s">
        <v>566</v>
      </c>
      <c r="AA54" t="s">
        <v>566</v>
      </c>
      <c r="AB54" t="s">
        <v>566</v>
      </c>
      <c r="AC54" t="s">
        <v>566</v>
      </c>
      <c r="AD54">
        <v>0.13178563751508837</v>
      </c>
      <c r="AE54" t="s">
        <v>566</v>
      </c>
      <c r="AF54" t="s">
        <v>566</v>
      </c>
      <c r="AG54" t="s">
        <v>566</v>
      </c>
      <c r="AH54" t="s">
        <v>566</v>
      </c>
      <c r="AI54" t="s">
        <v>566</v>
      </c>
    </row>
    <row r="55" spans="2:35" customFormat="1" x14ac:dyDescent="0.3">
      <c r="B55" t="s">
        <v>1993</v>
      </c>
      <c r="C55" t="s">
        <v>2301</v>
      </c>
      <c r="D55">
        <v>2022</v>
      </c>
      <c r="E55" s="196">
        <v>44819</v>
      </c>
      <c r="F55" s="174">
        <v>6583660</v>
      </c>
      <c r="G55" s="174">
        <v>146245</v>
      </c>
      <c r="H55">
        <v>16.73</v>
      </c>
      <c r="I55">
        <v>3.95</v>
      </c>
      <c r="J55">
        <v>3.81</v>
      </c>
      <c r="K55">
        <v>1.79</v>
      </c>
      <c r="L55">
        <v>2.86</v>
      </c>
      <c r="M55">
        <v>5.22</v>
      </c>
      <c r="N55" t="s">
        <v>559</v>
      </c>
      <c r="O55">
        <v>1.4</v>
      </c>
      <c r="P55">
        <v>2.58</v>
      </c>
      <c r="R55">
        <v>1.1499999999999999</v>
      </c>
      <c r="S55">
        <v>0.42399999999999999</v>
      </c>
      <c r="T55">
        <v>4.8899999999999997</v>
      </c>
      <c r="U55">
        <v>10.65</v>
      </c>
      <c r="V55">
        <v>0.125</v>
      </c>
      <c r="W55">
        <v>0.218</v>
      </c>
      <c r="X55" t="s">
        <v>559</v>
      </c>
      <c r="Y55" t="s">
        <v>559</v>
      </c>
      <c r="Z55" t="s">
        <v>566</v>
      </c>
      <c r="AA55" t="s">
        <v>566</v>
      </c>
      <c r="AB55" t="s">
        <v>566</v>
      </c>
      <c r="AC55" t="s">
        <v>566</v>
      </c>
      <c r="AD55">
        <v>0.16431227817135424</v>
      </c>
      <c r="AE55" t="s">
        <v>566</v>
      </c>
      <c r="AF55">
        <v>8.4701423945474336E-2</v>
      </c>
      <c r="AG55" t="s">
        <v>566</v>
      </c>
      <c r="AH55">
        <v>0.14437421343627596</v>
      </c>
      <c r="AI55" t="s">
        <v>566</v>
      </c>
    </row>
    <row r="56" spans="2:35" customFormat="1" x14ac:dyDescent="0.3">
      <c r="B56" t="s">
        <v>1993</v>
      </c>
      <c r="C56" t="s">
        <v>2301</v>
      </c>
      <c r="D56">
        <v>2022</v>
      </c>
      <c r="E56" s="196">
        <v>44819</v>
      </c>
      <c r="F56" s="174">
        <v>6583660</v>
      </c>
      <c r="G56" s="174">
        <v>146245</v>
      </c>
      <c r="H56">
        <v>17.260000000000002</v>
      </c>
      <c r="I56">
        <v>4.16</v>
      </c>
      <c r="J56">
        <v>3.8</v>
      </c>
      <c r="K56">
        <v>1.78</v>
      </c>
      <c r="L56">
        <v>2.77</v>
      </c>
      <c r="M56">
        <v>5.31</v>
      </c>
      <c r="N56" t="s">
        <v>559</v>
      </c>
      <c r="O56">
        <v>1.38</v>
      </c>
      <c r="P56">
        <v>2.93</v>
      </c>
      <c r="R56">
        <v>0.98199999999999998</v>
      </c>
      <c r="S56">
        <v>0.3</v>
      </c>
      <c r="T56">
        <v>5.04</v>
      </c>
      <c r="U56">
        <v>9.83</v>
      </c>
      <c r="V56">
        <v>8.1000000000000003E-2</v>
      </c>
      <c r="W56">
        <v>0.21299999999999999</v>
      </c>
      <c r="X56" t="s">
        <v>559</v>
      </c>
      <c r="Y56" t="s">
        <v>559</v>
      </c>
      <c r="Z56" t="s">
        <v>566</v>
      </c>
      <c r="AA56" t="s">
        <v>566</v>
      </c>
      <c r="AB56" t="s">
        <v>566</v>
      </c>
      <c r="AC56" t="s">
        <v>566</v>
      </c>
      <c r="AD56">
        <v>0.20838624114675922</v>
      </c>
      <c r="AE56" t="s">
        <v>566</v>
      </c>
      <c r="AF56" t="s">
        <v>566</v>
      </c>
      <c r="AG56" t="s">
        <v>566</v>
      </c>
      <c r="AH56">
        <v>0.17156240300234205</v>
      </c>
      <c r="AI56" t="s">
        <v>566</v>
      </c>
    </row>
    <row r="57" spans="2:35" customFormat="1" x14ac:dyDescent="0.3">
      <c r="B57" t="s">
        <v>1993</v>
      </c>
      <c r="C57" t="s">
        <v>2301</v>
      </c>
      <c r="D57">
        <v>2022</v>
      </c>
      <c r="E57" s="196">
        <v>44851</v>
      </c>
      <c r="F57" s="174">
        <v>6583660</v>
      </c>
      <c r="G57" s="174">
        <v>146245</v>
      </c>
      <c r="H57">
        <v>7.1050794779608335</v>
      </c>
      <c r="I57">
        <v>3.11682667614871</v>
      </c>
      <c r="J57">
        <v>1.1219101049609523</v>
      </c>
      <c r="K57">
        <v>0.59104737070838764</v>
      </c>
      <c r="L57">
        <v>2.3308706359553821</v>
      </c>
      <c r="M57">
        <v>3.0783717224395191</v>
      </c>
      <c r="N57" t="s">
        <v>559</v>
      </c>
      <c r="O57">
        <v>0.83955592430168702</v>
      </c>
      <c r="P57">
        <v>1.8637483044262706</v>
      </c>
      <c r="Q57" t="s">
        <v>559</v>
      </c>
      <c r="R57">
        <v>0.84693084693084686</v>
      </c>
      <c r="S57">
        <v>0.26404856913331487</v>
      </c>
      <c r="T57">
        <v>4.4964639879894115</v>
      </c>
      <c r="U57">
        <v>4.8519089197055303</v>
      </c>
      <c r="V57">
        <v>9.9166370352811034E-2</v>
      </c>
      <c r="W57">
        <v>0.47489233929911895</v>
      </c>
      <c r="X57">
        <v>3.0684945939183233E-2</v>
      </c>
      <c r="Y57">
        <v>0.2832760459879104</v>
      </c>
      <c r="Z57" t="s">
        <v>566</v>
      </c>
      <c r="AA57" t="s">
        <v>566</v>
      </c>
      <c r="AB57" t="s">
        <v>566</v>
      </c>
      <c r="AC57" t="s">
        <v>566</v>
      </c>
      <c r="AD57">
        <v>0.13801640920284988</v>
      </c>
      <c r="AE57" t="s">
        <v>566</v>
      </c>
      <c r="AF57" t="s">
        <v>566</v>
      </c>
      <c r="AG57" t="s">
        <v>566</v>
      </c>
      <c r="AH57">
        <v>9.1528057629752538E-2</v>
      </c>
      <c r="AI57" t="s">
        <v>566</v>
      </c>
    </row>
    <row r="58" spans="2:35" customFormat="1" x14ac:dyDescent="0.3">
      <c r="B58" t="s">
        <v>1993</v>
      </c>
      <c r="C58" t="s">
        <v>2301</v>
      </c>
      <c r="D58">
        <v>2022</v>
      </c>
      <c r="E58" s="196">
        <v>44851</v>
      </c>
      <c r="F58" s="174">
        <v>6583660</v>
      </c>
      <c r="G58" s="174">
        <v>146245</v>
      </c>
      <c r="H58">
        <v>7.3138421802399121</v>
      </c>
      <c r="I58">
        <v>2.788273355433958</v>
      </c>
      <c r="J58">
        <v>1.3083303377667719</v>
      </c>
      <c r="K58">
        <v>0.77365499061389154</v>
      </c>
      <c r="L58">
        <v>2.1538789258563993</v>
      </c>
      <c r="M58">
        <v>3.1000785504120572</v>
      </c>
      <c r="N58" t="s">
        <v>559</v>
      </c>
      <c r="O58">
        <v>0.87630307145424768</v>
      </c>
      <c r="P58">
        <v>2.4113645138528312</v>
      </c>
      <c r="Q58">
        <v>4.153852298598075E-2</v>
      </c>
      <c r="R58">
        <v>0.60057781150563838</v>
      </c>
      <c r="S58">
        <v>0.25775186057967542</v>
      </c>
      <c r="T58">
        <v>4.5472700403402957</v>
      </c>
      <c r="U58">
        <v>4.2615595585200579</v>
      </c>
      <c r="V58">
        <v>7.9082957223309519E-2</v>
      </c>
      <c r="W58">
        <v>0.23884650716938932</v>
      </c>
      <c r="X58">
        <v>7.255927893384459E-2</v>
      </c>
      <c r="Y58">
        <v>0.28397971002915684</v>
      </c>
      <c r="Z58" t="s">
        <v>566</v>
      </c>
      <c r="AA58" t="s">
        <v>566</v>
      </c>
      <c r="AB58" t="s">
        <v>566</v>
      </c>
      <c r="AC58" t="s">
        <v>566</v>
      </c>
      <c r="AD58">
        <v>0.1902517607274567</v>
      </c>
      <c r="AE58" t="s">
        <v>566</v>
      </c>
      <c r="AF58" t="s">
        <v>566</v>
      </c>
      <c r="AG58" t="s">
        <v>566</v>
      </c>
      <c r="AH58">
        <v>9.8520855800082546E-2</v>
      </c>
      <c r="AI58" t="s">
        <v>566</v>
      </c>
    </row>
    <row r="59" spans="2:35" customFormat="1" x14ac:dyDescent="0.3">
      <c r="B59" t="s">
        <v>1993</v>
      </c>
      <c r="C59" t="s">
        <v>2301</v>
      </c>
      <c r="D59">
        <v>2022</v>
      </c>
      <c r="E59" s="196">
        <v>44881</v>
      </c>
      <c r="F59" s="174">
        <v>6583660</v>
      </c>
      <c r="G59" s="174">
        <v>146245</v>
      </c>
      <c r="H59">
        <v>15.216907551431399</v>
      </c>
      <c r="I59">
        <v>5.2582974509607565</v>
      </c>
      <c r="J59">
        <v>4.2653849149393048</v>
      </c>
      <c r="K59">
        <v>2.4135207005129233</v>
      </c>
      <c r="L59">
        <v>5.1258942777351262</v>
      </c>
      <c r="M59">
        <v>9.9749657865749857</v>
      </c>
      <c r="N59" t="s">
        <v>559</v>
      </c>
      <c r="O59">
        <v>0.96665442771788113</v>
      </c>
      <c r="P59">
        <v>7.2444563125159922</v>
      </c>
      <c r="Q59">
        <v>3.6049267332020428E-2</v>
      </c>
      <c r="R59">
        <v>0.43192362895957803</v>
      </c>
      <c r="S59">
        <v>7.9219377593822651E-2</v>
      </c>
      <c r="T59">
        <v>8.6054274174705423</v>
      </c>
      <c r="U59">
        <v>14.768405710025926</v>
      </c>
      <c r="V59">
        <v>9.2459694916385712E-2</v>
      </c>
      <c r="W59" t="s">
        <v>559</v>
      </c>
      <c r="X59" t="s">
        <v>559</v>
      </c>
      <c r="Y59" t="s">
        <v>559</v>
      </c>
      <c r="Z59" t="s">
        <v>566</v>
      </c>
      <c r="AA59" t="s">
        <v>566</v>
      </c>
      <c r="AB59" t="s">
        <v>566</v>
      </c>
      <c r="AC59" t="s">
        <v>566</v>
      </c>
      <c r="AD59">
        <v>0.17090023031476348</v>
      </c>
      <c r="AE59" t="s">
        <v>566</v>
      </c>
      <c r="AF59" t="s">
        <v>566</v>
      </c>
      <c r="AG59" t="s">
        <v>566</v>
      </c>
      <c r="AH59">
        <v>0.10280716979872494</v>
      </c>
      <c r="AI59" t="s">
        <v>566</v>
      </c>
    </row>
    <row r="60" spans="2:35" customFormat="1" x14ac:dyDescent="0.3">
      <c r="B60" t="s">
        <v>1993</v>
      </c>
      <c r="C60" t="s">
        <v>2301</v>
      </c>
      <c r="D60">
        <v>2022</v>
      </c>
      <c r="E60" s="196">
        <v>44915</v>
      </c>
      <c r="F60" s="174">
        <v>6583660</v>
      </c>
      <c r="G60" s="174">
        <v>146245</v>
      </c>
      <c r="H60">
        <v>13.362841490403804</v>
      </c>
      <c r="I60">
        <v>2.5689027561102442</v>
      </c>
      <c r="J60">
        <v>4.4366239765869704</v>
      </c>
      <c r="K60">
        <v>1.9593900035071172</v>
      </c>
      <c r="L60">
        <v>1.1404177097316452</v>
      </c>
      <c r="M60">
        <v>2.5129098187183301</v>
      </c>
      <c r="N60" t="s">
        <v>559</v>
      </c>
      <c r="O60">
        <v>0.50429924173711138</v>
      </c>
      <c r="P60">
        <v>4.6283060624750574</v>
      </c>
      <c r="Q60" t="s">
        <v>559</v>
      </c>
      <c r="R60">
        <v>0.54239378877480693</v>
      </c>
      <c r="S60">
        <v>3.1805923399726689E-2</v>
      </c>
      <c r="T60">
        <v>24.339392180338379</v>
      </c>
      <c r="U60">
        <v>8.0377075548138208</v>
      </c>
      <c r="V60">
        <v>8.4896419112578461E-2</v>
      </c>
      <c r="W60">
        <v>8.3687068412969093E-2</v>
      </c>
      <c r="X60" t="s">
        <v>559</v>
      </c>
      <c r="Y60">
        <v>4.4745975885547046E-2</v>
      </c>
      <c r="Z60" t="s">
        <v>566</v>
      </c>
      <c r="AA60" t="s">
        <v>566</v>
      </c>
      <c r="AB60" t="s">
        <v>566</v>
      </c>
      <c r="AC60" t="s">
        <v>566</v>
      </c>
      <c r="AD60">
        <v>0.15927148713855532</v>
      </c>
      <c r="AE60">
        <v>6.6635223548476827E-2</v>
      </c>
      <c r="AF60" t="s">
        <v>566</v>
      </c>
      <c r="AG60" t="s">
        <v>566</v>
      </c>
      <c r="AH60">
        <v>0.14354992804363337</v>
      </c>
      <c r="AI60" t="s">
        <v>566</v>
      </c>
    </row>
    <row r="61" spans="2:35" customFormat="1" x14ac:dyDescent="0.3">
      <c r="B61" t="s">
        <v>1279</v>
      </c>
      <c r="C61" t="s">
        <v>2302</v>
      </c>
      <c r="D61">
        <v>2022</v>
      </c>
      <c r="E61" s="196">
        <v>44573</v>
      </c>
      <c r="F61" s="174">
        <v>6578210</v>
      </c>
      <c r="G61" s="174">
        <v>158727</v>
      </c>
      <c r="H61">
        <v>1.4976917349218166</v>
      </c>
      <c r="I61">
        <v>0.76929759245470342</v>
      </c>
      <c r="J61">
        <v>1.0187391412261106</v>
      </c>
      <c r="K61">
        <v>1.4727972201538844</v>
      </c>
      <c r="L61">
        <v>0.64885827748821046</v>
      </c>
      <c r="M61">
        <v>1.2150657731447008</v>
      </c>
      <c r="N61" t="s">
        <v>1286</v>
      </c>
      <c r="O61" t="s">
        <v>2271</v>
      </c>
      <c r="P61" t="s">
        <v>2271</v>
      </c>
      <c r="Q61" t="s">
        <v>2271</v>
      </c>
      <c r="R61" t="s">
        <v>2271</v>
      </c>
      <c r="S61" t="s">
        <v>2272</v>
      </c>
      <c r="T61">
        <v>2.0100521221146685</v>
      </c>
      <c r="U61">
        <v>1.225167535368578</v>
      </c>
      <c r="V61" t="s">
        <v>2273</v>
      </c>
      <c r="W61" t="s">
        <v>2274</v>
      </c>
      <c r="X61" t="s">
        <v>2274</v>
      </c>
      <c r="Y61" t="s">
        <v>2274</v>
      </c>
      <c r="Z61" t="s">
        <v>2273</v>
      </c>
      <c r="AA61" t="s">
        <v>2273</v>
      </c>
      <c r="AB61" t="s">
        <v>2273</v>
      </c>
      <c r="AC61" t="s">
        <v>2275</v>
      </c>
      <c r="AD61" t="s">
        <v>1278</v>
      </c>
      <c r="AE61" t="s">
        <v>2273</v>
      </c>
      <c r="AF61" t="s">
        <v>2273</v>
      </c>
      <c r="AG61" t="s">
        <v>2273</v>
      </c>
      <c r="AH61" t="s">
        <v>2273</v>
      </c>
      <c r="AI61" t="s">
        <v>2273</v>
      </c>
    </row>
    <row r="62" spans="2:35" customFormat="1" x14ac:dyDescent="0.3">
      <c r="B62" t="s">
        <v>1279</v>
      </c>
      <c r="C62" t="s">
        <v>2302</v>
      </c>
      <c r="D62">
        <v>2022</v>
      </c>
      <c r="E62" s="196">
        <v>44601</v>
      </c>
      <c r="F62" s="174">
        <v>6578210</v>
      </c>
      <c r="G62" s="174">
        <v>158727</v>
      </c>
      <c r="H62">
        <v>1.83</v>
      </c>
      <c r="I62">
        <v>0.90364073777064935</v>
      </c>
      <c r="J62">
        <v>1.6181769580326117</v>
      </c>
      <c r="K62">
        <v>1.9678481689387863</v>
      </c>
      <c r="L62">
        <v>0.98066827051590477</v>
      </c>
      <c r="M62">
        <v>1.84</v>
      </c>
      <c r="N62" t="s">
        <v>1286</v>
      </c>
      <c r="O62">
        <v>0.49874365143009886</v>
      </c>
      <c r="P62" t="s">
        <v>2271</v>
      </c>
      <c r="Q62" t="s">
        <v>2271</v>
      </c>
      <c r="R62" t="s">
        <v>2271</v>
      </c>
      <c r="S62" t="s">
        <v>2272</v>
      </c>
      <c r="T62">
        <v>2.83</v>
      </c>
      <c r="U62">
        <v>1.76</v>
      </c>
      <c r="V62" t="s">
        <v>2273</v>
      </c>
      <c r="W62" t="s">
        <v>2274</v>
      </c>
      <c r="X62" t="s">
        <v>2274</v>
      </c>
      <c r="Y62" t="s">
        <v>2274</v>
      </c>
      <c r="Z62" t="s">
        <v>2273</v>
      </c>
      <c r="AA62" t="s">
        <v>2273</v>
      </c>
      <c r="AB62" t="s">
        <v>2273</v>
      </c>
      <c r="AC62" t="s">
        <v>2275</v>
      </c>
      <c r="AD62" t="s">
        <v>1278</v>
      </c>
      <c r="AE62" t="s">
        <v>2273</v>
      </c>
      <c r="AF62" t="s">
        <v>2273</v>
      </c>
      <c r="AG62" t="s">
        <v>2273</v>
      </c>
      <c r="AH62" t="s">
        <v>2273</v>
      </c>
      <c r="AI62" t="s">
        <v>2273</v>
      </c>
    </row>
    <row r="63" spans="2:35" customFormat="1" x14ac:dyDescent="0.3">
      <c r="B63" t="s">
        <v>1279</v>
      </c>
      <c r="C63" t="s">
        <v>2302</v>
      </c>
      <c r="D63">
        <v>2022</v>
      </c>
      <c r="E63" s="196">
        <v>44644</v>
      </c>
      <c r="F63" s="174">
        <v>6578210</v>
      </c>
      <c r="G63" s="174">
        <v>158727</v>
      </c>
      <c r="H63">
        <v>0.87321918844715407</v>
      </c>
      <c r="I63">
        <v>0.70475819875910684</v>
      </c>
      <c r="J63">
        <v>0.75426421946948574</v>
      </c>
      <c r="K63">
        <v>1.5318005923427807</v>
      </c>
      <c r="L63">
        <v>0.77952526104157205</v>
      </c>
      <c r="M63">
        <v>1.21</v>
      </c>
      <c r="N63" t="s">
        <v>1286</v>
      </c>
      <c r="O63" t="s">
        <v>2271</v>
      </c>
      <c r="P63" t="s">
        <v>2271</v>
      </c>
      <c r="Q63" t="s">
        <v>2271</v>
      </c>
      <c r="R63" t="s">
        <v>2271</v>
      </c>
      <c r="S63" t="s">
        <v>2272</v>
      </c>
      <c r="T63">
        <v>2.1647534427221826</v>
      </c>
      <c r="U63">
        <v>1.4450893918758243</v>
      </c>
      <c r="V63" t="s">
        <v>2273</v>
      </c>
      <c r="W63" t="s">
        <v>2274</v>
      </c>
      <c r="X63" t="s">
        <v>2274</v>
      </c>
      <c r="Y63" t="s">
        <v>2274</v>
      </c>
      <c r="Z63" t="s">
        <v>2273</v>
      </c>
      <c r="AA63" t="s">
        <v>2273</v>
      </c>
      <c r="AB63" t="s">
        <v>2273</v>
      </c>
      <c r="AC63" t="s">
        <v>2275</v>
      </c>
      <c r="AD63" t="s">
        <v>1278</v>
      </c>
      <c r="AE63" t="s">
        <v>2273</v>
      </c>
      <c r="AF63" t="s">
        <v>2273</v>
      </c>
      <c r="AG63" t="s">
        <v>2273</v>
      </c>
      <c r="AH63" t="s">
        <v>2273</v>
      </c>
      <c r="AI63" t="s">
        <v>2273</v>
      </c>
    </row>
    <row r="64" spans="2:35" customFormat="1" x14ac:dyDescent="0.3">
      <c r="B64" t="s">
        <v>1279</v>
      </c>
      <c r="C64" t="s">
        <v>2302</v>
      </c>
      <c r="D64">
        <v>2022</v>
      </c>
      <c r="E64" s="196">
        <v>44671</v>
      </c>
      <c r="F64" s="174">
        <v>6578210</v>
      </c>
      <c r="G64" s="174">
        <v>158727</v>
      </c>
      <c r="H64">
        <v>2.0438366180331684</v>
      </c>
      <c r="I64">
        <v>1.1162772663321037</v>
      </c>
      <c r="J64">
        <v>1.1767312528388005</v>
      </c>
      <c r="K64">
        <v>0.79318023197846388</v>
      </c>
      <c r="L64">
        <v>0.82177872312140654</v>
      </c>
      <c r="M64">
        <v>1.37</v>
      </c>
      <c r="N64" t="s">
        <v>2272</v>
      </c>
      <c r="O64" t="s">
        <v>2271</v>
      </c>
      <c r="P64">
        <v>0.3357816256217665</v>
      </c>
      <c r="Q64" t="s">
        <v>2271</v>
      </c>
      <c r="R64" t="s">
        <v>2271</v>
      </c>
      <c r="S64" t="s">
        <v>2272</v>
      </c>
      <c r="T64">
        <v>2.89</v>
      </c>
      <c r="U64">
        <v>2.09</v>
      </c>
      <c r="V64" t="s">
        <v>2272</v>
      </c>
      <c r="W64" t="s">
        <v>2272</v>
      </c>
      <c r="X64" t="s">
        <v>2272</v>
      </c>
      <c r="Y64" t="s">
        <v>2272</v>
      </c>
      <c r="Z64" t="s">
        <v>2273</v>
      </c>
      <c r="AA64" t="s">
        <v>2273</v>
      </c>
      <c r="AB64" t="s">
        <v>2273</v>
      </c>
      <c r="AC64" t="s">
        <v>2275</v>
      </c>
      <c r="AD64" t="s">
        <v>1278</v>
      </c>
      <c r="AE64" t="s">
        <v>2273</v>
      </c>
      <c r="AF64" t="s">
        <v>2273</v>
      </c>
      <c r="AG64" t="s">
        <v>2273</v>
      </c>
      <c r="AH64" t="s">
        <v>2273</v>
      </c>
      <c r="AI64" t="s">
        <v>2273</v>
      </c>
    </row>
    <row r="65" spans="2:35" customFormat="1" x14ac:dyDescent="0.3">
      <c r="B65" t="s">
        <v>1279</v>
      </c>
      <c r="C65" t="s">
        <v>2302</v>
      </c>
      <c r="D65">
        <v>2022</v>
      </c>
      <c r="E65" s="196">
        <v>44701</v>
      </c>
      <c r="F65" s="174">
        <v>6578210</v>
      </c>
      <c r="G65" s="174">
        <v>158727</v>
      </c>
      <c r="H65">
        <v>1.8430065969214369</v>
      </c>
      <c r="I65">
        <v>0.91013082783589871</v>
      </c>
      <c r="J65">
        <v>0.73654516781057722</v>
      </c>
      <c r="K65">
        <v>0.49523555674018788</v>
      </c>
      <c r="L65">
        <v>0.7692632327136224</v>
      </c>
      <c r="M65">
        <v>1.0526198884964795</v>
      </c>
      <c r="N65" t="s">
        <v>2272</v>
      </c>
      <c r="O65" t="s">
        <v>2271</v>
      </c>
      <c r="Q65" t="s">
        <v>2271</v>
      </c>
      <c r="R65" t="s">
        <v>2271</v>
      </c>
      <c r="S65" t="s">
        <v>2272</v>
      </c>
      <c r="T65">
        <v>1.940372270718109</v>
      </c>
      <c r="U65">
        <v>1.3282135003664957</v>
      </c>
      <c r="V65" t="s">
        <v>2272</v>
      </c>
      <c r="W65" t="s">
        <v>2272</v>
      </c>
      <c r="X65" t="s">
        <v>2272</v>
      </c>
      <c r="Y65" t="s">
        <v>2272</v>
      </c>
      <c r="Z65" t="s">
        <v>2273</v>
      </c>
      <c r="AA65" t="s">
        <v>2273</v>
      </c>
      <c r="AB65" t="s">
        <v>2273</v>
      </c>
      <c r="AC65" t="s">
        <v>2275</v>
      </c>
      <c r="AD65" t="s">
        <v>1278</v>
      </c>
      <c r="AE65" t="s">
        <v>2273</v>
      </c>
      <c r="AF65" t="s">
        <v>2273</v>
      </c>
      <c r="AG65" t="s">
        <v>2273</v>
      </c>
      <c r="AH65" t="s">
        <v>2273</v>
      </c>
      <c r="AI65" t="s">
        <v>2273</v>
      </c>
    </row>
    <row r="66" spans="2:35" customFormat="1" x14ac:dyDescent="0.3">
      <c r="B66" t="s">
        <v>1279</v>
      </c>
      <c r="C66" t="s">
        <v>2302</v>
      </c>
      <c r="D66">
        <v>2022</v>
      </c>
      <c r="E66" s="196">
        <v>44732</v>
      </c>
      <c r="F66" s="174">
        <v>6578210</v>
      </c>
      <c r="G66" s="174">
        <v>158727</v>
      </c>
      <c r="H66">
        <v>0.91001310283613013</v>
      </c>
      <c r="I66">
        <v>0.56998746072671425</v>
      </c>
      <c r="J66">
        <v>0.70473533679924494</v>
      </c>
      <c r="K66">
        <v>0.82942361610099036</v>
      </c>
      <c r="L66">
        <v>0.77536385026135235</v>
      </c>
      <c r="M66">
        <v>1.2026431097397747</v>
      </c>
      <c r="N66" t="s">
        <v>2272</v>
      </c>
      <c r="O66" t="s">
        <v>2271</v>
      </c>
      <c r="P66" t="s">
        <v>2271</v>
      </c>
      <c r="Q66" t="s">
        <v>2271</v>
      </c>
      <c r="R66" t="s">
        <v>2271</v>
      </c>
      <c r="S66" t="s">
        <v>2272</v>
      </c>
      <c r="T66">
        <v>2.25</v>
      </c>
      <c r="U66">
        <v>1.3780520450286713</v>
      </c>
      <c r="V66" t="s">
        <v>2272</v>
      </c>
      <c r="W66" t="s">
        <v>2272</v>
      </c>
      <c r="X66" t="s">
        <v>2272</v>
      </c>
      <c r="Y66" t="s">
        <v>2272</v>
      </c>
      <c r="Z66" t="s">
        <v>2273</v>
      </c>
      <c r="AA66" t="s">
        <v>2273</v>
      </c>
      <c r="AB66" t="s">
        <v>2273</v>
      </c>
      <c r="AC66" t="s">
        <v>2275</v>
      </c>
      <c r="AD66" t="s">
        <v>1278</v>
      </c>
      <c r="AE66" t="s">
        <v>2273</v>
      </c>
      <c r="AF66" t="s">
        <v>2273</v>
      </c>
      <c r="AG66" t="s">
        <v>2273</v>
      </c>
      <c r="AH66" t="s">
        <v>2273</v>
      </c>
      <c r="AI66" t="s">
        <v>2273</v>
      </c>
    </row>
    <row r="67" spans="2:35" customFormat="1" x14ac:dyDescent="0.3">
      <c r="B67" t="s">
        <v>1279</v>
      </c>
      <c r="C67" t="s">
        <v>2302</v>
      </c>
      <c r="D67">
        <v>2022</v>
      </c>
      <c r="E67" s="196">
        <v>44755</v>
      </c>
      <c r="F67" s="174">
        <v>6578210</v>
      </c>
      <c r="G67" s="174">
        <v>158727</v>
      </c>
      <c r="H67">
        <v>2.5099999999999998</v>
      </c>
      <c r="I67">
        <v>0.82</v>
      </c>
      <c r="J67">
        <v>0.83</v>
      </c>
      <c r="K67">
        <v>0.309</v>
      </c>
      <c r="L67">
        <v>0.91</v>
      </c>
      <c r="M67">
        <v>1.03</v>
      </c>
      <c r="N67" t="s">
        <v>2272</v>
      </c>
      <c r="O67">
        <v>0.27800000000000002</v>
      </c>
      <c r="P67">
        <v>0.38700000000000001</v>
      </c>
      <c r="Q67" t="s">
        <v>2271</v>
      </c>
      <c r="R67" t="s">
        <v>2271</v>
      </c>
      <c r="S67" t="s">
        <v>2272</v>
      </c>
      <c r="T67">
        <v>1.69</v>
      </c>
      <c r="U67">
        <v>1.4</v>
      </c>
      <c r="V67" t="s">
        <v>2272</v>
      </c>
      <c r="W67" t="s">
        <v>2272</v>
      </c>
      <c r="X67" t="s">
        <v>2272</v>
      </c>
      <c r="Y67" t="s">
        <v>2272</v>
      </c>
      <c r="Z67" t="s">
        <v>566</v>
      </c>
      <c r="AA67" t="s">
        <v>566</v>
      </c>
      <c r="AB67" t="s">
        <v>566</v>
      </c>
      <c r="AC67" t="s">
        <v>566</v>
      </c>
      <c r="AD67" t="s">
        <v>566</v>
      </c>
      <c r="AE67" t="s">
        <v>566</v>
      </c>
      <c r="AF67" t="s">
        <v>566</v>
      </c>
      <c r="AG67" t="s">
        <v>566</v>
      </c>
      <c r="AH67" t="s">
        <v>566</v>
      </c>
      <c r="AI67" t="s">
        <v>566</v>
      </c>
    </row>
    <row r="68" spans="2:35" customFormat="1" x14ac:dyDescent="0.3">
      <c r="B68" t="s">
        <v>1279</v>
      </c>
      <c r="C68" t="s">
        <v>2302</v>
      </c>
      <c r="D68">
        <v>2022</v>
      </c>
      <c r="E68" s="196">
        <v>44789</v>
      </c>
      <c r="F68" s="174">
        <v>6578210</v>
      </c>
      <c r="G68" s="174">
        <v>158727</v>
      </c>
      <c r="H68">
        <v>1.36</v>
      </c>
      <c r="I68">
        <v>0.82299999999999995</v>
      </c>
      <c r="J68">
        <v>0.71899999999999997</v>
      </c>
      <c r="K68">
        <v>0.307</v>
      </c>
      <c r="L68">
        <v>0.67800000000000005</v>
      </c>
      <c r="M68">
        <v>0.96299999999999997</v>
      </c>
      <c r="N68" t="s">
        <v>559</v>
      </c>
      <c r="O68">
        <v>0.22900000000000001</v>
      </c>
      <c r="P68">
        <v>0.214</v>
      </c>
      <c r="Q68" t="s">
        <v>559</v>
      </c>
      <c r="R68">
        <v>3.2000000000000001E-2</v>
      </c>
      <c r="S68" t="s">
        <v>559</v>
      </c>
      <c r="T68">
        <v>1.24</v>
      </c>
      <c r="U68">
        <v>0.88500000000000001</v>
      </c>
      <c r="V68" t="s">
        <v>559</v>
      </c>
      <c r="W68">
        <v>7.1999999999999995E-2</v>
      </c>
      <c r="X68" t="s">
        <v>559</v>
      </c>
      <c r="Y68" t="s">
        <v>559</v>
      </c>
      <c r="Z68" t="s">
        <v>566</v>
      </c>
      <c r="AA68" t="s">
        <v>566</v>
      </c>
      <c r="AB68" t="s">
        <v>566</v>
      </c>
      <c r="AC68" t="s">
        <v>566</v>
      </c>
      <c r="AD68" t="s">
        <v>566</v>
      </c>
      <c r="AE68" t="s">
        <v>566</v>
      </c>
      <c r="AF68" t="s">
        <v>566</v>
      </c>
      <c r="AG68" t="s">
        <v>566</v>
      </c>
      <c r="AH68" t="s">
        <v>566</v>
      </c>
      <c r="AI68" t="s">
        <v>566</v>
      </c>
    </row>
    <row r="69" spans="2:35" customFormat="1" x14ac:dyDescent="0.3">
      <c r="B69" t="s">
        <v>1279</v>
      </c>
      <c r="C69" t="s">
        <v>2302</v>
      </c>
      <c r="D69">
        <v>2022</v>
      </c>
      <c r="E69" s="196">
        <v>44823</v>
      </c>
      <c r="F69" s="174">
        <v>6578210</v>
      </c>
      <c r="G69" s="174">
        <v>158727</v>
      </c>
      <c r="H69">
        <v>1.66</v>
      </c>
      <c r="I69">
        <v>1.08</v>
      </c>
      <c r="J69">
        <v>0.82299999999999995</v>
      </c>
      <c r="K69">
        <v>0.96399999999999997</v>
      </c>
      <c r="L69">
        <v>0.79400000000000004</v>
      </c>
      <c r="M69">
        <v>1.1000000000000001</v>
      </c>
      <c r="N69" t="s">
        <v>559</v>
      </c>
      <c r="O69">
        <v>0.31900000000000001</v>
      </c>
      <c r="P69">
        <v>0.50600000000000001</v>
      </c>
      <c r="R69">
        <v>5.3999999999999999E-2</v>
      </c>
      <c r="S69" t="s">
        <v>559</v>
      </c>
      <c r="T69">
        <v>1.77</v>
      </c>
      <c r="U69">
        <v>1.36</v>
      </c>
      <c r="V69" t="s">
        <v>559</v>
      </c>
      <c r="W69" t="s">
        <v>559</v>
      </c>
      <c r="X69" t="s">
        <v>559</v>
      </c>
      <c r="Y69" t="s">
        <v>559</v>
      </c>
      <c r="Z69" t="s">
        <v>566</v>
      </c>
      <c r="AA69" t="s">
        <v>566</v>
      </c>
      <c r="AB69" t="s">
        <v>566</v>
      </c>
      <c r="AC69" t="s">
        <v>566</v>
      </c>
      <c r="AD69" t="s">
        <v>566</v>
      </c>
      <c r="AE69" t="s">
        <v>566</v>
      </c>
      <c r="AF69" t="s">
        <v>566</v>
      </c>
      <c r="AG69" t="s">
        <v>566</v>
      </c>
      <c r="AH69" t="s">
        <v>566</v>
      </c>
      <c r="AI69" t="s">
        <v>566</v>
      </c>
    </row>
    <row r="70" spans="2:35" customFormat="1" x14ac:dyDescent="0.3">
      <c r="B70" t="s">
        <v>1279</v>
      </c>
      <c r="C70" t="s">
        <v>2302</v>
      </c>
      <c r="D70">
        <v>2022</v>
      </c>
      <c r="E70" s="196">
        <v>44848</v>
      </c>
      <c r="F70" s="174">
        <v>6578210</v>
      </c>
      <c r="G70" s="174">
        <v>158727</v>
      </c>
      <c r="H70">
        <v>4.3467819404418826</v>
      </c>
      <c r="I70">
        <v>0.89437705247637544</v>
      </c>
      <c r="J70">
        <v>0.52900833277483639</v>
      </c>
      <c r="K70">
        <v>0.45070705716775017</v>
      </c>
      <c r="L70">
        <v>0.84869200008935941</v>
      </c>
      <c r="M70">
        <v>0.82523512722561032</v>
      </c>
      <c r="N70" t="s">
        <v>559</v>
      </c>
      <c r="O70">
        <v>0.25266403056095432</v>
      </c>
      <c r="P70">
        <v>0.42233541094207266</v>
      </c>
      <c r="Q70" t="s">
        <v>559</v>
      </c>
      <c r="R70">
        <v>9.6731675714317636E-2</v>
      </c>
      <c r="S70" t="s">
        <v>559</v>
      </c>
      <c r="T70">
        <v>1.3454192078278935</v>
      </c>
      <c r="U70">
        <v>0.88655809485512582</v>
      </c>
      <c r="V70" t="s">
        <v>559</v>
      </c>
      <c r="W70">
        <v>4.1887272970980494E-2</v>
      </c>
      <c r="X70" t="s">
        <v>559</v>
      </c>
      <c r="Y70" t="s">
        <v>559</v>
      </c>
      <c r="Z70" t="s">
        <v>566</v>
      </c>
      <c r="AA70" t="s">
        <v>566</v>
      </c>
      <c r="AB70" t="s">
        <v>566</v>
      </c>
      <c r="AC70" t="s">
        <v>566</v>
      </c>
      <c r="AD70" t="s">
        <v>566</v>
      </c>
      <c r="AE70" t="s">
        <v>566</v>
      </c>
      <c r="AF70" t="s">
        <v>566</v>
      </c>
      <c r="AG70" t="s">
        <v>566</v>
      </c>
      <c r="AH70" t="s">
        <v>566</v>
      </c>
      <c r="AI70" t="s">
        <v>566</v>
      </c>
    </row>
    <row r="71" spans="2:35" customFormat="1" x14ac:dyDescent="0.3">
      <c r="B71" t="s">
        <v>1279</v>
      </c>
      <c r="C71" t="s">
        <v>2302</v>
      </c>
      <c r="D71">
        <v>2022</v>
      </c>
      <c r="E71" s="196">
        <v>44879</v>
      </c>
      <c r="F71" s="174">
        <v>6578210</v>
      </c>
      <c r="G71" s="174">
        <v>158727</v>
      </c>
      <c r="H71">
        <v>2.2230628378452466</v>
      </c>
      <c r="I71">
        <v>1.0671798076817649</v>
      </c>
      <c r="J71">
        <v>0.81203469184127719</v>
      </c>
      <c r="K71">
        <v>0.54329353201100838</v>
      </c>
      <c r="L71">
        <v>0.88999265375042491</v>
      </c>
      <c r="M71">
        <v>1.2075260682214402</v>
      </c>
      <c r="N71" t="s">
        <v>559</v>
      </c>
      <c r="O71">
        <v>0.31183184763659089</v>
      </c>
      <c r="P71">
        <v>0.27093407015120119</v>
      </c>
      <c r="Q71" t="s">
        <v>559</v>
      </c>
      <c r="R71" t="s">
        <v>559</v>
      </c>
      <c r="S71" t="s">
        <v>559</v>
      </c>
      <c r="T71">
        <v>2.1772310121377583</v>
      </c>
      <c r="U71">
        <v>0.96466125017817395</v>
      </c>
      <c r="V71" t="s">
        <v>559</v>
      </c>
      <c r="W71" t="s">
        <v>559</v>
      </c>
      <c r="X71">
        <v>6.8418802013091667E-2</v>
      </c>
      <c r="Y71" t="s">
        <v>559</v>
      </c>
      <c r="Z71" t="s">
        <v>566</v>
      </c>
      <c r="AA71" t="s">
        <v>566</v>
      </c>
      <c r="AB71" t="s">
        <v>566</v>
      </c>
      <c r="AC71" t="s">
        <v>566</v>
      </c>
      <c r="AD71" t="s">
        <v>566</v>
      </c>
      <c r="AE71" t="s">
        <v>566</v>
      </c>
      <c r="AF71" t="s">
        <v>566</v>
      </c>
      <c r="AG71" t="s">
        <v>566</v>
      </c>
      <c r="AH71" t="s">
        <v>566</v>
      </c>
      <c r="AI71" t="s">
        <v>566</v>
      </c>
    </row>
    <row r="72" spans="2:35" customFormat="1" x14ac:dyDescent="0.3">
      <c r="B72" t="s">
        <v>1279</v>
      </c>
      <c r="C72" t="s">
        <v>2302</v>
      </c>
      <c r="D72">
        <v>2022</v>
      </c>
      <c r="E72" s="196">
        <v>44916</v>
      </c>
      <c r="F72" s="174">
        <v>6578210</v>
      </c>
      <c r="G72" s="174">
        <v>158727</v>
      </c>
      <c r="H72">
        <v>1.5332077249175695</v>
      </c>
      <c r="I72">
        <v>0.48235874660745132</v>
      </c>
      <c r="J72">
        <v>0.61256532759123439</v>
      </c>
      <c r="K72">
        <v>0.37536729246573808</v>
      </c>
      <c r="L72">
        <v>0.49940560303254605</v>
      </c>
      <c r="M72" t="s">
        <v>565</v>
      </c>
      <c r="N72" t="s">
        <v>559</v>
      </c>
      <c r="O72">
        <v>0.15745912118969116</v>
      </c>
      <c r="P72">
        <v>0.13323464100666174</v>
      </c>
      <c r="Q72" t="s">
        <v>559</v>
      </c>
      <c r="R72" t="s">
        <v>559</v>
      </c>
      <c r="S72">
        <v>3.9589081039858247E-2</v>
      </c>
      <c r="T72">
        <v>2.4714577305250884</v>
      </c>
      <c r="U72">
        <v>0.64643473969898835</v>
      </c>
      <c r="V72" t="s">
        <v>559</v>
      </c>
      <c r="W72" t="s">
        <v>559</v>
      </c>
      <c r="X72" t="s">
        <v>559</v>
      </c>
      <c r="Y72" t="s">
        <v>559</v>
      </c>
      <c r="Z72" t="s">
        <v>566</v>
      </c>
      <c r="AA72" t="s">
        <v>566</v>
      </c>
      <c r="AB72" t="s">
        <v>566</v>
      </c>
      <c r="AC72" t="s">
        <v>566</v>
      </c>
      <c r="AD72" t="s">
        <v>566</v>
      </c>
      <c r="AE72" t="s">
        <v>566</v>
      </c>
      <c r="AF72" t="s">
        <v>566</v>
      </c>
      <c r="AG72" t="s">
        <v>566</v>
      </c>
      <c r="AH72" t="s">
        <v>566</v>
      </c>
      <c r="AI72" t="s">
        <v>566</v>
      </c>
    </row>
    <row r="73" spans="2:35" customFormat="1" x14ac:dyDescent="0.3">
      <c r="B73" t="s">
        <v>37</v>
      </c>
      <c r="C73" t="s">
        <v>37</v>
      </c>
      <c r="D73">
        <v>2022</v>
      </c>
      <c r="E73" s="196" t="s">
        <v>2303</v>
      </c>
      <c r="F73" s="201"/>
      <c r="G73" s="201"/>
      <c r="H73" t="s">
        <v>2271</v>
      </c>
      <c r="I73" t="s">
        <v>2272</v>
      </c>
      <c r="J73" t="s">
        <v>2271</v>
      </c>
      <c r="K73" t="s">
        <v>2271</v>
      </c>
      <c r="L73" t="s">
        <v>2271</v>
      </c>
      <c r="M73" t="s">
        <v>2271</v>
      </c>
      <c r="N73" t="s">
        <v>1286</v>
      </c>
      <c r="O73" t="s">
        <v>2271</v>
      </c>
      <c r="P73" t="s">
        <v>2271</v>
      </c>
      <c r="Q73" t="s">
        <v>2271</v>
      </c>
      <c r="R73" t="s">
        <v>2271</v>
      </c>
      <c r="S73" t="s">
        <v>2272</v>
      </c>
      <c r="T73" t="s">
        <v>2304</v>
      </c>
      <c r="U73" t="s">
        <v>2271</v>
      </c>
      <c r="V73" t="s">
        <v>2273</v>
      </c>
      <c r="W73" t="s">
        <v>2274</v>
      </c>
      <c r="X73" t="s">
        <v>2274</v>
      </c>
      <c r="Y73" t="s">
        <v>2274</v>
      </c>
      <c r="Z73" t="s">
        <v>2273</v>
      </c>
      <c r="AA73" t="s">
        <v>2273</v>
      </c>
      <c r="AB73" t="s">
        <v>2273</v>
      </c>
      <c r="AC73" t="s">
        <v>2275</v>
      </c>
      <c r="AD73" t="s">
        <v>1278</v>
      </c>
      <c r="AE73" t="s">
        <v>2273</v>
      </c>
      <c r="AF73" t="s">
        <v>2273</v>
      </c>
      <c r="AG73" t="s">
        <v>2273</v>
      </c>
      <c r="AH73" t="s">
        <v>2273</v>
      </c>
      <c r="AI73" t="s">
        <v>2273</v>
      </c>
    </row>
    <row r="74" spans="2:35" customFormat="1" x14ac:dyDescent="0.3">
      <c r="B74" t="s">
        <v>37</v>
      </c>
      <c r="C74" t="s">
        <v>37</v>
      </c>
      <c r="D74">
        <v>2022</v>
      </c>
      <c r="E74" s="196" t="s">
        <v>2305</v>
      </c>
      <c r="F74" s="201"/>
      <c r="G74" s="201"/>
      <c r="H74" t="s">
        <v>2271</v>
      </c>
      <c r="I74" t="s">
        <v>2272</v>
      </c>
      <c r="J74" t="s">
        <v>2271</v>
      </c>
      <c r="K74" t="s">
        <v>2271</v>
      </c>
      <c r="L74" t="s">
        <v>2271</v>
      </c>
      <c r="M74" t="s">
        <v>2271</v>
      </c>
      <c r="N74" t="s">
        <v>1286</v>
      </c>
      <c r="O74" t="s">
        <v>2271</v>
      </c>
      <c r="P74" t="s">
        <v>2271</v>
      </c>
      <c r="Q74" t="s">
        <v>2271</v>
      </c>
      <c r="R74" t="s">
        <v>2271</v>
      </c>
      <c r="S74" t="s">
        <v>2272</v>
      </c>
      <c r="T74" t="s">
        <v>2304</v>
      </c>
      <c r="U74" t="s">
        <v>2271</v>
      </c>
      <c r="V74" t="s">
        <v>2273</v>
      </c>
      <c r="W74" t="s">
        <v>2274</v>
      </c>
      <c r="X74" t="s">
        <v>2274</v>
      </c>
      <c r="Y74" t="s">
        <v>2274</v>
      </c>
      <c r="Z74" t="s">
        <v>2273</v>
      </c>
      <c r="AA74" t="s">
        <v>2273</v>
      </c>
      <c r="AB74" t="s">
        <v>2273</v>
      </c>
      <c r="AC74" t="s">
        <v>2275</v>
      </c>
      <c r="AD74" t="s">
        <v>1278</v>
      </c>
      <c r="AE74" t="s">
        <v>2273</v>
      </c>
      <c r="AF74" t="s">
        <v>2273</v>
      </c>
      <c r="AG74" t="s">
        <v>2273</v>
      </c>
      <c r="AH74" t="s">
        <v>2273</v>
      </c>
      <c r="AI74" t="s">
        <v>2273</v>
      </c>
    </row>
    <row r="75" spans="2:35" customFormat="1" x14ac:dyDescent="0.3">
      <c r="B75" t="s">
        <v>37</v>
      </c>
      <c r="C75" t="s">
        <v>37</v>
      </c>
      <c r="D75">
        <v>2022</v>
      </c>
      <c r="E75" s="196" t="s">
        <v>2306</v>
      </c>
      <c r="F75" s="201"/>
      <c r="G75" s="201"/>
      <c r="H75" t="s">
        <v>2271</v>
      </c>
      <c r="I75" t="s">
        <v>2272</v>
      </c>
      <c r="J75" t="s">
        <v>2271</v>
      </c>
      <c r="K75" t="s">
        <v>2271</v>
      </c>
      <c r="L75" t="s">
        <v>2271</v>
      </c>
      <c r="M75" t="s">
        <v>2271</v>
      </c>
      <c r="N75" t="s">
        <v>1286</v>
      </c>
      <c r="O75" t="s">
        <v>2271</v>
      </c>
      <c r="P75" t="s">
        <v>2271</v>
      </c>
      <c r="Q75" t="s">
        <v>2271</v>
      </c>
      <c r="R75" t="s">
        <v>2271</v>
      </c>
      <c r="S75" t="s">
        <v>2272</v>
      </c>
      <c r="T75" t="s">
        <v>2304</v>
      </c>
      <c r="U75" t="s">
        <v>2271</v>
      </c>
      <c r="V75" t="s">
        <v>2273</v>
      </c>
      <c r="W75" t="s">
        <v>2274</v>
      </c>
      <c r="X75" t="s">
        <v>2274</v>
      </c>
      <c r="Y75" t="s">
        <v>2274</v>
      </c>
      <c r="Z75" t="s">
        <v>2273</v>
      </c>
      <c r="AA75" t="s">
        <v>2273</v>
      </c>
      <c r="AB75" t="s">
        <v>2273</v>
      </c>
      <c r="AC75" t="s">
        <v>2275</v>
      </c>
      <c r="AD75" t="s">
        <v>1278</v>
      </c>
      <c r="AE75" t="s">
        <v>2273</v>
      </c>
      <c r="AF75" t="s">
        <v>2273</v>
      </c>
      <c r="AG75" t="s">
        <v>2273</v>
      </c>
      <c r="AH75" t="s">
        <v>2273</v>
      </c>
      <c r="AI75" t="s">
        <v>2273</v>
      </c>
    </row>
    <row r="76" spans="2:35" customFormat="1" x14ac:dyDescent="0.3">
      <c r="B76" t="s">
        <v>2307</v>
      </c>
      <c r="C76" t="s">
        <v>2307</v>
      </c>
      <c r="D76">
        <v>2022</v>
      </c>
      <c r="E76" s="196" t="s">
        <v>2308</v>
      </c>
      <c r="F76" s="201"/>
      <c r="G76" s="201"/>
      <c r="H76" t="s">
        <v>2271</v>
      </c>
      <c r="I76" t="s">
        <v>2271</v>
      </c>
      <c r="J76" t="s">
        <v>2271</v>
      </c>
      <c r="K76" t="s">
        <v>2271</v>
      </c>
      <c r="L76" t="s">
        <v>2271</v>
      </c>
      <c r="M76" t="s">
        <v>2271</v>
      </c>
      <c r="N76" t="s">
        <v>2272</v>
      </c>
      <c r="O76" t="s">
        <v>2271</v>
      </c>
      <c r="P76" t="s">
        <v>2271</v>
      </c>
      <c r="Q76" t="s">
        <v>2271</v>
      </c>
      <c r="R76" t="s">
        <v>2271</v>
      </c>
      <c r="S76" t="s">
        <v>2272</v>
      </c>
      <c r="T76" t="s">
        <v>2272</v>
      </c>
      <c r="U76" t="s">
        <v>2271</v>
      </c>
      <c r="V76" t="s">
        <v>2272</v>
      </c>
      <c r="W76" t="s">
        <v>2272</v>
      </c>
      <c r="X76" t="s">
        <v>2272</v>
      </c>
      <c r="Y76" t="s">
        <v>2272</v>
      </c>
      <c r="Z76" t="s">
        <v>2273</v>
      </c>
      <c r="AA76" t="s">
        <v>2273</v>
      </c>
      <c r="AB76" t="s">
        <v>2273</v>
      </c>
      <c r="AC76" t="s">
        <v>2275</v>
      </c>
      <c r="AD76" t="s">
        <v>1278</v>
      </c>
      <c r="AE76" t="s">
        <v>2273</v>
      </c>
      <c r="AF76" t="s">
        <v>2273</v>
      </c>
      <c r="AG76" t="s">
        <v>2273</v>
      </c>
      <c r="AH76" t="s">
        <v>2273</v>
      </c>
      <c r="AI76" t="s">
        <v>2273</v>
      </c>
    </row>
    <row r="77" spans="2:35" customFormat="1" x14ac:dyDescent="0.3">
      <c r="B77" t="s">
        <v>2307</v>
      </c>
      <c r="C77" t="s">
        <v>2307</v>
      </c>
      <c r="D77">
        <v>2022</v>
      </c>
      <c r="E77" s="196" t="s">
        <v>2309</v>
      </c>
      <c r="F77" s="201"/>
      <c r="G77" s="201"/>
      <c r="H77" t="s">
        <v>2271</v>
      </c>
      <c r="I77" t="s">
        <v>2271</v>
      </c>
      <c r="J77" t="s">
        <v>2271</v>
      </c>
      <c r="K77" t="s">
        <v>2271</v>
      </c>
      <c r="L77" t="s">
        <v>2271</v>
      </c>
      <c r="M77" t="s">
        <v>2271</v>
      </c>
      <c r="N77" t="s">
        <v>2272</v>
      </c>
      <c r="O77" t="s">
        <v>2271</v>
      </c>
      <c r="P77" t="s">
        <v>2271</v>
      </c>
      <c r="Q77" t="s">
        <v>2271</v>
      </c>
      <c r="R77" t="s">
        <v>2271</v>
      </c>
      <c r="S77" t="s">
        <v>2272</v>
      </c>
      <c r="T77" t="s">
        <v>2272</v>
      </c>
      <c r="U77" t="s">
        <v>2271</v>
      </c>
      <c r="V77" t="s">
        <v>2272</v>
      </c>
      <c r="W77" t="s">
        <v>2272</v>
      </c>
      <c r="X77" t="s">
        <v>2272</v>
      </c>
      <c r="Y77" t="s">
        <v>2272</v>
      </c>
      <c r="Z77" t="s">
        <v>2273</v>
      </c>
      <c r="AA77" t="s">
        <v>2273</v>
      </c>
      <c r="AB77" t="s">
        <v>2273</v>
      </c>
      <c r="AC77" t="s">
        <v>2275</v>
      </c>
      <c r="AD77" t="s">
        <v>1278</v>
      </c>
      <c r="AE77" t="s">
        <v>2273</v>
      </c>
      <c r="AF77" t="s">
        <v>2273</v>
      </c>
      <c r="AG77" t="s">
        <v>2273</v>
      </c>
      <c r="AH77" t="s">
        <v>2273</v>
      </c>
      <c r="AI77" t="s">
        <v>2273</v>
      </c>
    </row>
    <row r="78" spans="2:35" customFormat="1" x14ac:dyDescent="0.3">
      <c r="B78" t="s">
        <v>2307</v>
      </c>
      <c r="C78" t="s">
        <v>2307</v>
      </c>
      <c r="D78">
        <v>2022</v>
      </c>
      <c r="E78" s="196" t="s">
        <v>2310</v>
      </c>
      <c r="F78" s="201"/>
      <c r="G78" s="201"/>
      <c r="H78" t="s">
        <v>2271</v>
      </c>
      <c r="I78" t="s">
        <v>2271</v>
      </c>
      <c r="J78" t="s">
        <v>2271</v>
      </c>
      <c r="K78" t="s">
        <v>2271</v>
      </c>
      <c r="L78" t="s">
        <v>2271</v>
      </c>
      <c r="M78" t="s">
        <v>2271</v>
      </c>
      <c r="N78" t="s">
        <v>2272</v>
      </c>
      <c r="O78" t="s">
        <v>2271</v>
      </c>
      <c r="P78" t="s">
        <v>2271</v>
      </c>
      <c r="Q78" t="s">
        <v>2271</v>
      </c>
      <c r="R78" t="s">
        <v>2271</v>
      </c>
      <c r="S78" t="s">
        <v>2272</v>
      </c>
      <c r="T78" t="s">
        <v>2272</v>
      </c>
      <c r="U78" t="s">
        <v>2271</v>
      </c>
      <c r="V78" t="s">
        <v>2272</v>
      </c>
      <c r="W78" t="s">
        <v>2272</v>
      </c>
      <c r="X78" t="s">
        <v>2272</v>
      </c>
      <c r="Y78" t="s">
        <v>2272</v>
      </c>
      <c r="Z78" t="s">
        <v>2273</v>
      </c>
      <c r="AA78" t="s">
        <v>2273</v>
      </c>
      <c r="AB78" t="s">
        <v>2273</v>
      </c>
      <c r="AC78" t="s">
        <v>2275</v>
      </c>
      <c r="AD78" t="s">
        <v>1278</v>
      </c>
      <c r="AE78" t="s">
        <v>2273</v>
      </c>
      <c r="AF78" t="s">
        <v>2273</v>
      </c>
      <c r="AG78" t="s">
        <v>2273</v>
      </c>
      <c r="AH78" t="s">
        <v>2273</v>
      </c>
      <c r="AI78" t="s">
        <v>2273</v>
      </c>
    </row>
    <row r="79" spans="2:35" customFormat="1" x14ac:dyDescent="0.3">
      <c r="B79" t="s">
        <v>2307</v>
      </c>
      <c r="C79" t="s">
        <v>2307</v>
      </c>
      <c r="D79">
        <v>2022</v>
      </c>
      <c r="E79" s="196"/>
      <c r="F79" s="201"/>
      <c r="G79" s="201"/>
      <c r="H79" t="s">
        <v>1741</v>
      </c>
      <c r="I79" t="s">
        <v>1741</v>
      </c>
      <c r="J79" t="s">
        <v>1741</v>
      </c>
      <c r="K79" t="s">
        <v>1741</v>
      </c>
      <c r="L79" t="s">
        <v>1741</v>
      </c>
      <c r="M79" t="s">
        <v>1741</v>
      </c>
      <c r="N79" t="s">
        <v>1741</v>
      </c>
      <c r="O79" t="s">
        <v>1741</v>
      </c>
      <c r="P79" t="s">
        <v>1741</v>
      </c>
      <c r="Q79" t="s">
        <v>1741</v>
      </c>
      <c r="R79" t="s">
        <v>1741</v>
      </c>
      <c r="S79" t="s">
        <v>1741</v>
      </c>
      <c r="T79" t="s">
        <v>1741</v>
      </c>
      <c r="U79" t="s">
        <v>1741</v>
      </c>
      <c r="V79" t="s">
        <v>1741</v>
      </c>
      <c r="W79" t="s">
        <v>1741</v>
      </c>
      <c r="X79" t="s">
        <v>1741</v>
      </c>
      <c r="Y79" t="s">
        <v>1741</v>
      </c>
      <c r="Z79" t="s">
        <v>1741</v>
      </c>
      <c r="AA79" t="s">
        <v>1741</v>
      </c>
      <c r="AB79" t="s">
        <v>1741</v>
      </c>
      <c r="AC79" t="s">
        <v>1741</v>
      </c>
      <c r="AD79" t="s">
        <v>1741</v>
      </c>
      <c r="AE79" t="s">
        <v>1741</v>
      </c>
      <c r="AF79" t="s">
        <v>1741</v>
      </c>
      <c r="AG79" t="s">
        <v>1741</v>
      </c>
      <c r="AH79" t="s">
        <v>1741</v>
      </c>
      <c r="AI79" t="s">
        <v>1741</v>
      </c>
    </row>
    <row r="80" spans="2:35" customFormat="1" x14ac:dyDescent="0.3">
      <c r="B80" t="s">
        <v>2307</v>
      </c>
      <c r="C80" t="s">
        <v>2307</v>
      </c>
      <c r="D80">
        <v>2022</v>
      </c>
      <c r="E80" s="196" t="s">
        <v>2311</v>
      </c>
      <c r="F80" s="201"/>
      <c r="G80" s="201"/>
      <c r="H80" t="s">
        <v>559</v>
      </c>
      <c r="I80" t="s">
        <v>559</v>
      </c>
      <c r="J80" t="s">
        <v>559</v>
      </c>
      <c r="K80" t="s">
        <v>559</v>
      </c>
      <c r="L80" t="s">
        <v>559</v>
      </c>
      <c r="M80">
        <v>0.28699999999999998</v>
      </c>
      <c r="N80" t="s">
        <v>559</v>
      </c>
      <c r="O80" t="s">
        <v>559</v>
      </c>
      <c r="P80" t="s">
        <v>559</v>
      </c>
      <c r="Q80" t="s">
        <v>559</v>
      </c>
      <c r="R80" t="s">
        <v>559</v>
      </c>
      <c r="S80" t="s">
        <v>559</v>
      </c>
      <c r="T80" t="s">
        <v>559</v>
      </c>
      <c r="U80" t="s">
        <v>555</v>
      </c>
      <c r="V80" t="s">
        <v>559</v>
      </c>
      <c r="W80" t="s">
        <v>558</v>
      </c>
      <c r="X80" t="s">
        <v>559</v>
      </c>
      <c r="Y80" t="s">
        <v>554</v>
      </c>
      <c r="Z80" t="s">
        <v>566</v>
      </c>
      <c r="AA80" t="s">
        <v>566</v>
      </c>
      <c r="AB80" t="s">
        <v>566</v>
      </c>
      <c r="AC80" t="s">
        <v>566</v>
      </c>
      <c r="AD80" t="s">
        <v>566</v>
      </c>
      <c r="AE80" t="s">
        <v>566</v>
      </c>
      <c r="AF80" t="s">
        <v>566</v>
      </c>
      <c r="AG80" t="s">
        <v>566</v>
      </c>
      <c r="AH80" t="s">
        <v>566</v>
      </c>
      <c r="AI80" t="s">
        <v>566</v>
      </c>
    </row>
    <row r="81" spans="2:35" customFormat="1" x14ac:dyDescent="0.3">
      <c r="B81" t="s">
        <v>2307</v>
      </c>
      <c r="C81" t="s">
        <v>2307</v>
      </c>
      <c r="D81">
        <v>2022</v>
      </c>
      <c r="E81" s="196" t="s">
        <v>2312</v>
      </c>
      <c r="F81" s="201"/>
      <c r="G81" s="201"/>
      <c r="H81" t="s">
        <v>559</v>
      </c>
      <c r="I81" t="s">
        <v>559</v>
      </c>
      <c r="J81" t="s">
        <v>559</v>
      </c>
      <c r="K81" t="s">
        <v>559</v>
      </c>
      <c r="L81" t="s">
        <v>559</v>
      </c>
      <c r="M81" t="s">
        <v>559</v>
      </c>
      <c r="N81" t="s">
        <v>559</v>
      </c>
      <c r="O81" t="s">
        <v>559</v>
      </c>
      <c r="P81" t="s">
        <v>559</v>
      </c>
      <c r="R81" t="s">
        <v>559</v>
      </c>
      <c r="S81" t="s">
        <v>559</v>
      </c>
      <c r="T81" t="s">
        <v>559</v>
      </c>
      <c r="U81" t="s">
        <v>559</v>
      </c>
      <c r="V81" t="s">
        <v>559</v>
      </c>
      <c r="W81" t="s">
        <v>559</v>
      </c>
      <c r="X81" t="s">
        <v>559</v>
      </c>
      <c r="Y81" t="s">
        <v>559</v>
      </c>
      <c r="Z81" t="s">
        <v>566</v>
      </c>
      <c r="AA81" t="s">
        <v>566</v>
      </c>
      <c r="AB81" t="s">
        <v>566</v>
      </c>
      <c r="AC81" t="s">
        <v>566</v>
      </c>
      <c r="AD81" t="s">
        <v>566</v>
      </c>
      <c r="AE81" t="s">
        <v>566</v>
      </c>
      <c r="AF81" t="s">
        <v>566</v>
      </c>
      <c r="AG81" t="s">
        <v>566</v>
      </c>
      <c r="AH81" t="s">
        <v>566</v>
      </c>
      <c r="AI81" t="s">
        <v>566</v>
      </c>
    </row>
    <row r="82" spans="2:35" customFormat="1" x14ac:dyDescent="0.3">
      <c r="B82" t="s">
        <v>2307</v>
      </c>
      <c r="C82" t="s">
        <v>2307</v>
      </c>
      <c r="D82">
        <v>2022</v>
      </c>
      <c r="E82" s="196" t="s">
        <v>2313</v>
      </c>
      <c r="F82" s="201"/>
      <c r="G82" s="201"/>
      <c r="H82" t="s">
        <v>559</v>
      </c>
      <c r="I82" t="s">
        <v>559</v>
      </c>
      <c r="J82" t="s">
        <v>566</v>
      </c>
      <c r="K82" t="s">
        <v>559</v>
      </c>
      <c r="L82" t="s">
        <v>559</v>
      </c>
      <c r="M82" t="s">
        <v>559</v>
      </c>
      <c r="N82" t="s">
        <v>559</v>
      </c>
      <c r="O82" t="s">
        <v>559</v>
      </c>
      <c r="P82" t="s">
        <v>559</v>
      </c>
      <c r="Q82" t="s">
        <v>559</v>
      </c>
      <c r="R82" t="s">
        <v>559</v>
      </c>
      <c r="S82" t="s">
        <v>559</v>
      </c>
      <c r="T82" t="s">
        <v>559</v>
      </c>
      <c r="U82" t="s">
        <v>559</v>
      </c>
      <c r="V82" t="s">
        <v>559</v>
      </c>
      <c r="W82" t="s">
        <v>559</v>
      </c>
      <c r="X82" t="s">
        <v>559</v>
      </c>
      <c r="Y82" t="s">
        <v>559</v>
      </c>
      <c r="Z82" t="s">
        <v>566</v>
      </c>
      <c r="AA82" t="s">
        <v>566</v>
      </c>
      <c r="AB82" t="s">
        <v>566</v>
      </c>
      <c r="AC82" t="s">
        <v>566</v>
      </c>
      <c r="AD82" t="s">
        <v>566</v>
      </c>
      <c r="AE82" t="s">
        <v>566</v>
      </c>
      <c r="AF82" t="s">
        <v>566</v>
      </c>
      <c r="AG82" t="s">
        <v>566</v>
      </c>
      <c r="AH82" t="s">
        <v>566</v>
      </c>
      <c r="AI82" t="s">
        <v>566</v>
      </c>
    </row>
    <row r="83" spans="2:35" customFormat="1" x14ac:dyDescent="0.3">
      <c r="B83" t="s">
        <v>2307</v>
      </c>
      <c r="C83" t="s">
        <v>2307</v>
      </c>
      <c r="D83">
        <v>2022</v>
      </c>
      <c r="E83" s="196" t="s">
        <v>2314</v>
      </c>
      <c r="F83" s="201"/>
      <c r="G83" s="201"/>
      <c r="H83" t="s">
        <v>559</v>
      </c>
      <c r="I83">
        <v>6.6724206612667633E-2</v>
      </c>
      <c r="J83" t="s">
        <v>566</v>
      </c>
      <c r="K83" t="s">
        <v>559</v>
      </c>
      <c r="L83">
        <v>0.30396583012437484</v>
      </c>
      <c r="M83" t="s">
        <v>559</v>
      </c>
      <c r="N83" t="s">
        <v>559</v>
      </c>
      <c r="O83" t="s">
        <v>559</v>
      </c>
      <c r="P83" t="s">
        <v>559</v>
      </c>
      <c r="Q83" t="s">
        <v>559</v>
      </c>
      <c r="R83" t="s">
        <v>559</v>
      </c>
      <c r="S83" t="s">
        <v>559</v>
      </c>
      <c r="T83" t="s">
        <v>559</v>
      </c>
      <c r="U83" t="s">
        <v>559</v>
      </c>
      <c r="V83" t="s">
        <v>559</v>
      </c>
      <c r="W83">
        <v>8.9076262559199759E-2</v>
      </c>
      <c r="X83" t="s">
        <v>559</v>
      </c>
      <c r="Y83">
        <v>0.26064489001018015</v>
      </c>
      <c r="Z83" t="s">
        <v>566</v>
      </c>
      <c r="AA83" t="s">
        <v>566</v>
      </c>
      <c r="AB83" t="s">
        <v>566</v>
      </c>
      <c r="AC83" t="s">
        <v>566</v>
      </c>
      <c r="AD83" t="s">
        <v>566</v>
      </c>
      <c r="AE83" t="s">
        <v>566</v>
      </c>
      <c r="AF83" t="s">
        <v>566</v>
      </c>
      <c r="AG83" t="s">
        <v>566</v>
      </c>
      <c r="AH83" t="s">
        <v>566</v>
      </c>
      <c r="AI83" t="s">
        <v>566</v>
      </c>
    </row>
    <row r="84" spans="2:35" customFormat="1" x14ac:dyDescent="0.3">
      <c r="B84" t="s">
        <v>2307</v>
      </c>
      <c r="C84" t="s">
        <v>2307</v>
      </c>
      <c r="D84">
        <v>2022</v>
      </c>
      <c r="E84" s="196" t="s">
        <v>2315</v>
      </c>
      <c r="F84" s="201"/>
      <c r="G84" s="201"/>
      <c r="H84" t="s">
        <v>559</v>
      </c>
      <c r="I84" t="s">
        <v>559</v>
      </c>
      <c r="J84" t="s">
        <v>554</v>
      </c>
      <c r="K84" t="s">
        <v>559</v>
      </c>
      <c r="L84" t="s">
        <v>559</v>
      </c>
      <c r="M84">
        <v>8.8931818938813578E-2</v>
      </c>
      <c r="N84" t="s">
        <v>559</v>
      </c>
      <c r="O84" t="s">
        <v>559</v>
      </c>
      <c r="P84" t="s">
        <v>559</v>
      </c>
      <c r="Q84" t="s">
        <v>559</v>
      </c>
      <c r="R84" t="s">
        <v>559</v>
      </c>
      <c r="S84" t="s">
        <v>559</v>
      </c>
      <c r="T84">
        <v>3.5084213214313466E-2</v>
      </c>
      <c r="U84" t="s">
        <v>559</v>
      </c>
      <c r="V84" t="s">
        <v>559</v>
      </c>
      <c r="W84" t="s">
        <v>559</v>
      </c>
      <c r="X84" t="s">
        <v>559</v>
      </c>
      <c r="Y84" t="s">
        <v>559</v>
      </c>
      <c r="Z84" t="s">
        <v>566</v>
      </c>
      <c r="AA84" t="s">
        <v>566</v>
      </c>
      <c r="AB84" t="s">
        <v>566</v>
      </c>
      <c r="AC84" t="s">
        <v>566</v>
      </c>
      <c r="AD84" t="s">
        <v>566</v>
      </c>
      <c r="AE84" t="s">
        <v>566</v>
      </c>
      <c r="AF84" t="s">
        <v>566</v>
      </c>
      <c r="AG84" t="s">
        <v>566</v>
      </c>
      <c r="AH84" t="s">
        <v>566</v>
      </c>
      <c r="AI84" t="s">
        <v>566</v>
      </c>
    </row>
    <row r="85" spans="2:35" customFormat="1" x14ac:dyDescent="0.3">
      <c r="B85" t="s">
        <v>38</v>
      </c>
      <c r="C85" t="s">
        <v>38</v>
      </c>
      <c r="D85">
        <v>2022</v>
      </c>
      <c r="E85" s="196">
        <v>44574</v>
      </c>
      <c r="F85" s="174">
        <v>6580210</v>
      </c>
      <c r="G85" s="174">
        <v>145070</v>
      </c>
      <c r="H85">
        <v>0.60255024854117134</v>
      </c>
      <c r="I85">
        <v>1.3278342098311844</v>
      </c>
      <c r="J85">
        <v>1.3170280719448648</v>
      </c>
      <c r="K85">
        <v>1.3565064956895518</v>
      </c>
      <c r="L85">
        <v>1.6291453545613912</v>
      </c>
      <c r="M85">
        <v>1.5574046058161037</v>
      </c>
      <c r="N85" t="s">
        <v>1286</v>
      </c>
      <c r="O85">
        <v>0.6046274283793196</v>
      </c>
      <c r="P85">
        <v>0.35273635424921357</v>
      </c>
      <c r="Q85" t="s">
        <v>2271</v>
      </c>
      <c r="R85" t="s">
        <v>2271</v>
      </c>
      <c r="S85" t="s">
        <v>2272</v>
      </c>
      <c r="T85">
        <v>5.1145450615949866</v>
      </c>
      <c r="U85">
        <v>1.2862185721489807</v>
      </c>
      <c r="V85" t="s">
        <v>2273</v>
      </c>
      <c r="W85" t="s">
        <v>2274</v>
      </c>
      <c r="X85" t="s">
        <v>2274</v>
      </c>
      <c r="Y85" t="s">
        <v>2274</v>
      </c>
      <c r="Z85" t="s">
        <v>2273</v>
      </c>
      <c r="AA85" t="s">
        <v>2273</v>
      </c>
      <c r="AB85" t="s">
        <v>2273</v>
      </c>
      <c r="AC85" t="s">
        <v>2275</v>
      </c>
      <c r="AD85" t="s">
        <v>1278</v>
      </c>
      <c r="AE85" t="s">
        <v>2273</v>
      </c>
      <c r="AF85" t="s">
        <v>2273</v>
      </c>
      <c r="AG85" t="s">
        <v>2273</v>
      </c>
      <c r="AH85" t="s">
        <v>2273</v>
      </c>
      <c r="AI85" t="s">
        <v>2273</v>
      </c>
    </row>
    <row r="86" spans="2:35" customFormat="1" x14ac:dyDescent="0.3">
      <c r="B86" t="s">
        <v>38</v>
      </c>
      <c r="C86" t="s">
        <v>38</v>
      </c>
      <c r="D86">
        <v>2022</v>
      </c>
      <c r="E86" s="196">
        <v>44600</v>
      </c>
      <c r="F86" s="174">
        <v>6580210</v>
      </c>
      <c r="G86" s="174">
        <v>145070</v>
      </c>
      <c r="H86">
        <v>0.97005508479161928</v>
      </c>
      <c r="I86">
        <v>1.3431706762767441</v>
      </c>
      <c r="J86">
        <v>1.4787398677532115</v>
      </c>
      <c r="K86">
        <v>1.0372282285207191</v>
      </c>
      <c r="L86">
        <v>1.1419217990757875</v>
      </c>
      <c r="M86">
        <v>1.7238617793794571</v>
      </c>
      <c r="N86" t="s">
        <v>1286</v>
      </c>
      <c r="O86">
        <v>0.73206497624536004</v>
      </c>
      <c r="P86" t="s">
        <v>2271</v>
      </c>
      <c r="Q86" t="s">
        <v>2271</v>
      </c>
      <c r="R86" t="s">
        <v>2271</v>
      </c>
      <c r="S86" t="s">
        <v>2272</v>
      </c>
      <c r="T86">
        <v>8.8962479573174029</v>
      </c>
      <c r="U86">
        <v>4.2047336125450476</v>
      </c>
      <c r="V86" t="s">
        <v>2273</v>
      </c>
      <c r="W86" t="s">
        <v>2274</v>
      </c>
      <c r="X86" t="s">
        <v>2274</v>
      </c>
      <c r="Y86" t="s">
        <v>2274</v>
      </c>
      <c r="Z86" t="s">
        <v>2273</v>
      </c>
      <c r="AA86" t="s">
        <v>2273</v>
      </c>
      <c r="AB86" t="s">
        <v>2273</v>
      </c>
      <c r="AC86" t="s">
        <v>2275</v>
      </c>
      <c r="AD86" t="s">
        <v>1278</v>
      </c>
      <c r="AE86" t="s">
        <v>2273</v>
      </c>
      <c r="AF86" t="s">
        <v>2273</v>
      </c>
      <c r="AG86" t="s">
        <v>2273</v>
      </c>
      <c r="AH86" t="s">
        <v>2273</v>
      </c>
      <c r="AI86" t="s">
        <v>2273</v>
      </c>
    </row>
    <row r="87" spans="2:35" customFormat="1" x14ac:dyDescent="0.3">
      <c r="B87" t="s">
        <v>38</v>
      </c>
      <c r="C87" t="s">
        <v>38</v>
      </c>
      <c r="D87">
        <v>2022</v>
      </c>
      <c r="E87" s="196">
        <v>44645</v>
      </c>
      <c r="F87" s="174">
        <v>6580210</v>
      </c>
      <c r="G87" s="174">
        <v>145070</v>
      </c>
      <c r="H87">
        <v>0.67793917882651944</v>
      </c>
      <c r="I87">
        <v>1.23</v>
      </c>
      <c r="J87">
        <v>0.89917181543315372</v>
      </c>
      <c r="K87">
        <v>0.9904583497655669</v>
      </c>
      <c r="L87">
        <v>0.84589851452609444</v>
      </c>
      <c r="M87">
        <v>1.53</v>
      </c>
      <c r="N87" t="s">
        <v>1286</v>
      </c>
      <c r="O87">
        <v>0.46235923053328071</v>
      </c>
      <c r="P87" t="s">
        <v>2271</v>
      </c>
      <c r="Q87" t="s">
        <v>2271</v>
      </c>
      <c r="R87" t="s">
        <v>2271</v>
      </c>
      <c r="S87" t="s">
        <v>2272</v>
      </c>
      <c r="T87">
        <v>4.6587572849568382</v>
      </c>
      <c r="U87">
        <v>1.2608014548004032</v>
      </c>
      <c r="V87" t="s">
        <v>2273</v>
      </c>
      <c r="W87" t="s">
        <v>2274</v>
      </c>
      <c r="X87" t="s">
        <v>2274</v>
      </c>
      <c r="Y87" t="s">
        <v>2274</v>
      </c>
      <c r="Z87" t="s">
        <v>2273</v>
      </c>
      <c r="AA87" t="s">
        <v>2273</v>
      </c>
      <c r="AB87" t="s">
        <v>2273</v>
      </c>
      <c r="AC87" t="s">
        <v>2275</v>
      </c>
      <c r="AD87" t="s">
        <v>1278</v>
      </c>
      <c r="AE87" t="s">
        <v>2273</v>
      </c>
      <c r="AF87" t="s">
        <v>2273</v>
      </c>
      <c r="AG87" t="s">
        <v>2273</v>
      </c>
      <c r="AH87" t="s">
        <v>2273</v>
      </c>
      <c r="AI87" t="s">
        <v>2273</v>
      </c>
    </row>
    <row r="88" spans="2:35" customFormat="1" x14ac:dyDescent="0.3">
      <c r="B88" t="s">
        <v>38</v>
      </c>
      <c r="C88" t="s">
        <v>38</v>
      </c>
      <c r="D88">
        <v>2022</v>
      </c>
      <c r="E88" s="196">
        <v>44670</v>
      </c>
      <c r="F88" s="174">
        <v>6580210</v>
      </c>
      <c r="G88" s="174">
        <v>145070</v>
      </c>
      <c r="H88">
        <v>0.64113894610937594</v>
      </c>
      <c r="I88">
        <v>1.371774425764724</v>
      </c>
      <c r="J88">
        <v>1.2860212195716214</v>
      </c>
      <c r="K88">
        <v>1.0687088843112498</v>
      </c>
      <c r="L88">
        <v>1.0906538640441226</v>
      </c>
      <c r="M88">
        <v>1.7</v>
      </c>
      <c r="N88" t="s">
        <v>2272</v>
      </c>
      <c r="O88" t="s">
        <v>2271</v>
      </c>
      <c r="P88" t="s">
        <v>2271</v>
      </c>
      <c r="Q88" t="s">
        <v>2271</v>
      </c>
      <c r="R88" t="s">
        <v>2271</v>
      </c>
      <c r="S88" t="s">
        <v>2272</v>
      </c>
      <c r="T88">
        <v>6.01</v>
      </c>
      <c r="U88">
        <v>2.11</v>
      </c>
      <c r="V88" t="s">
        <v>2272</v>
      </c>
      <c r="W88" t="s">
        <v>2272</v>
      </c>
      <c r="X88" t="s">
        <v>2272</v>
      </c>
      <c r="Y88" t="s">
        <v>2272</v>
      </c>
      <c r="Z88" t="s">
        <v>2273</v>
      </c>
      <c r="AA88" t="s">
        <v>2273</v>
      </c>
      <c r="AB88" t="s">
        <v>2273</v>
      </c>
      <c r="AC88" t="s">
        <v>2275</v>
      </c>
      <c r="AD88" t="s">
        <v>1278</v>
      </c>
      <c r="AE88" t="s">
        <v>2273</v>
      </c>
      <c r="AF88" t="s">
        <v>2273</v>
      </c>
      <c r="AG88" t="s">
        <v>2273</v>
      </c>
      <c r="AH88" t="s">
        <v>2273</v>
      </c>
      <c r="AI88" t="s">
        <v>2273</v>
      </c>
    </row>
    <row r="89" spans="2:35" customFormat="1" x14ac:dyDescent="0.3">
      <c r="B89" t="s">
        <v>38</v>
      </c>
      <c r="C89" t="s">
        <v>38</v>
      </c>
      <c r="D89">
        <v>2022</v>
      </c>
      <c r="E89" s="196">
        <v>44698</v>
      </c>
      <c r="F89" s="174">
        <v>6580210</v>
      </c>
      <c r="G89" s="174">
        <v>145070</v>
      </c>
      <c r="H89">
        <v>0.57948449561690429</v>
      </c>
      <c r="I89">
        <v>1.5935060403855379</v>
      </c>
      <c r="J89">
        <v>0.97823716690653773</v>
      </c>
      <c r="K89">
        <v>0.93104801779405999</v>
      </c>
      <c r="L89">
        <v>0.9809193597627458</v>
      </c>
      <c r="M89">
        <v>1.5076976754328579</v>
      </c>
      <c r="N89" t="s">
        <v>2272</v>
      </c>
      <c r="O89" t="s">
        <v>2271</v>
      </c>
      <c r="Q89" t="s">
        <v>2271</v>
      </c>
      <c r="R89" t="s">
        <v>2271</v>
      </c>
      <c r="S89" t="s">
        <v>2272</v>
      </c>
      <c r="T89">
        <v>4.4236011164900351</v>
      </c>
      <c r="U89">
        <v>2.5632932094727203</v>
      </c>
      <c r="V89" t="s">
        <v>2272</v>
      </c>
      <c r="W89" t="s">
        <v>2272</v>
      </c>
      <c r="X89" t="s">
        <v>2272</v>
      </c>
      <c r="Y89" t="s">
        <v>2272</v>
      </c>
      <c r="Z89" t="s">
        <v>2273</v>
      </c>
      <c r="AA89" t="s">
        <v>2273</v>
      </c>
      <c r="AB89" t="s">
        <v>2273</v>
      </c>
      <c r="AC89" t="s">
        <v>2275</v>
      </c>
      <c r="AD89" t="s">
        <v>1278</v>
      </c>
      <c r="AE89" t="s">
        <v>2273</v>
      </c>
      <c r="AF89" t="s">
        <v>2273</v>
      </c>
      <c r="AG89" t="s">
        <v>2273</v>
      </c>
      <c r="AH89" t="s">
        <v>2273</v>
      </c>
      <c r="AI89" t="s">
        <v>2273</v>
      </c>
    </row>
    <row r="90" spans="2:35" customFormat="1" x14ac:dyDescent="0.3">
      <c r="B90" t="s">
        <v>38</v>
      </c>
      <c r="C90" t="s">
        <v>38</v>
      </c>
      <c r="D90">
        <v>2022</v>
      </c>
      <c r="E90" s="196">
        <v>44727</v>
      </c>
      <c r="F90" s="174">
        <v>6580210</v>
      </c>
      <c r="G90" s="174">
        <v>145070</v>
      </c>
      <c r="H90">
        <v>0.58424734433025305</v>
      </c>
      <c r="I90">
        <v>1.1695886230820163</v>
      </c>
      <c r="J90">
        <v>1.1086161729567894</v>
      </c>
      <c r="K90">
        <v>0.9035034689236261</v>
      </c>
      <c r="L90">
        <v>1.3189538532400611</v>
      </c>
      <c r="M90">
        <v>1.4445691913521603</v>
      </c>
      <c r="N90" t="s">
        <v>2272</v>
      </c>
      <c r="O90" t="s">
        <v>2271</v>
      </c>
      <c r="P90" t="s">
        <v>2271</v>
      </c>
      <c r="Q90" t="s">
        <v>2271</v>
      </c>
      <c r="R90" t="s">
        <v>2271</v>
      </c>
      <c r="S90" t="s">
        <v>2272</v>
      </c>
      <c r="T90">
        <v>4.45</v>
      </c>
      <c r="U90">
        <v>2.1678613582059474</v>
      </c>
      <c r="V90" t="s">
        <v>2272</v>
      </c>
      <c r="W90" t="s">
        <v>2272</v>
      </c>
      <c r="X90" t="s">
        <v>2272</v>
      </c>
      <c r="Y90" t="s">
        <v>2272</v>
      </c>
      <c r="Z90" t="s">
        <v>2273</v>
      </c>
      <c r="AA90" t="s">
        <v>2273</v>
      </c>
      <c r="AB90" t="s">
        <v>2273</v>
      </c>
      <c r="AC90" t="s">
        <v>2275</v>
      </c>
      <c r="AD90" t="s">
        <v>1278</v>
      </c>
      <c r="AE90" t="s">
        <v>2273</v>
      </c>
      <c r="AF90" t="s">
        <v>2273</v>
      </c>
      <c r="AG90" t="s">
        <v>2273</v>
      </c>
      <c r="AH90" t="s">
        <v>2273</v>
      </c>
      <c r="AI90" t="s">
        <v>2273</v>
      </c>
    </row>
    <row r="91" spans="2:35" customFormat="1" x14ac:dyDescent="0.3">
      <c r="B91" t="s">
        <v>38</v>
      </c>
      <c r="C91" t="s">
        <v>38</v>
      </c>
      <c r="D91">
        <v>2022</v>
      </c>
      <c r="E91" s="196">
        <v>44754</v>
      </c>
      <c r="F91" s="174">
        <v>6580210</v>
      </c>
      <c r="G91" s="174">
        <v>145070</v>
      </c>
      <c r="H91">
        <v>1.56</v>
      </c>
      <c r="I91">
        <v>1.06</v>
      </c>
      <c r="J91">
        <v>1.01</v>
      </c>
      <c r="K91">
        <v>0.69899999999999995</v>
      </c>
      <c r="L91">
        <v>1.33</v>
      </c>
      <c r="M91">
        <v>1.52</v>
      </c>
      <c r="N91" t="s">
        <v>2272</v>
      </c>
      <c r="O91">
        <v>0.56699999999999995</v>
      </c>
      <c r="P91" t="s">
        <v>2271</v>
      </c>
      <c r="Q91" t="s">
        <v>2271</v>
      </c>
      <c r="R91" t="s">
        <v>2271</v>
      </c>
      <c r="S91" t="s">
        <v>2272</v>
      </c>
      <c r="T91">
        <v>4.3099999999999996</v>
      </c>
      <c r="U91">
        <v>2.19</v>
      </c>
      <c r="V91" t="s">
        <v>2272</v>
      </c>
      <c r="W91" t="s">
        <v>2272</v>
      </c>
      <c r="X91" t="s">
        <v>2272</v>
      </c>
      <c r="Y91" t="s">
        <v>2272</v>
      </c>
      <c r="Z91" t="s">
        <v>566</v>
      </c>
      <c r="AA91" t="s">
        <v>566</v>
      </c>
      <c r="AB91" t="s">
        <v>566</v>
      </c>
      <c r="AC91" t="s">
        <v>566</v>
      </c>
      <c r="AD91" t="s">
        <v>566</v>
      </c>
      <c r="AE91" t="s">
        <v>566</v>
      </c>
      <c r="AF91" t="s">
        <v>566</v>
      </c>
      <c r="AG91" t="s">
        <v>566</v>
      </c>
      <c r="AH91" t="s">
        <v>566</v>
      </c>
      <c r="AI91" t="s">
        <v>566</v>
      </c>
    </row>
    <row r="92" spans="2:35" customFormat="1" x14ac:dyDescent="0.3">
      <c r="B92" t="s">
        <v>38</v>
      </c>
      <c r="C92" t="s">
        <v>38</v>
      </c>
      <c r="D92">
        <v>2022</v>
      </c>
      <c r="E92" s="196">
        <v>44791</v>
      </c>
      <c r="F92" s="174">
        <v>6580210</v>
      </c>
      <c r="G92" s="174">
        <v>145070</v>
      </c>
      <c r="H92">
        <v>1.18</v>
      </c>
      <c r="I92">
        <v>1.54</v>
      </c>
      <c r="J92">
        <v>1.03</v>
      </c>
      <c r="K92">
        <v>0.98699999999999999</v>
      </c>
      <c r="L92">
        <v>1.5</v>
      </c>
      <c r="M92">
        <v>1.52</v>
      </c>
      <c r="N92" t="s">
        <v>559</v>
      </c>
      <c r="O92">
        <v>0.39400000000000002</v>
      </c>
      <c r="P92" t="s">
        <v>559</v>
      </c>
      <c r="Q92" t="s">
        <v>559</v>
      </c>
      <c r="R92">
        <v>8.4000000000000005E-2</v>
      </c>
      <c r="S92" t="s">
        <v>559</v>
      </c>
      <c r="T92">
        <v>2.97</v>
      </c>
      <c r="U92">
        <v>4.04</v>
      </c>
      <c r="V92" t="s">
        <v>559</v>
      </c>
      <c r="W92" t="s">
        <v>554</v>
      </c>
      <c r="X92" t="s">
        <v>559</v>
      </c>
      <c r="Y92" t="s">
        <v>559</v>
      </c>
      <c r="Z92" t="s">
        <v>566</v>
      </c>
      <c r="AA92" t="s">
        <v>566</v>
      </c>
      <c r="AB92" t="s">
        <v>566</v>
      </c>
      <c r="AC92" t="s">
        <v>566</v>
      </c>
      <c r="AD92" t="s">
        <v>566</v>
      </c>
      <c r="AE92" t="s">
        <v>566</v>
      </c>
      <c r="AF92" t="s">
        <v>566</v>
      </c>
      <c r="AG92" t="s">
        <v>566</v>
      </c>
      <c r="AH92" t="s">
        <v>566</v>
      </c>
      <c r="AI92" t="s">
        <v>566</v>
      </c>
    </row>
    <row r="93" spans="2:35" customFormat="1" x14ac:dyDescent="0.3">
      <c r="B93" t="s">
        <v>38</v>
      </c>
      <c r="C93" t="s">
        <v>38</v>
      </c>
      <c r="D93">
        <v>2022</v>
      </c>
      <c r="E93" s="196">
        <v>44819</v>
      </c>
      <c r="F93" s="174">
        <v>6580210</v>
      </c>
      <c r="G93" s="174">
        <v>145070</v>
      </c>
      <c r="H93">
        <v>0.86199999999999999</v>
      </c>
      <c r="I93">
        <v>1.51</v>
      </c>
      <c r="J93">
        <v>1.04</v>
      </c>
      <c r="K93">
        <v>0.872</v>
      </c>
      <c r="L93">
        <v>1.17</v>
      </c>
      <c r="M93">
        <v>1.41</v>
      </c>
      <c r="N93" t="s">
        <v>559</v>
      </c>
      <c r="O93">
        <v>0.34100000000000003</v>
      </c>
      <c r="P93" t="s">
        <v>559</v>
      </c>
      <c r="R93" t="s">
        <v>559</v>
      </c>
      <c r="S93" t="s">
        <v>559</v>
      </c>
      <c r="T93">
        <v>4.2699999999999996</v>
      </c>
      <c r="U93">
        <v>2.6</v>
      </c>
      <c r="V93" t="s">
        <v>559</v>
      </c>
      <c r="W93" t="s">
        <v>559</v>
      </c>
      <c r="X93" t="s">
        <v>559</v>
      </c>
      <c r="Y93" t="s">
        <v>559</v>
      </c>
      <c r="Z93" t="s">
        <v>566</v>
      </c>
      <c r="AA93" t="s">
        <v>566</v>
      </c>
      <c r="AB93" t="s">
        <v>566</v>
      </c>
      <c r="AC93" t="s">
        <v>566</v>
      </c>
      <c r="AD93" t="s">
        <v>566</v>
      </c>
      <c r="AE93" t="s">
        <v>566</v>
      </c>
      <c r="AF93" t="s">
        <v>566</v>
      </c>
      <c r="AG93" t="s">
        <v>566</v>
      </c>
      <c r="AH93" t="s">
        <v>566</v>
      </c>
      <c r="AI93" t="s">
        <v>566</v>
      </c>
    </row>
    <row r="94" spans="2:35" customFormat="1" x14ac:dyDescent="0.3">
      <c r="B94" t="s">
        <v>38</v>
      </c>
      <c r="C94" t="s">
        <v>38</v>
      </c>
      <c r="D94">
        <v>2022</v>
      </c>
      <c r="E94" s="196">
        <v>44851</v>
      </c>
      <c r="F94" s="174">
        <v>6580210</v>
      </c>
      <c r="G94" s="174">
        <v>145070</v>
      </c>
      <c r="H94">
        <v>0.69845872939154718</v>
      </c>
      <c r="I94">
        <v>1.3597551151925245</v>
      </c>
      <c r="J94">
        <v>0.62628215455668323</v>
      </c>
      <c r="K94">
        <v>1.1245368132753342</v>
      </c>
      <c r="L94">
        <v>1.2394608238010847</v>
      </c>
      <c r="M94">
        <v>1.4208689114440682</v>
      </c>
      <c r="N94" t="s">
        <v>559</v>
      </c>
      <c r="O94">
        <v>0.41275978733687768</v>
      </c>
      <c r="P94" t="s">
        <v>559</v>
      </c>
      <c r="Q94" t="s">
        <v>559</v>
      </c>
      <c r="R94">
        <v>6.4980398474840231E-2</v>
      </c>
      <c r="S94" t="s">
        <v>559</v>
      </c>
      <c r="T94">
        <v>4.0576768164975023</v>
      </c>
      <c r="U94">
        <v>0.95590999409269095</v>
      </c>
      <c r="V94" t="s">
        <v>559</v>
      </c>
      <c r="W94">
        <v>6.8632189463508936E-2</v>
      </c>
      <c r="X94" t="s">
        <v>559</v>
      </c>
      <c r="Y94">
        <v>0.28773964878363134</v>
      </c>
      <c r="Z94" t="s">
        <v>566</v>
      </c>
      <c r="AA94" t="s">
        <v>566</v>
      </c>
      <c r="AB94" t="s">
        <v>566</v>
      </c>
      <c r="AC94" t="s">
        <v>566</v>
      </c>
      <c r="AD94" t="s">
        <v>566</v>
      </c>
      <c r="AE94" t="s">
        <v>566</v>
      </c>
      <c r="AF94" t="s">
        <v>566</v>
      </c>
      <c r="AG94" t="s">
        <v>566</v>
      </c>
      <c r="AH94" t="s">
        <v>566</v>
      </c>
      <c r="AI94" t="s">
        <v>566</v>
      </c>
    </row>
    <row r="95" spans="2:35" customFormat="1" x14ac:dyDescent="0.3">
      <c r="B95" t="s">
        <v>38</v>
      </c>
      <c r="C95" t="s">
        <v>38</v>
      </c>
      <c r="D95">
        <v>2022</v>
      </c>
      <c r="E95" s="196">
        <v>44881</v>
      </c>
      <c r="F95" s="174">
        <v>6580210</v>
      </c>
      <c r="G95" s="174">
        <v>145070</v>
      </c>
      <c r="H95">
        <v>0.72682285625918197</v>
      </c>
      <c r="I95">
        <v>1.2358197744419039</v>
      </c>
      <c r="J95">
        <v>0.6467397907898953</v>
      </c>
      <c r="K95">
        <v>0.94862533275894456</v>
      </c>
      <c r="L95">
        <v>1.4384023152290377</v>
      </c>
      <c r="M95">
        <v>1.8941578022997647</v>
      </c>
      <c r="N95" t="s">
        <v>559</v>
      </c>
      <c r="O95">
        <v>0.35026675945256319</v>
      </c>
      <c r="P95" t="s">
        <v>559</v>
      </c>
      <c r="Q95" t="s">
        <v>559</v>
      </c>
      <c r="R95">
        <v>3.9765384233025142E-2</v>
      </c>
      <c r="S95" t="s">
        <v>559</v>
      </c>
      <c r="T95">
        <v>3.7038141631043517</v>
      </c>
      <c r="U95">
        <v>1.0089361655123659</v>
      </c>
      <c r="V95" t="s">
        <v>559</v>
      </c>
      <c r="W95" t="s">
        <v>559</v>
      </c>
      <c r="X95" t="s">
        <v>559</v>
      </c>
      <c r="Y95" t="s">
        <v>559</v>
      </c>
      <c r="Z95" t="s">
        <v>566</v>
      </c>
      <c r="AA95" t="s">
        <v>566</v>
      </c>
      <c r="AB95" t="s">
        <v>566</v>
      </c>
      <c r="AC95" t="s">
        <v>566</v>
      </c>
      <c r="AD95" t="s">
        <v>566</v>
      </c>
      <c r="AE95" t="s">
        <v>566</v>
      </c>
      <c r="AF95" t="s">
        <v>566</v>
      </c>
      <c r="AG95" t="s">
        <v>566</v>
      </c>
      <c r="AH95" t="s">
        <v>566</v>
      </c>
      <c r="AI95" t="s">
        <v>566</v>
      </c>
    </row>
    <row r="96" spans="2:35" customFormat="1" x14ac:dyDescent="0.3">
      <c r="B96" t="s">
        <v>38</v>
      </c>
      <c r="C96" t="s">
        <v>38</v>
      </c>
      <c r="D96">
        <v>2022</v>
      </c>
      <c r="E96" s="196">
        <v>44915</v>
      </c>
      <c r="F96" s="174">
        <v>6580210</v>
      </c>
      <c r="G96" s="174">
        <v>145070</v>
      </c>
      <c r="H96">
        <v>0.53132698581796389</v>
      </c>
      <c r="I96">
        <v>0.59646669773842032</v>
      </c>
      <c r="J96">
        <v>0.50025523226135782</v>
      </c>
      <c r="K96">
        <v>1.0901746676432076</v>
      </c>
      <c r="L96">
        <v>0.34267705350999844</v>
      </c>
      <c r="M96">
        <v>0.51212908094191822</v>
      </c>
      <c r="N96" t="s">
        <v>559</v>
      </c>
      <c r="O96">
        <v>0.32359011918236907</v>
      </c>
      <c r="P96">
        <v>4.427724881816366E-2</v>
      </c>
      <c r="Q96" t="s">
        <v>559</v>
      </c>
      <c r="R96" t="s">
        <v>559</v>
      </c>
      <c r="S96" t="s">
        <v>559</v>
      </c>
      <c r="T96">
        <v>6.9437601260625437</v>
      </c>
      <c r="U96">
        <v>1.030139600949908</v>
      </c>
      <c r="V96" t="s">
        <v>559</v>
      </c>
      <c r="W96" t="s">
        <v>559</v>
      </c>
      <c r="X96" t="s">
        <v>559</v>
      </c>
      <c r="Y96" t="s">
        <v>559</v>
      </c>
      <c r="Z96" t="s">
        <v>566</v>
      </c>
      <c r="AA96" t="s">
        <v>566</v>
      </c>
      <c r="AB96" t="s">
        <v>566</v>
      </c>
      <c r="AC96" t="s">
        <v>566</v>
      </c>
      <c r="AD96" t="s">
        <v>566</v>
      </c>
      <c r="AE96" t="s">
        <v>566</v>
      </c>
      <c r="AF96" t="s">
        <v>566</v>
      </c>
      <c r="AG96" t="s">
        <v>566</v>
      </c>
      <c r="AH96" t="s">
        <v>566</v>
      </c>
      <c r="AI96" t="s">
        <v>566</v>
      </c>
    </row>
    <row r="97" spans="2:35" customFormat="1" x14ac:dyDescent="0.3">
      <c r="B97" t="s">
        <v>39</v>
      </c>
      <c r="C97" t="s">
        <v>39</v>
      </c>
      <c r="D97">
        <v>2022</v>
      </c>
      <c r="E97" s="196">
        <v>44574</v>
      </c>
      <c r="F97" s="174">
        <v>6581590</v>
      </c>
      <c r="G97" s="174">
        <v>145234</v>
      </c>
      <c r="H97">
        <v>0.55109103493497513</v>
      </c>
      <c r="I97">
        <v>3.0295192646290969</v>
      </c>
      <c r="J97">
        <v>1.6124488482508228</v>
      </c>
      <c r="K97">
        <v>1.3609461707527353</v>
      </c>
      <c r="L97">
        <v>2.7841730113049921</v>
      </c>
      <c r="M97">
        <v>8.4054011389991867</v>
      </c>
      <c r="N97" t="s">
        <v>1286</v>
      </c>
      <c r="O97">
        <v>0.6479059657814531</v>
      </c>
      <c r="P97" t="s">
        <v>2271</v>
      </c>
      <c r="Q97" t="s">
        <v>2271</v>
      </c>
      <c r="R97" t="s">
        <v>2271</v>
      </c>
      <c r="S97" t="s">
        <v>2272</v>
      </c>
      <c r="T97">
        <v>11.875341517613203</v>
      </c>
      <c r="U97">
        <v>14.578995300717642</v>
      </c>
      <c r="V97" t="s">
        <v>2273</v>
      </c>
      <c r="W97" t="s">
        <v>2274</v>
      </c>
      <c r="X97" t="s">
        <v>2274</v>
      </c>
      <c r="Y97" t="s">
        <v>2274</v>
      </c>
      <c r="Z97" t="s">
        <v>2273</v>
      </c>
      <c r="AA97" t="s">
        <v>2273</v>
      </c>
      <c r="AB97" t="s">
        <v>2273</v>
      </c>
      <c r="AC97" t="s">
        <v>2275</v>
      </c>
      <c r="AD97" t="s">
        <v>1278</v>
      </c>
      <c r="AE97" t="s">
        <v>2273</v>
      </c>
      <c r="AF97" t="s">
        <v>2273</v>
      </c>
      <c r="AG97" t="s">
        <v>2273</v>
      </c>
      <c r="AH97" t="s">
        <v>2273</v>
      </c>
      <c r="AI97" t="s">
        <v>2273</v>
      </c>
    </row>
    <row r="98" spans="2:35" customFormat="1" x14ac:dyDescent="0.3">
      <c r="B98" t="s">
        <v>39</v>
      </c>
      <c r="C98" t="s">
        <v>39</v>
      </c>
      <c r="D98">
        <v>2022</v>
      </c>
      <c r="E98" s="196">
        <v>44600</v>
      </c>
      <c r="F98" s="174">
        <v>6581590</v>
      </c>
      <c r="G98" s="174">
        <v>145234</v>
      </c>
      <c r="H98">
        <v>0.72486307683965079</v>
      </c>
      <c r="I98">
        <v>2.4913291036277858</v>
      </c>
      <c r="J98">
        <v>1.9927335827775068</v>
      </c>
      <c r="K98">
        <v>2.5003307846646061</v>
      </c>
      <c r="L98">
        <v>3.200661569329212</v>
      </c>
      <c r="M98">
        <v>9.5752941814435228</v>
      </c>
      <c r="N98" t="s">
        <v>1286</v>
      </c>
      <c r="O98">
        <v>0.63277479529309688</v>
      </c>
      <c r="P98" t="s">
        <v>2271</v>
      </c>
      <c r="Q98" t="s">
        <v>2271</v>
      </c>
      <c r="R98" t="s">
        <v>2271</v>
      </c>
      <c r="S98" t="s">
        <v>2272</v>
      </c>
      <c r="T98">
        <v>13.665636353776911</v>
      </c>
      <c r="U98">
        <v>18.432080689767364</v>
      </c>
      <c r="V98" t="s">
        <v>2273</v>
      </c>
      <c r="W98" t="s">
        <v>2274</v>
      </c>
      <c r="X98" t="s">
        <v>2274</v>
      </c>
      <c r="Y98" t="s">
        <v>2274</v>
      </c>
      <c r="Z98" t="s">
        <v>2273</v>
      </c>
      <c r="AA98" t="s">
        <v>2273</v>
      </c>
      <c r="AB98" t="s">
        <v>2273</v>
      </c>
      <c r="AC98" t="s">
        <v>2275</v>
      </c>
      <c r="AD98" t="s">
        <v>1278</v>
      </c>
      <c r="AE98" t="s">
        <v>2273</v>
      </c>
      <c r="AF98" t="s">
        <v>2273</v>
      </c>
      <c r="AG98" t="s">
        <v>2273</v>
      </c>
      <c r="AH98" t="s">
        <v>2273</v>
      </c>
      <c r="AI98" t="s">
        <v>2273</v>
      </c>
    </row>
    <row r="99" spans="2:35" customFormat="1" x14ac:dyDescent="0.3">
      <c r="B99" t="s">
        <v>39</v>
      </c>
      <c r="C99" t="s">
        <v>39</v>
      </c>
      <c r="D99">
        <v>2022</v>
      </c>
      <c r="E99" s="196">
        <v>44645</v>
      </c>
      <c r="F99" s="174">
        <v>6581590</v>
      </c>
      <c r="G99" s="174">
        <v>145234</v>
      </c>
      <c r="H99" t="s">
        <v>2271</v>
      </c>
      <c r="I99">
        <v>1.82</v>
      </c>
      <c r="J99">
        <v>1.7093797228206697</v>
      </c>
      <c r="K99">
        <v>1.0816317780850402</v>
      </c>
      <c r="L99">
        <v>2.383967330139233</v>
      </c>
      <c r="M99">
        <v>6.53</v>
      </c>
      <c r="N99" t="s">
        <v>1286</v>
      </c>
      <c r="O99" t="s">
        <v>2271</v>
      </c>
      <c r="P99">
        <v>0.44749563222826028</v>
      </c>
      <c r="Q99" t="s">
        <v>2271</v>
      </c>
      <c r="R99" t="s">
        <v>2271</v>
      </c>
      <c r="S99" t="s">
        <v>2272</v>
      </c>
      <c r="T99">
        <v>9.6387879567403036</v>
      </c>
      <c r="U99">
        <v>12.83204175911337</v>
      </c>
      <c r="V99" t="s">
        <v>2273</v>
      </c>
      <c r="W99" t="s">
        <v>2274</v>
      </c>
      <c r="X99" t="s">
        <v>2274</v>
      </c>
      <c r="Y99" t="s">
        <v>2274</v>
      </c>
      <c r="Z99" t="s">
        <v>2273</v>
      </c>
      <c r="AA99" t="s">
        <v>2273</v>
      </c>
      <c r="AB99" t="s">
        <v>2273</v>
      </c>
      <c r="AC99" t="s">
        <v>2275</v>
      </c>
      <c r="AD99" t="s">
        <v>1278</v>
      </c>
      <c r="AE99" t="s">
        <v>2273</v>
      </c>
      <c r="AF99" t="s">
        <v>2273</v>
      </c>
      <c r="AG99" t="s">
        <v>2273</v>
      </c>
      <c r="AH99" t="s">
        <v>2273</v>
      </c>
      <c r="AI99" t="s">
        <v>2273</v>
      </c>
    </row>
    <row r="100" spans="2:35" customFormat="1" x14ac:dyDescent="0.3">
      <c r="B100" t="s">
        <v>39</v>
      </c>
      <c r="C100" t="s">
        <v>39</v>
      </c>
      <c r="D100">
        <v>2022</v>
      </c>
      <c r="E100" s="196">
        <v>44670</v>
      </c>
      <c r="F100" s="174">
        <v>6581590</v>
      </c>
      <c r="G100" s="174">
        <v>145234</v>
      </c>
      <c r="H100">
        <v>0.43622526636225256</v>
      </c>
      <c r="I100">
        <v>2.0594509273352499</v>
      </c>
      <c r="J100">
        <v>1.505383618016799</v>
      </c>
      <c r="K100">
        <v>1.0744461356333501</v>
      </c>
      <c r="L100">
        <v>2.4700321325892096</v>
      </c>
      <c r="M100">
        <v>8.27</v>
      </c>
      <c r="N100" t="s">
        <v>2272</v>
      </c>
      <c r="O100">
        <v>0.40988781780258188</v>
      </c>
      <c r="P100" t="s">
        <v>2271</v>
      </c>
      <c r="Q100" t="s">
        <v>2271</v>
      </c>
      <c r="R100" t="s">
        <v>2271</v>
      </c>
      <c r="S100" t="s">
        <v>2272</v>
      </c>
      <c r="T100">
        <v>10.07</v>
      </c>
      <c r="U100">
        <v>11.21</v>
      </c>
      <c r="V100" t="s">
        <v>2272</v>
      </c>
      <c r="W100" t="s">
        <v>2272</v>
      </c>
      <c r="X100" t="s">
        <v>2272</v>
      </c>
      <c r="Y100" t="s">
        <v>2272</v>
      </c>
      <c r="Z100" t="s">
        <v>2273</v>
      </c>
      <c r="AA100" t="s">
        <v>2273</v>
      </c>
      <c r="AB100" t="s">
        <v>2273</v>
      </c>
      <c r="AC100" t="s">
        <v>2275</v>
      </c>
      <c r="AD100" t="s">
        <v>1278</v>
      </c>
      <c r="AE100" t="s">
        <v>2273</v>
      </c>
      <c r="AF100" t="s">
        <v>2273</v>
      </c>
      <c r="AG100" t="s">
        <v>2273</v>
      </c>
      <c r="AH100" t="s">
        <v>2273</v>
      </c>
      <c r="AI100" t="s">
        <v>2273</v>
      </c>
    </row>
    <row r="101" spans="2:35" customFormat="1" x14ac:dyDescent="0.3">
      <c r="B101" t="s">
        <v>39</v>
      </c>
      <c r="C101" t="s">
        <v>39</v>
      </c>
      <c r="D101">
        <v>2022</v>
      </c>
      <c r="E101" s="196">
        <v>44700</v>
      </c>
      <c r="F101" s="174">
        <v>6581590</v>
      </c>
      <c r="G101" s="174">
        <v>145234</v>
      </c>
      <c r="H101">
        <v>0.64400145941822284</v>
      </c>
      <c r="I101">
        <v>2.7104271009541501</v>
      </c>
      <c r="J101">
        <v>1.7050869570024436</v>
      </c>
      <c r="K101">
        <v>1.4350061361902553</v>
      </c>
      <c r="L101">
        <v>3.0975709531548863</v>
      </c>
      <c r="M101">
        <v>9.0647561555386034</v>
      </c>
      <c r="N101" t="s">
        <v>2272</v>
      </c>
      <c r="O101">
        <v>0.46590821143874311</v>
      </c>
      <c r="Q101" t="s">
        <v>2271</v>
      </c>
      <c r="R101" t="s">
        <v>2271</v>
      </c>
      <c r="S101" t="s">
        <v>2272</v>
      </c>
      <c r="T101">
        <v>10.124326953906708</v>
      </c>
      <c r="U101">
        <v>15.594712925801851</v>
      </c>
      <c r="V101" t="s">
        <v>2272</v>
      </c>
      <c r="W101" t="s">
        <v>2272</v>
      </c>
      <c r="X101" t="s">
        <v>2272</v>
      </c>
      <c r="Y101" t="s">
        <v>2272</v>
      </c>
      <c r="Z101" t="s">
        <v>2273</v>
      </c>
      <c r="AA101" t="s">
        <v>2273</v>
      </c>
      <c r="AB101" t="s">
        <v>2273</v>
      </c>
      <c r="AC101" t="s">
        <v>2275</v>
      </c>
      <c r="AD101" t="s">
        <v>1278</v>
      </c>
      <c r="AE101" t="s">
        <v>2273</v>
      </c>
      <c r="AF101" t="s">
        <v>2273</v>
      </c>
      <c r="AG101" t="s">
        <v>2273</v>
      </c>
      <c r="AH101" t="s">
        <v>2273</v>
      </c>
      <c r="AI101" t="s">
        <v>2273</v>
      </c>
    </row>
    <row r="102" spans="2:35" customFormat="1" x14ac:dyDescent="0.3">
      <c r="B102" t="s">
        <v>39</v>
      </c>
      <c r="C102" t="s">
        <v>39</v>
      </c>
      <c r="D102">
        <v>2022</v>
      </c>
      <c r="E102" s="196">
        <v>44727</v>
      </c>
      <c r="F102" s="174">
        <v>6581590</v>
      </c>
      <c r="G102" s="174">
        <v>145234</v>
      </c>
      <c r="H102">
        <v>0.56511676835682723</v>
      </c>
      <c r="I102">
        <v>2.03599130373799</v>
      </c>
      <c r="J102">
        <v>1.1223788484465951</v>
      </c>
      <c r="K102">
        <v>0.90567360965004562</v>
      </c>
      <c r="L102">
        <v>2.9431657198962058</v>
      </c>
      <c r="M102">
        <v>6.7053790588400313</v>
      </c>
      <c r="N102" t="s">
        <v>2272</v>
      </c>
      <c r="O102" t="s">
        <v>2271</v>
      </c>
      <c r="P102" t="s">
        <v>2271</v>
      </c>
      <c r="Q102" t="s">
        <v>2271</v>
      </c>
      <c r="R102" t="s">
        <v>2271</v>
      </c>
      <c r="S102" t="s">
        <v>2272</v>
      </c>
      <c r="T102">
        <v>8.34</v>
      </c>
      <c r="U102">
        <v>9.4005189704747885</v>
      </c>
      <c r="V102" t="s">
        <v>2272</v>
      </c>
      <c r="W102" t="s">
        <v>2272</v>
      </c>
      <c r="X102" t="s">
        <v>2272</v>
      </c>
      <c r="Y102" t="s">
        <v>2272</v>
      </c>
      <c r="Z102" t="s">
        <v>2273</v>
      </c>
      <c r="AA102" t="s">
        <v>2273</v>
      </c>
      <c r="AB102" t="s">
        <v>2273</v>
      </c>
      <c r="AC102" t="s">
        <v>2275</v>
      </c>
      <c r="AD102" t="s">
        <v>1278</v>
      </c>
      <c r="AE102" t="s">
        <v>2273</v>
      </c>
      <c r="AF102" t="s">
        <v>2273</v>
      </c>
      <c r="AG102" t="s">
        <v>2273</v>
      </c>
      <c r="AH102" t="s">
        <v>2273</v>
      </c>
      <c r="AI102" t="s">
        <v>2273</v>
      </c>
    </row>
    <row r="103" spans="2:35" customFormat="1" x14ac:dyDescent="0.3">
      <c r="B103" t="s">
        <v>39</v>
      </c>
      <c r="C103" t="s">
        <v>39</v>
      </c>
      <c r="D103">
        <v>2022</v>
      </c>
      <c r="E103" s="196">
        <v>44754</v>
      </c>
      <c r="F103" s="174">
        <v>6581590</v>
      </c>
      <c r="G103" s="174">
        <v>145234</v>
      </c>
      <c r="H103">
        <v>1.07</v>
      </c>
      <c r="I103">
        <v>2.27</v>
      </c>
      <c r="J103">
        <v>1.49</v>
      </c>
      <c r="K103">
        <v>1.51</v>
      </c>
      <c r="L103">
        <v>3.46</v>
      </c>
      <c r="M103">
        <v>8.0299999999999994</v>
      </c>
      <c r="N103" t="s">
        <v>2272</v>
      </c>
      <c r="O103">
        <v>0.51600000000000001</v>
      </c>
      <c r="P103" t="s">
        <v>2271</v>
      </c>
      <c r="Q103" t="s">
        <v>2271</v>
      </c>
      <c r="R103" t="s">
        <v>2271</v>
      </c>
      <c r="S103" t="s">
        <v>2272</v>
      </c>
      <c r="T103">
        <v>7.71</v>
      </c>
      <c r="U103">
        <v>9.43</v>
      </c>
      <c r="V103" t="s">
        <v>2272</v>
      </c>
      <c r="W103" t="s">
        <v>2272</v>
      </c>
      <c r="X103" t="s">
        <v>2272</v>
      </c>
      <c r="Y103" t="s">
        <v>2272</v>
      </c>
      <c r="Z103" t="s">
        <v>566</v>
      </c>
      <c r="AA103" t="s">
        <v>566</v>
      </c>
      <c r="AB103" t="s">
        <v>566</v>
      </c>
      <c r="AC103" t="s">
        <v>566</v>
      </c>
      <c r="AD103" t="s">
        <v>566</v>
      </c>
      <c r="AE103" t="s">
        <v>566</v>
      </c>
      <c r="AF103" t="s">
        <v>566</v>
      </c>
      <c r="AG103" t="s">
        <v>566</v>
      </c>
      <c r="AH103" t="s">
        <v>566</v>
      </c>
      <c r="AI103" t="s">
        <v>566</v>
      </c>
    </row>
    <row r="104" spans="2:35" customFormat="1" x14ac:dyDescent="0.3">
      <c r="B104" t="s">
        <v>39</v>
      </c>
      <c r="C104" t="s">
        <v>39</v>
      </c>
      <c r="D104">
        <v>2022</v>
      </c>
      <c r="E104" s="196">
        <v>44791</v>
      </c>
      <c r="F104" s="174">
        <v>6581590</v>
      </c>
      <c r="G104" s="174">
        <v>145234</v>
      </c>
      <c r="H104">
        <v>1.4</v>
      </c>
      <c r="I104">
        <v>3.38</v>
      </c>
      <c r="J104">
        <v>2.1</v>
      </c>
      <c r="K104">
        <v>1.38</v>
      </c>
      <c r="L104">
        <v>3.75</v>
      </c>
      <c r="M104">
        <v>8.44</v>
      </c>
      <c r="N104" t="s">
        <v>559</v>
      </c>
      <c r="O104">
        <v>0.36199999999999999</v>
      </c>
      <c r="P104">
        <v>4.3999999999999997E-2</v>
      </c>
      <c r="Q104" t="s">
        <v>559</v>
      </c>
      <c r="R104" t="s">
        <v>559</v>
      </c>
      <c r="S104" t="s">
        <v>559</v>
      </c>
      <c r="T104">
        <v>8.4</v>
      </c>
      <c r="U104">
        <v>16.97</v>
      </c>
      <c r="V104" t="s">
        <v>559</v>
      </c>
      <c r="W104" t="s">
        <v>554</v>
      </c>
      <c r="X104" t="s">
        <v>559</v>
      </c>
      <c r="Y104" t="s">
        <v>559</v>
      </c>
      <c r="Z104" t="s">
        <v>566</v>
      </c>
      <c r="AA104" t="s">
        <v>566</v>
      </c>
      <c r="AB104" t="s">
        <v>566</v>
      </c>
      <c r="AC104" t="s">
        <v>566</v>
      </c>
      <c r="AD104" t="s">
        <v>566</v>
      </c>
      <c r="AE104" t="s">
        <v>566</v>
      </c>
      <c r="AF104" t="s">
        <v>566</v>
      </c>
      <c r="AG104" t="s">
        <v>566</v>
      </c>
      <c r="AH104" t="s">
        <v>566</v>
      </c>
      <c r="AI104" t="s">
        <v>566</v>
      </c>
    </row>
    <row r="105" spans="2:35" customFormat="1" x14ac:dyDescent="0.3">
      <c r="B105" t="s">
        <v>39</v>
      </c>
      <c r="C105" t="s">
        <v>39</v>
      </c>
      <c r="D105">
        <v>2022</v>
      </c>
      <c r="E105" s="196">
        <v>44819</v>
      </c>
      <c r="F105" s="174">
        <v>6581590</v>
      </c>
      <c r="G105" s="174">
        <v>145234</v>
      </c>
      <c r="H105">
        <v>1.0900000000000001</v>
      </c>
      <c r="I105">
        <v>2.71</v>
      </c>
      <c r="J105">
        <v>1.73</v>
      </c>
      <c r="K105">
        <v>1.39</v>
      </c>
      <c r="L105">
        <v>3.15</v>
      </c>
      <c r="M105">
        <v>8.76</v>
      </c>
      <c r="N105" t="s">
        <v>559</v>
      </c>
      <c r="O105">
        <v>0.28000000000000003</v>
      </c>
      <c r="P105" t="s">
        <v>559</v>
      </c>
      <c r="R105">
        <v>9.7000000000000003E-2</v>
      </c>
      <c r="S105" t="s">
        <v>559</v>
      </c>
      <c r="T105">
        <v>10.76</v>
      </c>
      <c r="U105">
        <v>15.49</v>
      </c>
      <c r="V105" t="s">
        <v>559</v>
      </c>
      <c r="W105" t="s">
        <v>559</v>
      </c>
      <c r="X105" t="s">
        <v>559</v>
      </c>
      <c r="Y105" t="s">
        <v>559</v>
      </c>
      <c r="Z105" t="s">
        <v>566</v>
      </c>
      <c r="AA105" t="s">
        <v>566</v>
      </c>
      <c r="AB105" t="s">
        <v>566</v>
      </c>
      <c r="AC105" t="s">
        <v>566</v>
      </c>
      <c r="AD105" t="s">
        <v>566</v>
      </c>
      <c r="AE105" t="s">
        <v>566</v>
      </c>
      <c r="AF105" t="s">
        <v>566</v>
      </c>
      <c r="AG105" t="s">
        <v>566</v>
      </c>
      <c r="AH105" t="s">
        <v>566</v>
      </c>
      <c r="AI105" t="s">
        <v>566</v>
      </c>
    </row>
    <row r="106" spans="2:35" customFormat="1" x14ac:dyDescent="0.3">
      <c r="B106" t="s">
        <v>39</v>
      </c>
      <c r="C106" t="s">
        <v>39</v>
      </c>
      <c r="D106">
        <v>2022</v>
      </c>
      <c r="E106" s="196">
        <v>44851</v>
      </c>
      <c r="F106" s="174">
        <v>6581590</v>
      </c>
      <c r="G106" s="174">
        <v>145234</v>
      </c>
      <c r="H106">
        <v>0.72226418549291582</v>
      </c>
      <c r="I106">
        <v>2.1245622467898095</v>
      </c>
      <c r="J106">
        <v>1.0285197647004967</v>
      </c>
      <c r="K106">
        <v>1.6401153608459795</v>
      </c>
      <c r="L106">
        <v>3.4734143605941998</v>
      </c>
      <c r="M106">
        <v>8.3896404129185829</v>
      </c>
      <c r="N106" t="s">
        <v>559</v>
      </c>
      <c r="O106">
        <v>0.23896175238618414</v>
      </c>
      <c r="P106" t="s">
        <v>559</v>
      </c>
      <c r="Q106" t="s">
        <v>559</v>
      </c>
      <c r="R106" t="s">
        <v>559</v>
      </c>
      <c r="S106" t="s">
        <v>559</v>
      </c>
      <c r="T106">
        <v>17.128338941152233</v>
      </c>
      <c r="U106">
        <v>10.801231431252717</v>
      </c>
      <c r="V106" t="s">
        <v>559</v>
      </c>
      <c r="W106">
        <v>0.1356176611961821</v>
      </c>
      <c r="X106" t="s">
        <v>559</v>
      </c>
      <c r="Y106">
        <v>0.32479571516857786</v>
      </c>
      <c r="Z106" t="s">
        <v>566</v>
      </c>
      <c r="AA106" t="s">
        <v>566</v>
      </c>
      <c r="AB106" t="s">
        <v>566</v>
      </c>
      <c r="AC106" t="s">
        <v>566</v>
      </c>
      <c r="AD106" t="s">
        <v>566</v>
      </c>
      <c r="AE106" t="s">
        <v>566</v>
      </c>
      <c r="AF106" t="s">
        <v>566</v>
      </c>
      <c r="AG106" t="s">
        <v>566</v>
      </c>
      <c r="AH106" t="s">
        <v>566</v>
      </c>
      <c r="AI106">
        <v>5.9168211677996747E-2</v>
      </c>
    </row>
    <row r="107" spans="2:35" customFormat="1" x14ac:dyDescent="0.3">
      <c r="B107" t="s">
        <v>39</v>
      </c>
      <c r="C107" t="s">
        <v>39</v>
      </c>
      <c r="D107">
        <v>2022</v>
      </c>
      <c r="E107" s="196">
        <v>44881</v>
      </c>
      <c r="F107" s="174">
        <v>6581590</v>
      </c>
      <c r="G107" s="174">
        <v>145234</v>
      </c>
      <c r="H107">
        <v>0.69894179894179898</v>
      </c>
      <c r="I107">
        <v>2.0755291005291006</v>
      </c>
      <c r="J107">
        <v>1.0248677248677249</v>
      </c>
      <c r="K107">
        <v>2.2078042328042327</v>
      </c>
      <c r="L107">
        <v>3.4966931216931214</v>
      </c>
      <c r="M107">
        <v>8.1996031746031743</v>
      </c>
      <c r="N107">
        <v>3.2936507936507937E-2</v>
      </c>
      <c r="O107">
        <v>0.2630952380952381</v>
      </c>
      <c r="P107" t="s">
        <v>559</v>
      </c>
      <c r="Q107" t="s">
        <v>559</v>
      </c>
      <c r="R107">
        <v>3.6111111111111101E-2</v>
      </c>
      <c r="S107" t="s">
        <v>559</v>
      </c>
      <c r="T107">
        <v>14.846031746031745</v>
      </c>
      <c r="U107">
        <v>11.19510582010582</v>
      </c>
      <c r="V107" t="s">
        <v>559</v>
      </c>
      <c r="W107" t="s">
        <v>559</v>
      </c>
      <c r="X107" t="s">
        <v>559</v>
      </c>
      <c r="Y107">
        <v>0.13015873015873014</v>
      </c>
      <c r="Z107" t="s">
        <v>566</v>
      </c>
      <c r="AA107" t="s">
        <v>566</v>
      </c>
      <c r="AB107" t="s">
        <v>566</v>
      </c>
      <c r="AC107" t="s">
        <v>566</v>
      </c>
      <c r="AD107" t="s">
        <v>566</v>
      </c>
      <c r="AE107" t="s">
        <v>566</v>
      </c>
      <c r="AF107" t="s">
        <v>566</v>
      </c>
      <c r="AG107" t="s">
        <v>566</v>
      </c>
      <c r="AH107" t="s">
        <v>566</v>
      </c>
      <c r="AI107" t="s">
        <v>566</v>
      </c>
    </row>
    <row r="108" spans="2:35" customFormat="1" x14ac:dyDescent="0.3">
      <c r="B108" t="s">
        <v>39</v>
      </c>
      <c r="C108" t="s">
        <v>39</v>
      </c>
      <c r="D108">
        <v>2022</v>
      </c>
      <c r="E108" s="196">
        <v>44881</v>
      </c>
      <c r="F108" s="174">
        <v>6581590</v>
      </c>
      <c r="G108" s="174">
        <v>145234</v>
      </c>
      <c r="H108">
        <v>0.63206468257134496</v>
      </c>
      <c r="I108">
        <v>2.2222665496422778</v>
      </c>
      <c r="J108">
        <v>0.96332349264608097</v>
      </c>
      <c r="K108">
        <v>1.7923349025240032</v>
      </c>
      <c r="L108">
        <v>3.5185776217452589</v>
      </c>
      <c r="M108">
        <v>9.2220537780260106</v>
      </c>
      <c r="N108" t="s">
        <v>559</v>
      </c>
      <c r="O108">
        <v>0.24295858932418418</v>
      </c>
      <c r="P108" t="s">
        <v>559</v>
      </c>
      <c r="Q108" t="s">
        <v>559</v>
      </c>
      <c r="R108" t="s">
        <v>559</v>
      </c>
      <c r="S108" t="s">
        <v>559</v>
      </c>
      <c r="T108">
        <v>16.211601372376926</v>
      </c>
      <c r="U108">
        <v>11.801909625255989</v>
      </c>
      <c r="V108" t="s">
        <v>559</v>
      </c>
      <c r="W108" t="s">
        <v>559</v>
      </c>
      <c r="X108" t="s">
        <v>559</v>
      </c>
      <c r="Y108">
        <v>9.6545120880874497E-2</v>
      </c>
      <c r="Z108" t="s">
        <v>566</v>
      </c>
      <c r="AA108" t="s">
        <v>566</v>
      </c>
      <c r="AB108" t="s">
        <v>566</v>
      </c>
      <c r="AC108" t="s">
        <v>566</v>
      </c>
      <c r="AD108" t="s">
        <v>566</v>
      </c>
      <c r="AE108" t="s">
        <v>566</v>
      </c>
      <c r="AF108" t="s">
        <v>566</v>
      </c>
      <c r="AG108" t="s">
        <v>566</v>
      </c>
      <c r="AH108" t="s">
        <v>566</v>
      </c>
      <c r="AI108" t="s">
        <v>566</v>
      </c>
    </row>
    <row r="109" spans="2:35" customFormat="1" x14ac:dyDescent="0.3">
      <c r="B109" t="s">
        <v>39</v>
      </c>
      <c r="C109" t="s">
        <v>39</v>
      </c>
      <c r="D109">
        <v>2022</v>
      </c>
      <c r="E109" s="196">
        <v>44915</v>
      </c>
      <c r="F109" s="174">
        <v>6581590</v>
      </c>
      <c r="G109" s="174">
        <v>145234</v>
      </c>
      <c r="H109">
        <v>0.57601227403108535</v>
      </c>
      <c r="I109">
        <v>1.2826584839792763</v>
      </c>
      <c r="J109">
        <v>0.76935049918840204</v>
      </c>
      <c r="K109">
        <v>1.4574300135636939</v>
      </c>
      <c r="L109">
        <v>1.4709937073355126</v>
      </c>
      <c r="M109">
        <v>5.8199364062882184</v>
      </c>
      <c r="N109" t="s">
        <v>559</v>
      </c>
      <c r="O109">
        <v>0.29350943899673143</v>
      </c>
      <c r="P109" t="s">
        <v>559</v>
      </c>
      <c r="Q109" t="s">
        <v>559</v>
      </c>
      <c r="R109">
        <v>4.3359348942698946E-2</v>
      </c>
      <c r="S109">
        <v>2.923976608187135E-2</v>
      </c>
      <c r="T109">
        <v>20.189335823716455</v>
      </c>
      <c r="U109">
        <v>11.968292086362929</v>
      </c>
      <c r="V109" t="s">
        <v>559</v>
      </c>
      <c r="W109" t="s">
        <v>559</v>
      </c>
      <c r="X109" t="s">
        <v>559</v>
      </c>
      <c r="Y109" t="s">
        <v>559</v>
      </c>
      <c r="Z109" t="s">
        <v>566</v>
      </c>
      <c r="AA109" t="s">
        <v>566</v>
      </c>
      <c r="AB109" t="s">
        <v>566</v>
      </c>
      <c r="AC109" t="s">
        <v>566</v>
      </c>
      <c r="AD109" t="s">
        <v>566</v>
      </c>
      <c r="AE109" t="s">
        <v>566</v>
      </c>
      <c r="AF109" t="s">
        <v>566</v>
      </c>
      <c r="AG109" t="s">
        <v>566</v>
      </c>
      <c r="AH109" t="s">
        <v>566</v>
      </c>
      <c r="AI109" t="s">
        <v>566</v>
      </c>
    </row>
    <row r="110" spans="2:35" customFormat="1" x14ac:dyDescent="0.3">
      <c r="B110" t="s">
        <v>40</v>
      </c>
      <c r="C110" t="s">
        <v>40</v>
      </c>
      <c r="D110">
        <v>2022</v>
      </c>
      <c r="E110" s="196">
        <v>44574</v>
      </c>
      <c r="F110" s="174">
        <v>6581940</v>
      </c>
      <c r="G110" s="174">
        <v>142857</v>
      </c>
      <c r="H110">
        <v>2.2641825732464667</v>
      </c>
      <c r="I110">
        <v>3.2446882818353848</v>
      </c>
      <c r="J110">
        <v>1.0425318449092595</v>
      </c>
      <c r="K110">
        <v>1.3547961036816907</v>
      </c>
      <c r="L110">
        <v>2.9614178128294029</v>
      </c>
      <c r="M110">
        <v>6.1621010655185993</v>
      </c>
      <c r="N110" t="s">
        <v>1286</v>
      </c>
      <c r="O110">
        <v>0.54808803545802065</v>
      </c>
      <c r="P110">
        <v>3.1124572967069253</v>
      </c>
      <c r="Q110" t="s">
        <v>2271</v>
      </c>
      <c r="R110">
        <v>0.57092239113041499</v>
      </c>
      <c r="S110" t="s">
        <v>2272</v>
      </c>
      <c r="T110">
        <v>7.3909399169428891</v>
      </c>
      <c r="U110">
        <v>11.018706899836172</v>
      </c>
      <c r="V110" t="s">
        <v>2273</v>
      </c>
      <c r="W110" t="s">
        <v>2274</v>
      </c>
      <c r="X110" t="s">
        <v>2274</v>
      </c>
      <c r="Y110" t="s">
        <v>2274</v>
      </c>
      <c r="Z110" t="s">
        <v>2273</v>
      </c>
      <c r="AA110" t="s">
        <v>2273</v>
      </c>
      <c r="AB110" t="s">
        <v>2273</v>
      </c>
      <c r="AC110" t="s">
        <v>2275</v>
      </c>
      <c r="AD110" t="s">
        <v>1278</v>
      </c>
      <c r="AE110" t="s">
        <v>2273</v>
      </c>
      <c r="AF110" t="s">
        <v>2273</v>
      </c>
      <c r="AG110" t="s">
        <v>2273</v>
      </c>
      <c r="AH110" t="s">
        <v>2273</v>
      </c>
      <c r="AI110" t="s">
        <v>2273</v>
      </c>
    </row>
    <row r="111" spans="2:35" customFormat="1" x14ac:dyDescent="0.3">
      <c r="B111" t="s">
        <v>40</v>
      </c>
      <c r="C111" t="s">
        <v>40</v>
      </c>
      <c r="D111">
        <v>2022</v>
      </c>
      <c r="E111" s="196">
        <v>44574</v>
      </c>
      <c r="F111" s="174">
        <v>6581940</v>
      </c>
      <c r="G111" s="174">
        <v>142857</v>
      </c>
      <c r="H111">
        <v>2.618276181649676</v>
      </c>
      <c r="I111">
        <v>3.2386777880753788</v>
      </c>
      <c r="J111">
        <v>1.4407167130058698</v>
      </c>
      <c r="K111">
        <v>1.4739326536916899</v>
      </c>
      <c r="L111">
        <v>3.6674080939141178</v>
      </c>
      <c r="M111">
        <v>8.3683657707754087</v>
      </c>
      <c r="N111" t="s">
        <v>1286</v>
      </c>
      <c r="O111">
        <v>0.9410812480691999</v>
      </c>
      <c r="P111">
        <v>2.9839728143342601</v>
      </c>
      <c r="Q111" t="s">
        <v>2271</v>
      </c>
      <c r="R111" t="s">
        <v>2271</v>
      </c>
      <c r="S111" t="s">
        <v>2272</v>
      </c>
      <c r="T111">
        <v>6.3759036144578314</v>
      </c>
      <c r="U111">
        <v>9.5721223354958287</v>
      </c>
      <c r="V111" t="s">
        <v>2273</v>
      </c>
      <c r="W111" t="s">
        <v>2274</v>
      </c>
      <c r="X111" t="s">
        <v>2274</v>
      </c>
      <c r="Y111" t="s">
        <v>2274</v>
      </c>
      <c r="Z111" t="s">
        <v>2273</v>
      </c>
      <c r="AA111" t="s">
        <v>2273</v>
      </c>
      <c r="AB111" t="s">
        <v>2273</v>
      </c>
      <c r="AC111" t="s">
        <v>2275</v>
      </c>
      <c r="AD111" t="s">
        <v>1278</v>
      </c>
      <c r="AE111" t="s">
        <v>2273</v>
      </c>
      <c r="AF111" t="s">
        <v>2273</v>
      </c>
      <c r="AG111" t="s">
        <v>2273</v>
      </c>
      <c r="AH111" t="s">
        <v>2273</v>
      </c>
      <c r="AI111" t="s">
        <v>2273</v>
      </c>
    </row>
    <row r="112" spans="2:35" customFormat="1" x14ac:dyDescent="0.3">
      <c r="B112" t="s">
        <v>40</v>
      </c>
      <c r="C112" t="s">
        <v>40</v>
      </c>
      <c r="D112">
        <v>2022</v>
      </c>
      <c r="E112" s="196">
        <v>44600</v>
      </c>
      <c r="F112" s="174">
        <v>6581940</v>
      </c>
      <c r="G112" s="174">
        <v>142857</v>
      </c>
      <c r="H112">
        <v>2.7875329681476972</v>
      </c>
      <c r="I112">
        <v>2.1557744978697504</v>
      </c>
      <c r="J112">
        <v>1.9151957800770949</v>
      </c>
      <c r="K112">
        <v>1.6071084398458104</v>
      </c>
      <c r="L112">
        <v>4.776792960032461</v>
      </c>
      <c r="M112">
        <v>9.483287685128829</v>
      </c>
      <c r="N112" t="s">
        <v>1286</v>
      </c>
      <c r="O112">
        <v>0.91099868127409211</v>
      </c>
      <c r="P112">
        <v>4.4769476567255024</v>
      </c>
      <c r="Q112" t="s">
        <v>2271</v>
      </c>
      <c r="R112">
        <v>0.40131111787380808</v>
      </c>
      <c r="S112" t="s">
        <v>2272</v>
      </c>
      <c r="T112">
        <v>9.0921079326435379</v>
      </c>
      <c r="U112">
        <v>15.577830188679247</v>
      </c>
      <c r="V112" t="s">
        <v>2273</v>
      </c>
      <c r="W112" t="s">
        <v>2274</v>
      </c>
      <c r="X112" t="s">
        <v>2274</v>
      </c>
      <c r="Y112" t="s">
        <v>2274</v>
      </c>
      <c r="Z112" t="s">
        <v>2273</v>
      </c>
      <c r="AA112" t="s">
        <v>2273</v>
      </c>
      <c r="AB112" t="s">
        <v>2273</v>
      </c>
      <c r="AC112" t="s">
        <v>2275</v>
      </c>
      <c r="AD112" t="s">
        <v>1278</v>
      </c>
      <c r="AE112" t="s">
        <v>2273</v>
      </c>
      <c r="AF112" t="s">
        <v>2273</v>
      </c>
      <c r="AG112" t="s">
        <v>2273</v>
      </c>
      <c r="AH112" t="s">
        <v>2273</v>
      </c>
      <c r="AI112" t="s">
        <v>2273</v>
      </c>
    </row>
    <row r="113" spans="2:35" customFormat="1" x14ac:dyDescent="0.3">
      <c r="B113" t="s">
        <v>40</v>
      </c>
      <c r="C113" t="s">
        <v>40</v>
      </c>
      <c r="D113">
        <v>2022</v>
      </c>
      <c r="E113" s="196">
        <v>44600</v>
      </c>
      <c r="F113" s="174">
        <v>6581940</v>
      </c>
      <c r="G113" s="174">
        <v>142857</v>
      </c>
      <c r="H113">
        <v>2.4838406831539288</v>
      </c>
      <c r="I113">
        <v>2.8114896408040435</v>
      </c>
      <c r="J113">
        <v>1.3830266085368523</v>
      </c>
      <c r="K113">
        <v>1.6608536851987605</v>
      </c>
      <c r="L113">
        <v>4.1503273017220321</v>
      </c>
      <c r="M113">
        <v>9.8112067080777301</v>
      </c>
      <c r="N113" t="s">
        <v>1286</v>
      </c>
      <c r="O113">
        <v>0.61531437684067036</v>
      </c>
      <c r="P113">
        <v>4.03912187970215</v>
      </c>
      <c r="Q113" t="s">
        <v>2271</v>
      </c>
      <c r="R113">
        <v>0.33333333333333337</v>
      </c>
      <c r="S113" t="s">
        <v>2272</v>
      </c>
      <c r="T113">
        <v>9.9546021580050681</v>
      </c>
      <c r="U113">
        <v>16.686986380647404</v>
      </c>
      <c r="V113" t="s">
        <v>2273</v>
      </c>
      <c r="W113" t="s">
        <v>2274</v>
      </c>
      <c r="X113" t="s">
        <v>2274</v>
      </c>
      <c r="Y113" t="s">
        <v>2274</v>
      </c>
      <c r="Z113" t="s">
        <v>2273</v>
      </c>
      <c r="AA113" t="s">
        <v>2273</v>
      </c>
      <c r="AB113" t="s">
        <v>2273</v>
      </c>
      <c r="AC113" t="s">
        <v>2275</v>
      </c>
      <c r="AD113" t="s">
        <v>1278</v>
      </c>
      <c r="AE113" t="s">
        <v>2273</v>
      </c>
      <c r="AF113" t="s">
        <v>2273</v>
      </c>
      <c r="AG113" t="s">
        <v>2273</v>
      </c>
      <c r="AH113" t="s">
        <v>2273</v>
      </c>
      <c r="AI113" t="s">
        <v>2273</v>
      </c>
    </row>
    <row r="114" spans="2:35" customFormat="1" x14ac:dyDescent="0.3">
      <c r="B114" t="s">
        <v>40</v>
      </c>
      <c r="C114" t="s">
        <v>40</v>
      </c>
      <c r="D114">
        <v>2022</v>
      </c>
      <c r="E114" s="196">
        <v>44645</v>
      </c>
      <c r="F114" s="174">
        <v>6581940</v>
      </c>
      <c r="G114" s="174">
        <v>142857</v>
      </c>
      <c r="H114">
        <v>1.51</v>
      </c>
      <c r="I114">
        <v>2.0699999999999998</v>
      </c>
      <c r="J114">
        <v>1.2736591468582268</v>
      </c>
      <c r="K114">
        <v>1.4826129652797395</v>
      </c>
      <c r="L114">
        <v>3.6659671496024862</v>
      </c>
      <c r="M114">
        <v>10.82</v>
      </c>
      <c r="N114" t="s">
        <v>1286</v>
      </c>
      <c r="O114">
        <v>0.50723058503840612</v>
      </c>
      <c r="P114">
        <v>3.23</v>
      </c>
      <c r="Q114" t="s">
        <v>2271</v>
      </c>
      <c r="R114" t="s">
        <v>2271</v>
      </c>
      <c r="S114" t="s">
        <v>2272</v>
      </c>
      <c r="T114">
        <v>9.5547304841465213</v>
      </c>
      <c r="U114">
        <v>16.912049181430515</v>
      </c>
      <c r="V114" t="s">
        <v>2273</v>
      </c>
      <c r="W114" t="s">
        <v>2274</v>
      </c>
      <c r="X114" t="s">
        <v>2274</v>
      </c>
      <c r="Y114" t="s">
        <v>2274</v>
      </c>
      <c r="Z114" t="s">
        <v>2273</v>
      </c>
      <c r="AA114" t="s">
        <v>2273</v>
      </c>
      <c r="AB114" t="s">
        <v>2273</v>
      </c>
      <c r="AC114" t="s">
        <v>2275</v>
      </c>
      <c r="AD114" t="s">
        <v>1278</v>
      </c>
      <c r="AE114" t="s">
        <v>2273</v>
      </c>
      <c r="AF114" t="s">
        <v>2273</v>
      </c>
      <c r="AG114" t="s">
        <v>2273</v>
      </c>
      <c r="AH114" t="s">
        <v>2273</v>
      </c>
      <c r="AI114" t="s">
        <v>2273</v>
      </c>
    </row>
    <row r="115" spans="2:35" customFormat="1" x14ac:dyDescent="0.3">
      <c r="B115" t="s">
        <v>40</v>
      </c>
      <c r="C115" t="s">
        <v>40</v>
      </c>
      <c r="D115">
        <v>2022</v>
      </c>
      <c r="E115" s="196">
        <v>44645</v>
      </c>
      <c r="F115" s="174">
        <v>6581940</v>
      </c>
      <c r="G115" s="174">
        <v>142857</v>
      </c>
      <c r="H115">
        <v>1.54</v>
      </c>
      <c r="I115">
        <v>1.91</v>
      </c>
      <c r="J115">
        <v>1.4091500177325926</v>
      </c>
      <c r="K115">
        <v>1.4240322601831055</v>
      </c>
      <c r="L115">
        <v>4.0406273397170667</v>
      </c>
      <c r="M115">
        <v>11.2</v>
      </c>
      <c r="N115" t="s">
        <v>1286</v>
      </c>
      <c r="O115">
        <v>0.48739672406772538</v>
      </c>
      <c r="P115">
        <v>2.3965270389197566</v>
      </c>
      <c r="Q115" t="s">
        <v>2271</v>
      </c>
      <c r="R115" t="s">
        <v>2271</v>
      </c>
      <c r="S115" t="s">
        <v>2272</v>
      </c>
      <c r="T115">
        <v>7.8715634892487953</v>
      </c>
      <c r="U115">
        <v>18.956679933272913</v>
      </c>
      <c r="V115" t="s">
        <v>2273</v>
      </c>
      <c r="W115" t="s">
        <v>2274</v>
      </c>
      <c r="X115" t="s">
        <v>2274</v>
      </c>
      <c r="Y115" t="s">
        <v>2274</v>
      </c>
      <c r="Z115" t="s">
        <v>2273</v>
      </c>
      <c r="AA115" t="s">
        <v>2273</v>
      </c>
      <c r="AB115" t="s">
        <v>2273</v>
      </c>
      <c r="AC115" t="s">
        <v>2275</v>
      </c>
      <c r="AD115" t="s">
        <v>1278</v>
      </c>
      <c r="AE115" t="s">
        <v>2273</v>
      </c>
      <c r="AF115" t="s">
        <v>2273</v>
      </c>
      <c r="AG115" t="s">
        <v>2273</v>
      </c>
      <c r="AH115" t="s">
        <v>2273</v>
      </c>
      <c r="AI115" t="s">
        <v>2273</v>
      </c>
    </row>
    <row r="116" spans="2:35" customFormat="1" x14ac:dyDescent="0.3">
      <c r="B116" t="s">
        <v>40</v>
      </c>
      <c r="C116" t="s">
        <v>40</v>
      </c>
      <c r="D116">
        <v>2022</v>
      </c>
      <c r="E116" s="196">
        <v>44670</v>
      </c>
      <c r="F116" s="174">
        <v>6581940</v>
      </c>
      <c r="G116" s="174">
        <v>142857</v>
      </c>
      <c r="H116">
        <v>3.326629790596602</v>
      </c>
      <c r="I116">
        <v>2.2436849730014483</v>
      </c>
      <c r="J116">
        <v>1.8651389437639934</v>
      </c>
      <c r="K116">
        <v>1.1088897668905571</v>
      </c>
      <c r="L116">
        <v>4.5209996048992487</v>
      </c>
      <c r="M116">
        <v>12.14</v>
      </c>
      <c r="N116" t="s">
        <v>2272</v>
      </c>
      <c r="O116">
        <v>0.36421704201237981</v>
      </c>
      <c r="P116">
        <v>3.7654418543395232</v>
      </c>
      <c r="Q116" t="s">
        <v>2271</v>
      </c>
      <c r="R116">
        <v>0.41116818121954435</v>
      </c>
      <c r="S116" t="s">
        <v>2272</v>
      </c>
      <c r="T116">
        <v>8.41</v>
      </c>
      <c r="U116">
        <v>19.93</v>
      </c>
      <c r="V116" t="s">
        <v>2272</v>
      </c>
      <c r="W116" t="s">
        <v>2272</v>
      </c>
      <c r="X116" t="s">
        <v>2272</v>
      </c>
      <c r="Y116" t="s">
        <v>2272</v>
      </c>
      <c r="Z116" t="s">
        <v>2273</v>
      </c>
      <c r="AA116" t="s">
        <v>2273</v>
      </c>
      <c r="AB116" t="s">
        <v>2273</v>
      </c>
      <c r="AC116" t="s">
        <v>2275</v>
      </c>
      <c r="AD116" t="s">
        <v>1278</v>
      </c>
      <c r="AE116" t="s">
        <v>2273</v>
      </c>
      <c r="AF116" t="s">
        <v>2273</v>
      </c>
      <c r="AG116" t="s">
        <v>2273</v>
      </c>
      <c r="AH116" t="s">
        <v>2273</v>
      </c>
      <c r="AI116" t="s">
        <v>2273</v>
      </c>
    </row>
    <row r="117" spans="2:35" customFormat="1" x14ac:dyDescent="0.3">
      <c r="B117" t="s">
        <v>40</v>
      </c>
      <c r="C117" t="s">
        <v>40</v>
      </c>
      <c r="D117">
        <v>2022</v>
      </c>
      <c r="E117" s="196">
        <v>44670</v>
      </c>
      <c r="F117" s="174">
        <v>6581940</v>
      </c>
      <c r="G117" s="174">
        <v>142857</v>
      </c>
      <c r="H117">
        <v>2.8215099316574079</v>
      </c>
      <c r="I117">
        <v>2.2456203455763823</v>
      </c>
      <c r="J117">
        <v>1.3910981442255175</v>
      </c>
      <c r="K117">
        <v>1.7771471963550618</v>
      </c>
      <c r="L117">
        <v>4.4533192118620359</v>
      </c>
      <c r="M117">
        <v>11.57</v>
      </c>
      <c r="N117" t="s">
        <v>2272</v>
      </c>
      <c r="O117">
        <v>0.50031307035423578</v>
      </c>
      <c r="P117">
        <v>3.8568935427574171</v>
      </c>
      <c r="Q117" t="s">
        <v>2271</v>
      </c>
      <c r="R117">
        <v>0.34797436819738087</v>
      </c>
      <c r="S117" t="s">
        <v>2272</v>
      </c>
      <c r="T117">
        <v>8.31</v>
      </c>
      <c r="U117">
        <v>22.24</v>
      </c>
      <c r="V117" t="s">
        <v>2272</v>
      </c>
      <c r="W117" t="s">
        <v>2272</v>
      </c>
      <c r="X117" t="s">
        <v>2272</v>
      </c>
      <c r="Y117" t="s">
        <v>2272</v>
      </c>
      <c r="Z117" t="s">
        <v>2273</v>
      </c>
      <c r="AA117" t="s">
        <v>2273</v>
      </c>
      <c r="AB117" t="s">
        <v>2273</v>
      </c>
      <c r="AC117" t="s">
        <v>2275</v>
      </c>
      <c r="AD117" t="s">
        <v>1278</v>
      </c>
      <c r="AE117" t="s">
        <v>2273</v>
      </c>
      <c r="AF117" t="s">
        <v>2273</v>
      </c>
      <c r="AG117" t="s">
        <v>2273</v>
      </c>
      <c r="AH117" t="s">
        <v>2273</v>
      </c>
      <c r="AI117" t="s">
        <v>2273</v>
      </c>
    </row>
    <row r="118" spans="2:35" customFormat="1" x14ac:dyDescent="0.3">
      <c r="B118" t="s">
        <v>40</v>
      </c>
      <c r="C118" t="s">
        <v>40</v>
      </c>
      <c r="D118">
        <v>2022</v>
      </c>
      <c r="E118" s="196">
        <v>44700</v>
      </c>
      <c r="F118" s="174">
        <v>6581940</v>
      </c>
      <c r="G118" s="174">
        <v>142857</v>
      </c>
      <c r="H118">
        <v>2.3387027134743761</v>
      </c>
      <c r="I118">
        <v>3.0461545274391928</v>
      </c>
      <c r="J118">
        <v>1.7638136991154356</v>
      </c>
      <c r="K118">
        <v>1.4800890099305855</v>
      </c>
      <c r="L118">
        <v>5.7952328761057048</v>
      </c>
      <c r="M118">
        <v>12.497702790970584</v>
      </c>
      <c r="N118" t="s">
        <v>2272</v>
      </c>
      <c r="O118">
        <v>0.44992084315874536</v>
      </c>
      <c r="Q118" t="s">
        <v>2271</v>
      </c>
      <c r="R118">
        <v>0.53062760857772318</v>
      </c>
      <c r="S118" t="s">
        <v>2272</v>
      </c>
      <c r="T118">
        <v>8.0785922260232255</v>
      </c>
      <c r="U118">
        <v>23.719319804709553</v>
      </c>
      <c r="V118" t="s">
        <v>2272</v>
      </c>
      <c r="W118" t="s">
        <v>2272</v>
      </c>
      <c r="X118" t="s">
        <v>2272</v>
      </c>
      <c r="Y118" t="s">
        <v>2272</v>
      </c>
      <c r="Z118" t="s">
        <v>2273</v>
      </c>
      <c r="AA118" t="s">
        <v>2273</v>
      </c>
      <c r="AB118" t="s">
        <v>2273</v>
      </c>
      <c r="AC118" t="s">
        <v>2275</v>
      </c>
      <c r="AD118" t="s">
        <v>1278</v>
      </c>
      <c r="AE118" t="s">
        <v>2273</v>
      </c>
      <c r="AF118" t="s">
        <v>2273</v>
      </c>
      <c r="AG118" t="s">
        <v>2273</v>
      </c>
      <c r="AH118" t="s">
        <v>2273</v>
      </c>
      <c r="AI118" t="s">
        <v>2273</v>
      </c>
    </row>
    <row r="119" spans="2:35" customFormat="1" x14ac:dyDescent="0.3">
      <c r="B119" t="s">
        <v>40</v>
      </c>
      <c r="C119" t="s">
        <v>40</v>
      </c>
      <c r="D119">
        <v>2022</v>
      </c>
      <c r="E119" s="196">
        <v>44700</v>
      </c>
      <c r="F119" s="174">
        <v>6581940</v>
      </c>
      <c r="G119" s="174">
        <v>142857</v>
      </c>
      <c r="H119">
        <v>3.3489641882126224</v>
      </c>
      <c r="I119">
        <v>3.4051977945506127</v>
      </c>
      <c r="J119">
        <v>1.7788126973930731</v>
      </c>
      <c r="K119">
        <v>1.0745142123012688</v>
      </c>
      <c r="L119">
        <v>6.3629623681815755</v>
      </c>
      <c r="M119">
        <v>12.859054654461755</v>
      </c>
      <c r="N119" t="s">
        <v>2272</v>
      </c>
      <c r="O119" t="s">
        <v>2271</v>
      </c>
      <c r="Q119" t="s">
        <v>2271</v>
      </c>
      <c r="R119">
        <v>0.44871794871794873</v>
      </c>
      <c r="S119" t="s">
        <v>2272</v>
      </c>
      <c r="T119">
        <v>8.8822199025748088</v>
      </c>
      <c r="U119">
        <v>23.17187249076602</v>
      </c>
      <c r="V119" t="s">
        <v>2272</v>
      </c>
      <c r="W119" t="s">
        <v>2272</v>
      </c>
      <c r="X119" t="s">
        <v>2272</v>
      </c>
      <c r="Y119" t="s">
        <v>2272</v>
      </c>
      <c r="Z119" t="s">
        <v>2273</v>
      </c>
      <c r="AA119" t="s">
        <v>2273</v>
      </c>
      <c r="AB119" t="s">
        <v>2273</v>
      </c>
      <c r="AC119" t="s">
        <v>2275</v>
      </c>
      <c r="AD119" t="s">
        <v>1278</v>
      </c>
      <c r="AE119" t="s">
        <v>2273</v>
      </c>
      <c r="AF119" t="s">
        <v>2273</v>
      </c>
      <c r="AG119" t="s">
        <v>2273</v>
      </c>
      <c r="AH119" t="s">
        <v>2273</v>
      </c>
      <c r="AI119" t="s">
        <v>2273</v>
      </c>
    </row>
    <row r="120" spans="2:35" customFormat="1" x14ac:dyDescent="0.3">
      <c r="B120" t="s">
        <v>40</v>
      </c>
      <c r="C120" t="s">
        <v>40</v>
      </c>
      <c r="D120">
        <v>2022</v>
      </c>
      <c r="E120" s="196">
        <v>44727</v>
      </c>
      <c r="F120" s="174">
        <v>6581940</v>
      </c>
      <c r="G120" s="174">
        <v>142857</v>
      </c>
      <c r="H120">
        <v>4.0878358516079718</v>
      </c>
      <c r="I120">
        <v>1.4983440139533972</v>
      </c>
      <c r="J120">
        <v>1.5446724283222608</v>
      </c>
      <c r="K120">
        <v>1.2536500284163286</v>
      </c>
      <c r="L120">
        <v>3.2891018480412328</v>
      </c>
      <c r="M120">
        <v>7.4286162227840169</v>
      </c>
      <c r="N120" t="s">
        <v>2272</v>
      </c>
      <c r="O120">
        <v>0.57634193662178845</v>
      </c>
      <c r="P120">
        <v>2.131714582475944</v>
      </c>
      <c r="Q120" t="s">
        <v>2271</v>
      </c>
      <c r="R120" t="s">
        <v>2271</v>
      </c>
      <c r="S120" t="s">
        <v>2272</v>
      </c>
      <c r="T120">
        <v>6.06</v>
      </c>
      <c r="U120">
        <v>12.546494992846901</v>
      </c>
      <c r="V120" t="s">
        <v>2272</v>
      </c>
      <c r="W120" t="s">
        <v>2272</v>
      </c>
      <c r="X120" t="s">
        <v>2272</v>
      </c>
      <c r="Y120" t="s">
        <v>2272</v>
      </c>
      <c r="Z120" t="s">
        <v>2273</v>
      </c>
      <c r="AA120" t="s">
        <v>2273</v>
      </c>
      <c r="AB120" t="s">
        <v>2273</v>
      </c>
      <c r="AC120" t="s">
        <v>2275</v>
      </c>
      <c r="AD120" t="s">
        <v>1278</v>
      </c>
      <c r="AE120" t="s">
        <v>2273</v>
      </c>
      <c r="AF120" t="s">
        <v>2273</v>
      </c>
      <c r="AG120" t="s">
        <v>2273</v>
      </c>
      <c r="AH120" t="s">
        <v>2273</v>
      </c>
      <c r="AI120" t="s">
        <v>2273</v>
      </c>
    </row>
    <row r="121" spans="2:35" customFormat="1" x14ac:dyDescent="0.3">
      <c r="B121" t="s">
        <v>40</v>
      </c>
      <c r="C121" t="s">
        <v>40</v>
      </c>
      <c r="D121">
        <v>2022</v>
      </c>
      <c r="E121" s="196">
        <v>44727</v>
      </c>
      <c r="F121" s="174">
        <v>6581940</v>
      </c>
      <c r="G121" s="174">
        <v>142857</v>
      </c>
      <c r="H121">
        <v>4.4930012123884042</v>
      </c>
      <c r="I121">
        <v>2.2035342958962487</v>
      </c>
      <c r="J121">
        <v>1.3817553914544989</v>
      </c>
      <c r="K121">
        <v>1.0703920055843343</v>
      </c>
      <c r="L121">
        <v>3.6781843565156693</v>
      </c>
      <c r="M121">
        <v>7.4040192512583127</v>
      </c>
      <c r="N121" t="s">
        <v>2272</v>
      </c>
      <c r="O121">
        <v>0.60084867188361057</v>
      </c>
      <c r="P121">
        <v>2.5437194606708546</v>
      </c>
      <c r="Q121" t="s">
        <v>2271</v>
      </c>
      <c r="R121" t="s">
        <v>2271</v>
      </c>
      <c r="S121" t="s">
        <v>2272</v>
      </c>
      <c r="T121">
        <v>6.34</v>
      </c>
      <c r="U121">
        <v>12.807413938792754</v>
      </c>
      <c r="V121" t="s">
        <v>2272</v>
      </c>
      <c r="W121" t="s">
        <v>2272</v>
      </c>
      <c r="X121" t="s">
        <v>2272</v>
      </c>
      <c r="Y121" t="s">
        <v>2272</v>
      </c>
      <c r="Z121" t="s">
        <v>2273</v>
      </c>
      <c r="AA121" t="s">
        <v>2273</v>
      </c>
      <c r="AB121" t="s">
        <v>2273</v>
      </c>
      <c r="AC121" t="s">
        <v>2275</v>
      </c>
      <c r="AD121" t="s">
        <v>1278</v>
      </c>
      <c r="AE121" t="s">
        <v>2273</v>
      </c>
      <c r="AF121" t="s">
        <v>2273</v>
      </c>
      <c r="AG121" t="s">
        <v>2273</v>
      </c>
      <c r="AH121" t="s">
        <v>2273</v>
      </c>
      <c r="AI121" t="s">
        <v>2273</v>
      </c>
    </row>
    <row r="122" spans="2:35" customFormat="1" x14ac:dyDescent="0.3">
      <c r="B122" t="s">
        <v>40</v>
      </c>
      <c r="C122" t="s">
        <v>40</v>
      </c>
      <c r="D122">
        <v>2022</v>
      </c>
      <c r="E122" s="196">
        <v>44754</v>
      </c>
      <c r="F122" s="174">
        <v>6581940</v>
      </c>
      <c r="G122" s="174">
        <v>142857</v>
      </c>
      <c r="H122">
        <v>5.35</v>
      </c>
      <c r="I122">
        <v>1.79</v>
      </c>
      <c r="J122">
        <v>1.53</v>
      </c>
      <c r="K122">
        <v>0.65600000000000003</v>
      </c>
      <c r="L122">
        <v>3.05</v>
      </c>
      <c r="M122">
        <v>8.1</v>
      </c>
      <c r="N122" t="s">
        <v>2272</v>
      </c>
      <c r="O122">
        <v>0.81299999999999994</v>
      </c>
      <c r="P122">
        <v>1.93</v>
      </c>
      <c r="Q122" t="s">
        <v>2271</v>
      </c>
      <c r="R122">
        <v>0.63800000000000001</v>
      </c>
      <c r="S122" t="s">
        <v>2272</v>
      </c>
      <c r="T122">
        <v>5.37</v>
      </c>
      <c r="U122">
        <v>12.58</v>
      </c>
      <c r="V122" t="s">
        <v>2272</v>
      </c>
      <c r="W122" t="s">
        <v>2272</v>
      </c>
      <c r="X122" t="s">
        <v>2272</v>
      </c>
      <c r="Y122" t="s">
        <v>2272</v>
      </c>
      <c r="Z122" t="s">
        <v>566</v>
      </c>
      <c r="AA122" t="s">
        <v>566</v>
      </c>
      <c r="AB122" t="s">
        <v>566</v>
      </c>
      <c r="AC122">
        <v>6.2807898126385958E-2</v>
      </c>
      <c r="AD122">
        <v>0.44616181332908417</v>
      </c>
      <c r="AE122" t="s">
        <v>566</v>
      </c>
      <c r="AF122" t="s">
        <v>566</v>
      </c>
      <c r="AG122" t="s">
        <v>566</v>
      </c>
      <c r="AH122">
        <v>0.38561128152013707</v>
      </c>
      <c r="AI122" t="s">
        <v>566</v>
      </c>
    </row>
    <row r="123" spans="2:35" customFormat="1" x14ac:dyDescent="0.3">
      <c r="B123" t="s">
        <v>40</v>
      </c>
      <c r="C123" t="s">
        <v>40</v>
      </c>
      <c r="D123">
        <v>2022</v>
      </c>
      <c r="E123" s="196">
        <v>44754</v>
      </c>
      <c r="F123" s="174">
        <v>6581940</v>
      </c>
      <c r="G123" s="174">
        <v>142857</v>
      </c>
      <c r="H123">
        <v>5.53</v>
      </c>
      <c r="I123">
        <v>1.97</v>
      </c>
      <c r="J123">
        <v>1.84</v>
      </c>
      <c r="K123">
        <v>0.78500000000000003</v>
      </c>
      <c r="L123">
        <v>2.75</v>
      </c>
      <c r="M123">
        <v>7.1</v>
      </c>
      <c r="N123" t="s">
        <v>2272</v>
      </c>
      <c r="O123">
        <v>0.91</v>
      </c>
      <c r="P123">
        <v>3.12</v>
      </c>
      <c r="Q123" t="s">
        <v>2271</v>
      </c>
      <c r="R123">
        <v>0.56899999999999995</v>
      </c>
      <c r="S123" t="s">
        <v>2272</v>
      </c>
      <c r="T123">
        <v>5.8</v>
      </c>
      <c r="U123">
        <v>12.84</v>
      </c>
      <c r="V123" t="s">
        <v>2272</v>
      </c>
      <c r="W123" t="s">
        <v>2272</v>
      </c>
      <c r="X123" t="s">
        <v>2272</v>
      </c>
      <c r="Y123" t="s">
        <v>2272</v>
      </c>
      <c r="Z123" t="s">
        <v>566</v>
      </c>
      <c r="AA123" t="s">
        <v>566</v>
      </c>
      <c r="AB123" t="s">
        <v>566</v>
      </c>
      <c r="AC123">
        <v>5.9055639416329013E-2</v>
      </c>
      <c r="AD123">
        <v>0.34519742591562719</v>
      </c>
      <c r="AE123" t="s">
        <v>566</v>
      </c>
      <c r="AF123" t="s">
        <v>566</v>
      </c>
      <c r="AG123" t="s">
        <v>566</v>
      </c>
      <c r="AH123">
        <v>0.28402319853817426</v>
      </c>
      <c r="AI123" t="s">
        <v>566</v>
      </c>
    </row>
    <row r="124" spans="2:35" customFormat="1" x14ac:dyDescent="0.3">
      <c r="B124" t="s">
        <v>40</v>
      </c>
      <c r="C124" t="s">
        <v>40</v>
      </c>
      <c r="D124">
        <v>2022</v>
      </c>
      <c r="E124" s="196">
        <v>44791</v>
      </c>
      <c r="F124" s="174">
        <v>6581940</v>
      </c>
      <c r="G124" s="174">
        <v>142857</v>
      </c>
      <c r="H124">
        <v>4.67</v>
      </c>
      <c r="I124">
        <v>2.5499999999999998</v>
      </c>
      <c r="J124">
        <v>1.44</v>
      </c>
      <c r="K124">
        <v>1.01</v>
      </c>
      <c r="L124">
        <v>3.88</v>
      </c>
      <c r="M124">
        <v>7.64</v>
      </c>
      <c r="N124" t="s">
        <v>559</v>
      </c>
      <c r="O124">
        <v>0.82499999999999996</v>
      </c>
      <c r="P124">
        <v>4.3</v>
      </c>
      <c r="Q124" t="s">
        <v>559</v>
      </c>
      <c r="R124">
        <v>0.47499999999999998</v>
      </c>
      <c r="S124" t="s">
        <v>559</v>
      </c>
      <c r="T124">
        <v>4.07</v>
      </c>
      <c r="U124">
        <v>13.4</v>
      </c>
      <c r="V124">
        <v>9.9000000000000005E-2</v>
      </c>
      <c r="W124">
        <v>5.6000000000000001E-2</v>
      </c>
      <c r="X124" t="s">
        <v>559</v>
      </c>
      <c r="Y124" t="s">
        <v>559</v>
      </c>
      <c r="Z124" t="s">
        <v>566</v>
      </c>
      <c r="AA124" t="s">
        <v>566</v>
      </c>
      <c r="AB124" t="s">
        <v>566</v>
      </c>
      <c r="AC124">
        <v>4.8499833579002428E-2</v>
      </c>
      <c r="AD124">
        <v>0.37500198120235212</v>
      </c>
      <c r="AE124" t="s">
        <v>566</v>
      </c>
      <c r="AF124" t="s">
        <v>566</v>
      </c>
      <c r="AG124" t="s">
        <v>566</v>
      </c>
      <c r="AH124">
        <v>0.58960581998002948</v>
      </c>
      <c r="AI124" t="s">
        <v>566</v>
      </c>
    </row>
    <row r="125" spans="2:35" customFormat="1" x14ac:dyDescent="0.3">
      <c r="B125" t="s">
        <v>40</v>
      </c>
      <c r="C125" t="s">
        <v>40</v>
      </c>
      <c r="D125">
        <v>2022</v>
      </c>
      <c r="E125" s="196">
        <v>44791</v>
      </c>
      <c r="F125" s="174">
        <v>6581940</v>
      </c>
      <c r="G125" s="174">
        <v>142857</v>
      </c>
      <c r="H125">
        <v>5.21</v>
      </c>
      <c r="I125">
        <v>2.56</v>
      </c>
      <c r="J125">
        <v>1.45</v>
      </c>
      <c r="K125">
        <v>0.91900000000000004</v>
      </c>
      <c r="L125">
        <v>3.75</v>
      </c>
      <c r="M125">
        <v>7.14</v>
      </c>
      <c r="N125" t="s">
        <v>559</v>
      </c>
      <c r="O125">
        <v>0.76100000000000001</v>
      </c>
      <c r="P125">
        <v>4.99</v>
      </c>
      <c r="Q125" t="s">
        <v>559</v>
      </c>
      <c r="R125">
        <v>0.38</v>
      </c>
      <c r="S125">
        <v>0.11600000000000001</v>
      </c>
      <c r="T125">
        <v>4.3099999999999996</v>
      </c>
      <c r="U125">
        <v>13.3</v>
      </c>
      <c r="V125">
        <v>0.20899999999999999</v>
      </c>
      <c r="W125">
        <v>6.7000000000000004E-2</v>
      </c>
      <c r="X125" t="s">
        <v>559</v>
      </c>
      <c r="Y125" t="s">
        <v>559</v>
      </c>
      <c r="Z125" t="s">
        <v>566</v>
      </c>
      <c r="AA125" t="s">
        <v>566</v>
      </c>
      <c r="AB125" t="s">
        <v>566</v>
      </c>
      <c r="AC125">
        <v>6.9150231312393479E-2</v>
      </c>
      <c r="AD125">
        <v>0.34315396477558635</v>
      </c>
      <c r="AE125" t="s">
        <v>566</v>
      </c>
      <c r="AF125" t="s">
        <v>566</v>
      </c>
      <c r="AG125" t="s">
        <v>566</v>
      </c>
      <c r="AH125">
        <v>0.44217190163136111</v>
      </c>
      <c r="AI125" t="s">
        <v>566</v>
      </c>
    </row>
    <row r="126" spans="2:35" customFormat="1" x14ac:dyDescent="0.3">
      <c r="B126" t="s">
        <v>40</v>
      </c>
      <c r="C126" t="s">
        <v>40</v>
      </c>
      <c r="D126">
        <v>2022</v>
      </c>
      <c r="E126" s="196">
        <v>44819</v>
      </c>
      <c r="F126" s="174">
        <v>6581940</v>
      </c>
      <c r="G126" s="174">
        <v>142857</v>
      </c>
      <c r="H126">
        <v>3.37</v>
      </c>
      <c r="I126">
        <v>2.3199999999999998</v>
      </c>
      <c r="J126">
        <v>1.32</v>
      </c>
      <c r="K126">
        <v>0.81100000000000005</v>
      </c>
      <c r="L126">
        <v>2.9</v>
      </c>
      <c r="M126">
        <v>6</v>
      </c>
      <c r="N126" t="s">
        <v>559</v>
      </c>
      <c r="O126">
        <v>0.67800000000000005</v>
      </c>
      <c r="P126">
        <v>4.1900000000000004</v>
      </c>
      <c r="R126">
        <v>0.435</v>
      </c>
      <c r="S126">
        <v>0.113</v>
      </c>
      <c r="T126">
        <v>4.49</v>
      </c>
      <c r="U126">
        <v>10.02</v>
      </c>
      <c r="V126">
        <v>8.5999999999999993E-2</v>
      </c>
      <c r="W126">
        <v>0.17699999999999999</v>
      </c>
      <c r="X126" t="s">
        <v>559</v>
      </c>
      <c r="Y126" t="s">
        <v>559</v>
      </c>
      <c r="Z126" t="s">
        <v>566</v>
      </c>
      <c r="AA126" t="s">
        <v>566</v>
      </c>
      <c r="AB126" t="s">
        <v>566</v>
      </c>
      <c r="AC126">
        <v>4.8499833579002428E-2</v>
      </c>
      <c r="AD126">
        <v>0.30945550797544313</v>
      </c>
      <c r="AE126" t="s">
        <v>566</v>
      </c>
      <c r="AF126" t="s">
        <v>566</v>
      </c>
      <c r="AG126" t="s">
        <v>566</v>
      </c>
      <c r="AH126">
        <v>0.49155337518535464</v>
      </c>
      <c r="AI126" t="s">
        <v>566</v>
      </c>
    </row>
    <row r="127" spans="2:35" customFormat="1" x14ac:dyDescent="0.3">
      <c r="B127" t="s">
        <v>40</v>
      </c>
      <c r="C127" t="s">
        <v>40</v>
      </c>
      <c r="D127">
        <v>2022</v>
      </c>
      <c r="E127" s="196">
        <v>44819</v>
      </c>
      <c r="F127" s="174">
        <v>6581940</v>
      </c>
      <c r="G127" s="174">
        <v>142857</v>
      </c>
      <c r="H127">
        <v>4.2</v>
      </c>
      <c r="I127">
        <v>2.67</v>
      </c>
      <c r="J127">
        <v>1.2</v>
      </c>
      <c r="K127">
        <v>1.01</v>
      </c>
      <c r="L127">
        <v>3.25</v>
      </c>
      <c r="M127">
        <v>7.09</v>
      </c>
      <c r="N127" t="s">
        <v>559</v>
      </c>
      <c r="O127">
        <v>0.66900000000000004</v>
      </c>
      <c r="P127">
        <v>4.66</v>
      </c>
      <c r="R127">
        <v>0.46400000000000002</v>
      </c>
      <c r="S127">
        <v>0.191</v>
      </c>
      <c r="T127">
        <v>3.87</v>
      </c>
      <c r="U127">
        <v>12.28</v>
      </c>
      <c r="V127">
        <v>0.123</v>
      </c>
      <c r="W127">
        <v>0.17199999999999999</v>
      </c>
      <c r="X127" t="s">
        <v>559</v>
      </c>
      <c r="Y127">
        <v>0.122</v>
      </c>
      <c r="Z127" t="s">
        <v>566</v>
      </c>
      <c r="AA127" t="s">
        <v>566</v>
      </c>
      <c r="AB127" t="s">
        <v>566</v>
      </c>
      <c r="AC127">
        <v>6.9150231312393479E-2</v>
      </c>
      <c r="AD127">
        <v>0.44484227086554373</v>
      </c>
      <c r="AE127" t="s">
        <v>566</v>
      </c>
      <c r="AF127" t="s">
        <v>566</v>
      </c>
      <c r="AG127" t="s">
        <v>566</v>
      </c>
      <c r="AH127">
        <v>0.48471532807117479</v>
      </c>
      <c r="AI127" t="s">
        <v>566</v>
      </c>
    </row>
    <row r="128" spans="2:35" customFormat="1" x14ac:dyDescent="0.3">
      <c r="B128" t="s">
        <v>40</v>
      </c>
      <c r="C128" t="s">
        <v>40</v>
      </c>
      <c r="D128">
        <v>2022</v>
      </c>
      <c r="E128" s="196">
        <v>44851</v>
      </c>
      <c r="F128" s="174">
        <v>6581940</v>
      </c>
      <c r="G128" s="174">
        <v>142857</v>
      </c>
      <c r="H128">
        <v>3.396420302297146</v>
      </c>
      <c r="I128">
        <v>2.692968079294467</v>
      </c>
      <c r="J128">
        <v>0.85915346392986303</v>
      </c>
      <c r="K128">
        <v>1.0692265667681262</v>
      </c>
      <c r="L128">
        <v>3.5310491948281695</v>
      </c>
      <c r="M128">
        <v>7.2163687921121777</v>
      </c>
      <c r="N128">
        <v>3.3949894638258024E-2</v>
      </c>
      <c r="O128">
        <v>0.69538749707328495</v>
      </c>
      <c r="P128">
        <v>3.5484794089336353</v>
      </c>
      <c r="Q128" t="s">
        <v>559</v>
      </c>
      <c r="R128">
        <v>0.29098051458154478</v>
      </c>
      <c r="S128">
        <v>8.4029241135305299E-2</v>
      </c>
      <c r="T128">
        <v>16.762662920471396</v>
      </c>
      <c r="U128">
        <v>9.5031088217695583</v>
      </c>
      <c r="V128" t="s">
        <v>559</v>
      </c>
      <c r="W128">
        <v>7.1411847342542731E-2</v>
      </c>
      <c r="X128" t="s">
        <v>559</v>
      </c>
      <c r="Y128" t="s">
        <v>559</v>
      </c>
      <c r="Z128" t="s">
        <v>566</v>
      </c>
      <c r="AA128" t="s">
        <v>566</v>
      </c>
      <c r="AB128" t="s">
        <v>566</v>
      </c>
      <c r="AC128">
        <v>6.269674028980983E-2</v>
      </c>
      <c r="AD128">
        <v>0.3318244491271885</v>
      </c>
      <c r="AE128" t="s">
        <v>566</v>
      </c>
      <c r="AF128" t="s">
        <v>566</v>
      </c>
      <c r="AG128" t="s">
        <v>566</v>
      </c>
      <c r="AH128">
        <v>0.37136762142615576</v>
      </c>
      <c r="AI128" t="s">
        <v>566</v>
      </c>
    </row>
    <row r="129" spans="2:35" customFormat="1" x14ac:dyDescent="0.3">
      <c r="B129" t="s">
        <v>40</v>
      </c>
      <c r="C129" t="s">
        <v>40</v>
      </c>
      <c r="D129">
        <v>2022</v>
      </c>
      <c r="E129" s="196">
        <v>44851</v>
      </c>
      <c r="F129" s="174">
        <v>6581940</v>
      </c>
      <c r="G129" s="174">
        <v>142857</v>
      </c>
      <c r="H129">
        <v>3.1978766245652572</v>
      </c>
      <c r="I129">
        <v>2.7273083862869698</v>
      </c>
      <c r="J129">
        <v>0.92518501085222682</v>
      </c>
      <c r="K129">
        <v>1.0598572213069741</v>
      </c>
      <c r="L129">
        <v>3.7152532622054864</v>
      </c>
      <c r="M129">
        <v>7.116445699641746</v>
      </c>
      <c r="N129">
        <v>4.3931905546403083E-2</v>
      </c>
      <c r="O129">
        <v>0.65584058994273153</v>
      </c>
      <c r="P129">
        <v>3.580188802594074</v>
      </c>
      <c r="Q129" t="s">
        <v>559</v>
      </c>
      <c r="R129">
        <v>0.43605031249182813</v>
      </c>
      <c r="S129">
        <v>5.6222379121884887E-2</v>
      </c>
      <c r="T129">
        <v>17.908135247509218</v>
      </c>
      <c r="U129">
        <v>9.1973274757459276</v>
      </c>
      <c r="V129" t="s">
        <v>559</v>
      </c>
      <c r="W129">
        <v>9.0609555189456334E-2</v>
      </c>
      <c r="X129" t="s">
        <v>559</v>
      </c>
      <c r="Y129">
        <v>0.10159253157605712</v>
      </c>
      <c r="Z129" t="s">
        <v>566</v>
      </c>
      <c r="AA129" t="s">
        <v>566</v>
      </c>
      <c r="AB129" t="s">
        <v>566</v>
      </c>
      <c r="AC129">
        <v>5.9883371250751813E-2</v>
      </c>
      <c r="AD129">
        <v>0.27509740854057163</v>
      </c>
      <c r="AE129" t="s">
        <v>566</v>
      </c>
      <c r="AF129" t="s">
        <v>566</v>
      </c>
      <c r="AG129" t="s">
        <v>566</v>
      </c>
      <c r="AH129">
        <v>0.33485003007243536</v>
      </c>
      <c r="AI129" t="s">
        <v>566</v>
      </c>
    </row>
    <row r="130" spans="2:35" customFormat="1" x14ac:dyDescent="0.3">
      <c r="B130" t="s">
        <v>40</v>
      </c>
      <c r="C130" t="s">
        <v>40</v>
      </c>
      <c r="D130">
        <v>2022</v>
      </c>
      <c r="E130" s="196">
        <v>44881</v>
      </c>
      <c r="F130" s="174">
        <v>6581940</v>
      </c>
      <c r="G130" s="174">
        <v>142857</v>
      </c>
      <c r="H130">
        <v>3.2744722119448832</v>
      </c>
      <c r="I130">
        <v>2.8378908658751247</v>
      </c>
      <c r="J130">
        <v>1.0667877524020941</v>
      </c>
      <c r="K130">
        <v>0.93258439563642881</v>
      </c>
      <c r="L130">
        <v>3.3092283026694918</v>
      </c>
      <c r="M130">
        <v>6.6513067168948226</v>
      </c>
      <c r="N130" t="s">
        <v>559</v>
      </c>
      <c r="O130">
        <v>0.61383740876526183</v>
      </c>
      <c r="P130">
        <v>3.0579754016570804</v>
      </c>
      <c r="Q130" t="s">
        <v>559</v>
      </c>
      <c r="R130">
        <v>0.63469106320002677</v>
      </c>
      <c r="S130">
        <v>8.1844987835368255E-2</v>
      </c>
      <c r="T130">
        <v>9.2896303521576797</v>
      </c>
      <c r="U130">
        <v>10.218514905878262</v>
      </c>
      <c r="V130">
        <v>3.3971275772762433E-2</v>
      </c>
      <c r="W130">
        <v>9.4738376329981056E-2</v>
      </c>
      <c r="X130" t="s">
        <v>559</v>
      </c>
      <c r="Y130" t="s">
        <v>559</v>
      </c>
      <c r="Z130" t="s">
        <v>566</v>
      </c>
      <c r="AA130" t="s">
        <v>566</v>
      </c>
      <c r="AB130" t="s">
        <v>566</v>
      </c>
      <c r="AC130">
        <v>6.300942899106432E-2</v>
      </c>
      <c r="AD130">
        <v>0.29632370253271001</v>
      </c>
      <c r="AE130" t="s">
        <v>566</v>
      </c>
      <c r="AF130" t="s">
        <v>566</v>
      </c>
      <c r="AG130" t="s">
        <v>566</v>
      </c>
      <c r="AH130">
        <v>0.31078672093101478</v>
      </c>
      <c r="AI130" t="s">
        <v>566</v>
      </c>
    </row>
    <row r="131" spans="2:35" customFormat="1" x14ac:dyDescent="0.3">
      <c r="B131" t="s">
        <v>40</v>
      </c>
      <c r="C131" t="s">
        <v>40</v>
      </c>
      <c r="D131">
        <v>2022</v>
      </c>
      <c r="E131" s="196">
        <v>44915</v>
      </c>
      <c r="F131" s="174">
        <v>6581940</v>
      </c>
      <c r="G131" s="174">
        <v>142857</v>
      </c>
      <c r="H131">
        <v>2.3430920725440139</v>
      </c>
      <c r="I131">
        <v>1.3595924096239074</v>
      </c>
      <c r="J131">
        <v>0.92094647613363834</v>
      </c>
      <c r="K131">
        <v>1.1699435253030956</v>
      </c>
      <c r="L131">
        <v>1.3541770277289658</v>
      </c>
      <c r="M131">
        <v>4.2536167014798361</v>
      </c>
      <c r="N131" t="s">
        <v>559</v>
      </c>
      <c r="O131">
        <v>0.44660322933589741</v>
      </c>
      <c r="P131">
        <v>2.0082225390404829</v>
      </c>
      <c r="Q131" t="s">
        <v>559</v>
      </c>
      <c r="R131">
        <v>0.22943536354895394</v>
      </c>
      <c r="S131">
        <v>0.10963385387310325</v>
      </c>
      <c r="T131">
        <v>10.461744195042163</v>
      </c>
      <c r="U131">
        <v>11.48016754528475</v>
      </c>
      <c r="V131">
        <v>0.10709193992241638</v>
      </c>
      <c r="W131">
        <v>2.9729341423250781E-2</v>
      </c>
      <c r="X131" t="s">
        <v>559</v>
      </c>
      <c r="Y131" t="s">
        <v>559</v>
      </c>
      <c r="Z131" t="s">
        <v>566</v>
      </c>
      <c r="AA131" t="s">
        <v>566</v>
      </c>
      <c r="AB131" t="s">
        <v>566</v>
      </c>
      <c r="AC131" t="s">
        <v>566</v>
      </c>
      <c r="AD131">
        <v>0.16909253671960481</v>
      </c>
      <c r="AE131" t="s">
        <v>566</v>
      </c>
      <c r="AF131" t="s">
        <v>566</v>
      </c>
      <c r="AG131" t="s">
        <v>566</v>
      </c>
      <c r="AH131">
        <v>0.27441618867632595</v>
      </c>
      <c r="AI131" t="s">
        <v>566</v>
      </c>
    </row>
    <row r="132" spans="2:35" customFormat="1" x14ac:dyDescent="0.3">
      <c r="B132" t="s">
        <v>41</v>
      </c>
      <c r="C132" t="s">
        <v>41</v>
      </c>
      <c r="D132">
        <v>2022</v>
      </c>
      <c r="E132" s="196">
        <v>44572</v>
      </c>
      <c r="F132" s="174">
        <v>6568460</v>
      </c>
      <c r="G132" s="174">
        <v>155057</v>
      </c>
      <c r="H132">
        <v>5.7762468393858333</v>
      </c>
      <c r="I132">
        <v>4.678197564342164</v>
      </c>
      <c r="J132">
        <v>4.1798282580282642</v>
      </c>
      <c r="K132">
        <v>2.6515934381374664</v>
      </c>
      <c r="L132">
        <v>3.4126693295222736</v>
      </c>
      <c r="M132">
        <v>7.3559553910611104</v>
      </c>
      <c r="N132" t="s">
        <v>1286</v>
      </c>
      <c r="O132">
        <v>0.42455446028314214</v>
      </c>
      <c r="P132">
        <v>2.0591691401907966</v>
      </c>
      <c r="Q132" t="s">
        <v>2271</v>
      </c>
      <c r="R132" t="s">
        <v>2271</v>
      </c>
      <c r="S132" t="s">
        <v>2272</v>
      </c>
      <c r="T132">
        <v>6.1193154750998566</v>
      </c>
      <c r="U132">
        <v>7.8496097328593928</v>
      </c>
      <c r="V132" t="s">
        <v>2273</v>
      </c>
      <c r="W132" t="s">
        <v>2274</v>
      </c>
      <c r="X132" t="s">
        <v>2274</v>
      </c>
      <c r="Y132" t="s">
        <v>2274</v>
      </c>
      <c r="Z132" t="s">
        <v>2273</v>
      </c>
      <c r="AA132" t="s">
        <v>2273</v>
      </c>
      <c r="AB132" t="s">
        <v>2273</v>
      </c>
      <c r="AC132" t="s">
        <v>2275</v>
      </c>
      <c r="AD132" t="s">
        <v>1278</v>
      </c>
      <c r="AE132" t="s">
        <v>2273</v>
      </c>
      <c r="AF132" t="s">
        <v>2273</v>
      </c>
      <c r="AG132" t="s">
        <v>2273</v>
      </c>
      <c r="AH132" t="s">
        <v>2273</v>
      </c>
      <c r="AI132" t="s">
        <v>2273</v>
      </c>
    </row>
    <row r="133" spans="2:35" customFormat="1" x14ac:dyDescent="0.3">
      <c r="B133" t="s">
        <v>41</v>
      </c>
      <c r="C133" t="s">
        <v>41</v>
      </c>
      <c r="D133">
        <v>2022</v>
      </c>
      <c r="E133" s="196">
        <v>44599</v>
      </c>
      <c r="F133" s="174">
        <v>6568460</v>
      </c>
      <c r="G133" s="174">
        <v>155057</v>
      </c>
      <c r="H133">
        <v>7.3838030803433057</v>
      </c>
      <c r="I133">
        <v>3.8211754897874117</v>
      </c>
      <c r="J133">
        <v>5.0196128728850704</v>
      </c>
      <c r="K133">
        <v>3.2368508245957184</v>
      </c>
      <c r="L133">
        <v>3.6416562456579129</v>
      </c>
      <c r="M133">
        <v>10.109874841012816</v>
      </c>
      <c r="N133" t="s">
        <v>1286</v>
      </c>
      <c r="O133">
        <v>0.59795213817723203</v>
      </c>
      <c r="P133">
        <v>4.0302048930644183</v>
      </c>
      <c r="Q133" t="s">
        <v>2271</v>
      </c>
      <c r="R133" t="s">
        <v>2271</v>
      </c>
      <c r="S133" t="s">
        <v>2272</v>
      </c>
      <c r="T133">
        <v>8.8182041662658595</v>
      </c>
      <c r="U133">
        <v>15.567704492256391</v>
      </c>
      <c r="V133" t="s">
        <v>2273</v>
      </c>
      <c r="W133" t="s">
        <v>2274</v>
      </c>
      <c r="X133" t="s">
        <v>2274</v>
      </c>
      <c r="Y133" t="s">
        <v>2274</v>
      </c>
      <c r="Z133" t="s">
        <v>2273</v>
      </c>
      <c r="AA133" t="s">
        <v>2273</v>
      </c>
      <c r="AB133" t="s">
        <v>2273</v>
      </c>
      <c r="AC133" t="s">
        <v>2275</v>
      </c>
      <c r="AD133" t="s">
        <v>1278</v>
      </c>
      <c r="AE133" t="s">
        <v>2273</v>
      </c>
      <c r="AF133" t="s">
        <v>2273</v>
      </c>
      <c r="AG133" t="s">
        <v>2273</v>
      </c>
      <c r="AH133" t="s">
        <v>2273</v>
      </c>
      <c r="AI133" t="s">
        <v>2273</v>
      </c>
    </row>
    <row r="134" spans="2:35" customFormat="1" x14ac:dyDescent="0.3">
      <c r="B134" t="s">
        <v>41</v>
      </c>
      <c r="C134" t="s">
        <v>41</v>
      </c>
      <c r="D134">
        <v>2022</v>
      </c>
      <c r="E134" s="196">
        <v>44643</v>
      </c>
      <c r="F134" s="174">
        <v>6568460</v>
      </c>
      <c r="G134" s="174">
        <v>155057</v>
      </c>
      <c r="H134">
        <v>4.43</v>
      </c>
      <c r="I134">
        <v>2.61</v>
      </c>
      <c r="J134">
        <v>3.0899763220205205</v>
      </c>
      <c r="K134">
        <v>2.1125252126633343</v>
      </c>
      <c r="L134">
        <v>2.6946527229676396</v>
      </c>
      <c r="M134">
        <v>6.35</v>
      </c>
      <c r="N134" t="s">
        <v>1286</v>
      </c>
      <c r="O134">
        <v>0.58434183986670174</v>
      </c>
      <c r="P134">
        <v>1.61</v>
      </c>
      <c r="Q134" t="s">
        <v>2271</v>
      </c>
      <c r="R134">
        <v>0.34069981583793735</v>
      </c>
      <c r="S134" t="s">
        <v>2272</v>
      </c>
      <c r="T134">
        <v>5.9114925896693853</v>
      </c>
      <c r="U134">
        <v>8.9799942997456803</v>
      </c>
      <c r="V134" t="s">
        <v>2273</v>
      </c>
      <c r="W134" t="s">
        <v>2274</v>
      </c>
      <c r="X134" t="s">
        <v>2274</v>
      </c>
      <c r="Y134" t="s">
        <v>2274</v>
      </c>
      <c r="Z134" t="s">
        <v>2273</v>
      </c>
      <c r="AA134" t="s">
        <v>2273</v>
      </c>
      <c r="AB134" t="s">
        <v>2273</v>
      </c>
      <c r="AC134" t="s">
        <v>2275</v>
      </c>
      <c r="AD134" t="s">
        <v>1278</v>
      </c>
      <c r="AE134" t="s">
        <v>2273</v>
      </c>
      <c r="AF134" t="s">
        <v>2273</v>
      </c>
      <c r="AG134" t="s">
        <v>2273</v>
      </c>
      <c r="AH134" t="s">
        <v>2273</v>
      </c>
      <c r="AI134" t="s">
        <v>2273</v>
      </c>
    </row>
    <row r="135" spans="2:35" customFormat="1" x14ac:dyDescent="0.3">
      <c r="B135" t="s">
        <v>41</v>
      </c>
      <c r="C135" t="s">
        <v>41</v>
      </c>
      <c r="D135">
        <v>2022</v>
      </c>
      <c r="E135" s="196">
        <v>44670</v>
      </c>
      <c r="F135" s="174">
        <v>6568460</v>
      </c>
      <c r="G135" s="174">
        <v>155057</v>
      </c>
      <c r="H135">
        <v>5.1246678344594194</v>
      </c>
      <c r="I135">
        <v>2.8464352530416233</v>
      </c>
      <c r="J135">
        <v>2.5299999999999998</v>
      </c>
      <c r="K135">
        <v>1.4210131197940872</v>
      </c>
      <c r="L135">
        <v>2.6376863403996715</v>
      </c>
      <c r="M135">
        <v>6.0830086154506136</v>
      </c>
      <c r="N135" t="s">
        <v>2272</v>
      </c>
      <c r="O135">
        <v>0.51516343140409204</v>
      </c>
      <c r="P135">
        <v>0.73690105935485417</v>
      </c>
      <c r="Q135" t="s">
        <v>2271</v>
      </c>
      <c r="R135" t="s">
        <v>2271</v>
      </c>
      <c r="S135" t="s">
        <v>2272</v>
      </c>
      <c r="T135">
        <v>6.2523385645682152</v>
      </c>
      <c r="U135">
        <v>9.7802643024821556</v>
      </c>
      <c r="V135" t="s">
        <v>2272</v>
      </c>
      <c r="W135" t="s">
        <v>2272</v>
      </c>
      <c r="X135" t="s">
        <v>2272</v>
      </c>
      <c r="Y135" t="s">
        <v>2272</v>
      </c>
      <c r="Z135" t="s">
        <v>2273</v>
      </c>
      <c r="AA135" t="s">
        <v>2273</v>
      </c>
      <c r="AB135" t="s">
        <v>2273</v>
      </c>
      <c r="AC135" t="s">
        <v>2275</v>
      </c>
      <c r="AD135" t="s">
        <v>1278</v>
      </c>
      <c r="AE135" t="s">
        <v>2273</v>
      </c>
      <c r="AF135" t="s">
        <v>2273</v>
      </c>
      <c r="AG135" t="s">
        <v>2273</v>
      </c>
      <c r="AH135" t="s">
        <v>2273</v>
      </c>
      <c r="AI135" t="s">
        <v>2273</v>
      </c>
    </row>
    <row r="136" spans="2:35" customFormat="1" x14ac:dyDescent="0.3">
      <c r="B136" t="s">
        <v>41</v>
      </c>
      <c r="C136" t="s">
        <v>41</v>
      </c>
      <c r="D136">
        <v>2022</v>
      </c>
      <c r="E136" s="196">
        <v>44698</v>
      </c>
      <c r="F136" s="174">
        <v>6568460</v>
      </c>
      <c r="G136" s="174">
        <v>155057</v>
      </c>
      <c r="H136">
        <v>5.5988320350389484</v>
      </c>
      <c r="I136">
        <v>3.2002706585469101</v>
      </c>
      <c r="J136">
        <v>3.0731300283213723</v>
      </c>
      <c r="K136">
        <v>1.4710892006573135</v>
      </c>
      <c r="L136">
        <v>3.6353576059384882</v>
      </c>
      <c r="M136">
        <v>6.8467945961621144</v>
      </c>
      <c r="N136" t="s">
        <v>2272</v>
      </c>
      <c r="O136">
        <v>0.47687458265140936</v>
      </c>
      <c r="P136">
        <v>0.90108407858875328</v>
      </c>
      <c r="Q136" t="s">
        <v>2271</v>
      </c>
      <c r="R136" t="s">
        <v>2271</v>
      </c>
      <c r="S136" t="s">
        <v>2272</v>
      </c>
      <c r="T136">
        <v>6.0747066476894576</v>
      </c>
      <c r="U136">
        <v>10.661124610706123</v>
      </c>
      <c r="V136" t="s">
        <v>2272</v>
      </c>
      <c r="W136" t="s">
        <v>2272</v>
      </c>
      <c r="X136" t="s">
        <v>2272</v>
      </c>
      <c r="Y136" t="s">
        <v>2272</v>
      </c>
      <c r="Z136" t="s">
        <v>2273</v>
      </c>
      <c r="AA136" t="s">
        <v>2273</v>
      </c>
      <c r="AB136" t="s">
        <v>2273</v>
      </c>
      <c r="AC136" t="s">
        <v>2275</v>
      </c>
      <c r="AD136" t="s">
        <v>1278</v>
      </c>
      <c r="AE136" t="s">
        <v>2273</v>
      </c>
      <c r="AF136" t="s">
        <v>2273</v>
      </c>
      <c r="AG136" t="s">
        <v>2273</v>
      </c>
      <c r="AH136" t="s">
        <v>2273</v>
      </c>
      <c r="AI136" t="s">
        <v>2273</v>
      </c>
    </row>
    <row r="137" spans="2:35" customFormat="1" x14ac:dyDescent="0.3">
      <c r="B137" t="s">
        <v>41</v>
      </c>
      <c r="C137" t="s">
        <v>41</v>
      </c>
      <c r="D137">
        <v>2022</v>
      </c>
      <c r="E137" s="196">
        <v>44726</v>
      </c>
      <c r="F137" s="174">
        <v>6568460</v>
      </c>
      <c r="G137" s="174">
        <v>155057</v>
      </c>
      <c r="H137">
        <v>3.6990927214288618</v>
      </c>
      <c r="I137">
        <v>2.8034907848163062</v>
      </c>
      <c r="J137">
        <v>2.5245127954758129</v>
      </c>
      <c r="K137">
        <v>1.6052999172735531</v>
      </c>
      <c r="L137">
        <v>3.3212769708558794</v>
      </c>
      <c r="M137">
        <v>5.0167487150277337</v>
      </c>
      <c r="N137" t="s">
        <v>2272</v>
      </c>
      <c r="O137">
        <v>0.52633006496060319</v>
      </c>
      <c r="P137">
        <v>0.35126191735492357</v>
      </c>
      <c r="Q137" t="s">
        <v>2271</v>
      </c>
      <c r="R137">
        <v>0.38379646581770349</v>
      </c>
      <c r="S137" t="s">
        <v>2272</v>
      </c>
      <c r="T137">
        <v>4.9155783392326775</v>
      </c>
      <c r="U137">
        <v>7.3157302304134966</v>
      </c>
      <c r="V137" t="s">
        <v>2272</v>
      </c>
      <c r="W137" t="s">
        <v>2272</v>
      </c>
      <c r="X137" t="s">
        <v>2272</v>
      </c>
      <c r="Y137" t="s">
        <v>2272</v>
      </c>
      <c r="Z137" t="s">
        <v>2273</v>
      </c>
      <c r="AA137" t="s">
        <v>2273</v>
      </c>
      <c r="AB137" t="s">
        <v>2273</v>
      </c>
      <c r="AC137" t="s">
        <v>2275</v>
      </c>
      <c r="AD137" t="s">
        <v>1278</v>
      </c>
      <c r="AE137" t="s">
        <v>2273</v>
      </c>
      <c r="AF137" t="s">
        <v>2273</v>
      </c>
      <c r="AG137" t="s">
        <v>2273</v>
      </c>
      <c r="AH137" t="s">
        <v>2273</v>
      </c>
      <c r="AI137" t="s">
        <v>2273</v>
      </c>
    </row>
    <row r="138" spans="2:35" customFormat="1" x14ac:dyDescent="0.3">
      <c r="B138" t="s">
        <v>41</v>
      </c>
      <c r="C138" t="s">
        <v>41</v>
      </c>
      <c r="D138">
        <v>2022</v>
      </c>
      <c r="E138" s="196">
        <v>44754</v>
      </c>
      <c r="F138" s="174">
        <v>6568460</v>
      </c>
      <c r="G138" s="174">
        <v>155057</v>
      </c>
      <c r="H138">
        <v>5.54</v>
      </c>
      <c r="I138">
        <v>3.39</v>
      </c>
      <c r="J138">
        <v>2.63</v>
      </c>
      <c r="K138">
        <v>1.1599999999999999</v>
      </c>
      <c r="L138">
        <v>3.74</v>
      </c>
      <c r="M138">
        <v>7.33</v>
      </c>
      <c r="N138" t="s">
        <v>2272</v>
      </c>
      <c r="O138">
        <v>0.67900000000000005</v>
      </c>
      <c r="P138">
        <v>0.89400000000000002</v>
      </c>
      <c r="Q138" t="s">
        <v>2271</v>
      </c>
      <c r="R138">
        <v>0.38100000000000001</v>
      </c>
      <c r="S138" t="s">
        <v>2272</v>
      </c>
      <c r="T138">
        <v>4.75</v>
      </c>
      <c r="U138">
        <v>7.36</v>
      </c>
      <c r="V138" t="s">
        <v>2272</v>
      </c>
      <c r="W138" t="s">
        <v>2272</v>
      </c>
      <c r="X138" t="s">
        <v>2272</v>
      </c>
      <c r="Y138" t="s">
        <v>2272</v>
      </c>
      <c r="Z138" t="s">
        <v>566</v>
      </c>
      <c r="AA138" t="s">
        <v>566</v>
      </c>
      <c r="AB138" t="s">
        <v>566</v>
      </c>
      <c r="AC138" t="s">
        <v>566</v>
      </c>
      <c r="AD138">
        <v>5.5659038495653713E-2</v>
      </c>
      <c r="AE138" t="s">
        <v>566</v>
      </c>
      <c r="AF138" t="s">
        <v>566</v>
      </c>
      <c r="AG138" t="s">
        <v>566</v>
      </c>
      <c r="AH138">
        <v>7.3842469398616273E-2</v>
      </c>
      <c r="AI138" t="s">
        <v>566</v>
      </c>
    </row>
    <row r="139" spans="2:35" customFormat="1" x14ac:dyDescent="0.3">
      <c r="B139" t="s">
        <v>41</v>
      </c>
      <c r="C139" t="s">
        <v>41</v>
      </c>
      <c r="D139">
        <v>2022</v>
      </c>
      <c r="E139" s="196">
        <v>44791</v>
      </c>
      <c r="F139" s="174">
        <v>6568460</v>
      </c>
      <c r="G139" s="174">
        <v>155057</v>
      </c>
      <c r="H139">
        <v>8.17</v>
      </c>
      <c r="I139">
        <v>3.39</v>
      </c>
      <c r="J139">
        <v>4.22</v>
      </c>
      <c r="K139">
        <v>1.46</v>
      </c>
      <c r="L139">
        <v>4.01</v>
      </c>
      <c r="M139">
        <v>7.21</v>
      </c>
      <c r="N139" t="s">
        <v>559</v>
      </c>
      <c r="O139">
        <v>0.71499999999999997</v>
      </c>
      <c r="P139">
        <v>0.41599999999999998</v>
      </c>
      <c r="Q139" t="s">
        <v>559</v>
      </c>
      <c r="R139">
        <v>0.35</v>
      </c>
      <c r="S139" t="s">
        <v>559</v>
      </c>
      <c r="T139">
        <v>2.5299999999999998</v>
      </c>
      <c r="U139">
        <v>8.4700000000000006</v>
      </c>
      <c r="V139" t="s">
        <v>559</v>
      </c>
      <c r="W139" t="s">
        <v>558</v>
      </c>
      <c r="X139" t="s">
        <v>559</v>
      </c>
      <c r="Y139" t="s">
        <v>554</v>
      </c>
      <c r="Z139" t="s">
        <v>566</v>
      </c>
      <c r="AA139" t="s">
        <v>566</v>
      </c>
      <c r="AB139" t="s">
        <v>566</v>
      </c>
      <c r="AC139" t="s">
        <v>566</v>
      </c>
      <c r="AD139">
        <v>7.8902566788894707E-2</v>
      </c>
      <c r="AE139" t="s">
        <v>566</v>
      </c>
      <c r="AF139" t="s">
        <v>566</v>
      </c>
      <c r="AG139" t="s">
        <v>566</v>
      </c>
      <c r="AH139" t="s">
        <v>566</v>
      </c>
      <c r="AI139" t="s">
        <v>566</v>
      </c>
    </row>
    <row r="140" spans="2:35" customFormat="1" x14ac:dyDescent="0.3">
      <c r="B140" t="s">
        <v>41</v>
      </c>
      <c r="C140" t="s">
        <v>41</v>
      </c>
      <c r="D140">
        <v>2022</v>
      </c>
      <c r="E140" s="196">
        <v>44819</v>
      </c>
      <c r="F140" s="174">
        <v>6568460</v>
      </c>
      <c r="G140" s="174">
        <v>155057</v>
      </c>
      <c r="H140">
        <v>5.54</v>
      </c>
      <c r="I140">
        <v>3.26</v>
      </c>
      <c r="J140">
        <v>3.09</v>
      </c>
      <c r="K140">
        <v>1.57</v>
      </c>
      <c r="L140">
        <v>3.6</v>
      </c>
      <c r="M140">
        <v>6.34</v>
      </c>
      <c r="N140" t="s">
        <v>559</v>
      </c>
      <c r="O140">
        <v>0.51700000000000002</v>
      </c>
      <c r="P140">
        <v>0.83299999999999996</v>
      </c>
      <c r="R140">
        <v>0.22600000000000001</v>
      </c>
      <c r="S140" t="s">
        <v>559</v>
      </c>
      <c r="T140">
        <v>6.19</v>
      </c>
      <c r="U140">
        <v>9.3000000000000007</v>
      </c>
      <c r="V140" t="s">
        <v>559</v>
      </c>
      <c r="W140" t="s">
        <v>559</v>
      </c>
      <c r="X140" t="s">
        <v>559</v>
      </c>
      <c r="Y140" t="s">
        <v>559</v>
      </c>
      <c r="Z140" t="s">
        <v>566</v>
      </c>
      <c r="AA140" t="s">
        <v>566</v>
      </c>
      <c r="AB140" t="s">
        <v>566</v>
      </c>
      <c r="AC140" t="s">
        <v>566</v>
      </c>
      <c r="AD140" t="s">
        <v>566</v>
      </c>
      <c r="AE140" t="s">
        <v>566</v>
      </c>
      <c r="AF140" t="s">
        <v>566</v>
      </c>
      <c r="AG140" t="s">
        <v>566</v>
      </c>
      <c r="AH140" t="s">
        <v>566</v>
      </c>
      <c r="AI140" t="s">
        <v>566</v>
      </c>
    </row>
    <row r="141" spans="2:35" customFormat="1" x14ac:dyDescent="0.3">
      <c r="B141" t="s">
        <v>41</v>
      </c>
      <c r="C141" t="s">
        <v>41</v>
      </c>
      <c r="D141">
        <v>2022</v>
      </c>
      <c r="E141" s="196">
        <v>44851</v>
      </c>
      <c r="F141" s="174">
        <v>6568460</v>
      </c>
      <c r="G141" s="174">
        <v>155057</v>
      </c>
      <c r="H141">
        <v>5.1764440687517608</v>
      </c>
      <c r="I141">
        <v>2.9760495914342067</v>
      </c>
      <c r="J141">
        <v>2.2556213017751481</v>
      </c>
      <c r="K141">
        <v>1.6314454775993239</v>
      </c>
      <c r="L141">
        <v>3.7319808396731475</v>
      </c>
      <c r="M141">
        <v>6.8713440405748099</v>
      </c>
      <c r="N141" t="s">
        <v>559</v>
      </c>
      <c r="O141">
        <v>0.57909270216962527</v>
      </c>
      <c r="P141">
        <v>0.82299239222316123</v>
      </c>
      <c r="Q141" t="s">
        <v>559</v>
      </c>
      <c r="R141">
        <v>0.13491124260355028</v>
      </c>
      <c r="S141" t="s">
        <v>559</v>
      </c>
      <c r="T141">
        <v>5.186700479008171</v>
      </c>
      <c r="U141">
        <v>7.8763595378979989</v>
      </c>
      <c r="V141" t="s">
        <v>559</v>
      </c>
      <c r="W141" t="s">
        <v>559</v>
      </c>
      <c r="X141" t="s">
        <v>559</v>
      </c>
      <c r="Y141">
        <v>5.905888982812061E-2</v>
      </c>
      <c r="Z141" t="s">
        <v>566</v>
      </c>
      <c r="AA141" t="s">
        <v>566</v>
      </c>
      <c r="AB141" t="s">
        <v>566</v>
      </c>
      <c r="AC141" t="s">
        <v>566</v>
      </c>
      <c r="AD141" t="s">
        <v>566</v>
      </c>
      <c r="AE141" t="s">
        <v>566</v>
      </c>
      <c r="AF141" t="s">
        <v>566</v>
      </c>
      <c r="AG141" t="s">
        <v>566</v>
      </c>
      <c r="AH141" t="s">
        <v>566</v>
      </c>
      <c r="AI141" t="s">
        <v>566</v>
      </c>
    </row>
    <row r="142" spans="2:35" customFormat="1" x14ac:dyDescent="0.3">
      <c r="B142" t="s">
        <v>41</v>
      </c>
      <c r="C142" t="s">
        <v>41</v>
      </c>
      <c r="D142">
        <v>2022</v>
      </c>
      <c r="E142" s="196">
        <v>44880</v>
      </c>
      <c r="F142" s="174">
        <v>6568460</v>
      </c>
      <c r="G142" s="174">
        <v>155057</v>
      </c>
      <c r="H142">
        <v>5.5385883427451246</v>
      </c>
      <c r="I142">
        <v>3.2633853487931748</v>
      </c>
      <c r="J142">
        <v>2.469564829975162</v>
      </c>
      <c r="K142">
        <v>2.0368452122386698</v>
      </c>
      <c r="L142">
        <v>3.9698822690769764</v>
      </c>
      <c r="M142">
        <v>7.0344504962074383</v>
      </c>
      <c r="N142" t="s">
        <v>559</v>
      </c>
      <c r="O142">
        <v>0.69201724195542491</v>
      </c>
      <c r="P142">
        <v>0.49676434880431275</v>
      </c>
      <c r="Q142" t="s">
        <v>559</v>
      </c>
      <c r="R142">
        <v>0.14334881545093062</v>
      </c>
      <c r="S142" t="s">
        <v>559</v>
      </c>
      <c r="T142">
        <v>4.5747986767801656</v>
      </c>
      <c r="U142">
        <v>8.2148784263931134</v>
      </c>
      <c r="V142" t="s">
        <v>559</v>
      </c>
      <c r="W142" t="s">
        <v>559</v>
      </c>
      <c r="X142" t="s">
        <v>559</v>
      </c>
      <c r="Y142" t="s">
        <v>559</v>
      </c>
      <c r="Z142" t="s">
        <v>566</v>
      </c>
      <c r="AA142" t="s">
        <v>566</v>
      </c>
      <c r="AB142" t="s">
        <v>566</v>
      </c>
      <c r="AC142" t="s">
        <v>566</v>
      </c>
      <c r="AD142" t="s">
        <v>566</v>
      </c>
      <c r="AE142" t="s">
        <v>566</v>
      </c>
      <c r="AF142" t="s">
        <v>566</v>
      </c>
      <c r="AG142" t="s">
        <v>566</v>
      </c>
      <c r="AH142" t="s">
        <v>566</v>
      </c>
      <c r="AI142" t="s">
        <v>566</v>
      </c>
    </row>
    <row r="143" spans="2:35" customFormat="1" x14ac:dyDescent="0.3">
      <c r="B143" t="s">
        <v>41</v>
      </c>
      <c r="C143" t="s">
        <v>41</v>
      </c>
      <c r="D143">
        <v>2022</v>
      </c>
      <c r="E143" s="196">
        <v>44916</v>
      </c>
      <c r="F143" s="174">
        <v>6568460</v>
      </c>
      <c r="G143" s="174">
        <v>155057</v>
      </c>
      <c r="H143">
        <v>4.1223917816986111</v>
      </c>
      <c r="I143">
        <v>2.0355964558023545</v>
      </c>
      <c r="J143">
        <v>2.011762499034504</v>
      </c>
      <c r="K143">
        <v>1.5545036247475916</v>
      </c>
      <c r="L143">
        <v>1.7175896807794586</v>
      </c>
      <c r="M143">
        <v>4.9750074481114899</v>
      </c>
      <c r="N143" t="s">
        <v>559</v>
      </c>
      <c r="O143">
        <v>0.43618347733015544</v>
      </c>
      <c r="P143">
        <v>0.2704492038796385</v>
      </c>
      <c r="Q143" t="s">
        <v>559</v>
      </c>
      <c r="R143">
        <v>0.24738764385889411</v>
      </c>
      <c r="S143" t="s">
        <v>559</v>
      </c>
      <c r="T143">
        <v>5.7629624725523287</v>
      </c>
      <c r="U143">
        <v>7.2031513787281938</v>
      </c>
      <c r="V143" t="s">
        <v>559</v>
      </c>
      <c r="W143">
        <v>3.4978538404669697E-2</v>
      </c>
      <c r="X143" t="s">
        <v>559</v>
      </c>
      <c r="Y143" t="s">
        <v>559</v>
      </c>
      <c r="Z143" t="s">
        <v>566</v>
      </c>
      <c r="AA143" t="s">
        <v>566</v>
      </c>
      <c r="AB143" t="s">
        <v>566</v>
      </c>
      <c r="AC143" t="s">
        <v>566</v>
      </c>
      <c r="AD143" t="s">
        <v>566</v>
      </c>
      <c r="AE143" t="s">
        <v>566</v>
      </c>
      <c r="AF143" t="s">
        <v>566</v>
      </c>
      <c r="AG143" t="s">
        <v>566</v>
      </c>
      <c r="AH143" t="s">
        <v>566</v>
      </c>
      <c r="AI143" t="s">
        <v>566</v>
      </c>
    </row>
    <row r="144" spans="2:35" customFormat="1" x14ac:dyDescent="0.3">
      <c r="B144" t="s">
        <v>42</v>
      </c>
      <c r="C144" t="s">
        <v>42</v>
      </c>
      <c r="D144">
        <v>2022</v>
      </c>
      <c r="E144" s="196">
        <v>44576</v>
      </c>
      <c r="F144" s="174">
        <v>6572520</v>
      </c>
      <c r="G144" s="174">
        <v>148156</v>
      </c>
      <c r="H144">
        <v>1.0473276676109537</v>
      </c>
      <c r="I144">
        <v>1.6605602769908718</v>
      </c>
      <c r="J144">
        <v>0.86358199559332716</v>
      </c>
      <c r="K144">
        <v>1.8001636764242996</v>
      </c>
      <c r="L144">
        <v>1.4363865281712309</v>
      </c>
      <c r="M144">
        <v>1.8899590808939255</v>
      </c>
      <c r="N144" t="s">
        <v>1286</v>
      </c>
      <c r="O144" t="s">
        <v>2271</v>
      </c>
      <c r="P144" t="s">
        <v>2271</v>
      </c>
      <c r="Q144" t="s">
        <v>2271</v>
      </c>
      <c r="R144" t="s">
        <v>2271</v>
      </c>
      <c r="S144" t="s">
        <v>2272</v>
      </c>
      <c r="T144">
        <v>2.8929178470254961</v>
      </c>
      <c r="U144">
        <v>1.949310670443815</v>
      </c>
      <c r="V144" t="s">
        <v>2273</v>
      </c>
      <c r="W144" t="s">
        <v>2274</v>
      </c>
      <c r="X144" t="s">
        <v>2274</v>
      </c>
      <c r="Y144" t="s">
        <v>2274</v>
      </c>
      <c r="Z144" t="s">
        <v>2273</v>
      </c>
      <c r="AA144" t="s">
        <v>2273</v>
      </c>
      <c r="AB144" t="s">
        <v>2273</v>
      </c>
      <c r="AC144" t="s">
        <v>2275</v>
      </c>
      <c r="AD144" t="s">
        <v>1278</v>
      </c>
      <c r="AE144" t="s">
        <v>2273</v>
      </c>
      <c r="AF144" t="s">
        <v>2273</v>
      </c>
      <c r="AG144" t="s">
        <v>2273</v>
      </c>
      <c r="AH144" t="s">
        <v>2273</v>
      </c>
      <c r="AI144" t="s">
        <v>2273</v>
      </c>
    </row>
    <row r="145" spans="2:35" customFormat="1" x14ac:dyDescent="0.3">
      <c r="B145" t="s">
        <v>42</v>
      </c>
      <c r="C145" t="s">
        <v>42</v>
      </c>
      <c r="D145">
        <v>2022</v>
      </c>
      <c r="E145" s="196">
        <v>44600</v>
      </c>
      <c r="F145" s="174">
        <v>6572520</v>
      </c>
      <c r="G145" s="174">
        <v>148156</v>
      </c>
      <c r="H145">
        <v>1.4888018219300803</v>
      </c>
      <c r="I145">
        <v>2.1199689149370204</v>
      </c>
      <c r="J145">
        <v>1.1218685576746648</v>
      </c>
      <c r="K145">
        <v>1.3420868007210007</v>
      </c>
      <c r="L145">
        <v>1.6731643083033816</v>
      </c>
      <c r="M145">
        <v>3.2152532677093117</v>
      </c>
      <c r="N145" t="s">
        <v>1286</v>
      </c>
      <c r="O145">
        <v>0.59736208701658955</v>
      </c>
      <c r="P145" t="s">
        <v>2271</v>
      </c>
      <c r="Q145" t="s">
        <v>2271</v>
      </c>
      <c r="R145" t="s">
        <v>2271</v>
      </c>
      <c r="S145" t="s">
        <v>2272</v>
      </c>
      <c r="T145">
        <v>3.6917829658172239</v>
      </c>
      <c r="U145">
        <v>3.707865168539326</v>
      </c>
      <c r="V145" t="s">
        <v>2273</v>
      </c>
      <c r="W145" t="s">
        <v>2274</v>
      </c>
      <c r="X145" t="s">
        <v>2274</v>
      </c>
      <c r="Y145" t="s">
        <v>2274</v>
      </c>
      <c r="Z145" t="s">
        <v>2273</v>
      </c>
      <c r="AA145" t="s">
        <v>2273</v>
      </c>
      <c r="AB145" t="s">
        <v>2273</v>
      </c>
      <c r="AC145" t="s">
        <v>2275</v>
      </c>
      <c r="AD145" t="s">
        <v>1278</v>
      </c>
      <c r="AE145" t="s">
        <v>2273</v>
      </c>
      <c r="AF145" t="s">
        <v>2273</v>
      </c>
      <c r="AG145" t="s">
        <v>2273</v>
      </c>
      <c r="AH145" t="s">
        <v>2273</v>
      </c>
      <c r="AI145" t="s">
        <v>2273</v>
      </c>
    </row>
    <row r="146" spans="2:35" customFormat="1" x14ac:dyDescent="0.3">
      <c r="B146" t="s">
        <v>42</v>
      </c>
      <c r="C146" t="s">
        <v>42</v>
      </c>
      <c r="D146">
        <v>2022</v>
      </c>
      <c r="E146" s="196">
        <v>44643</v>
      </c>
      <c r="F146" s="174">
        <v>6572520</v>
      </c>
      <c r="G146" s="174">
        <v>148156</v>
      </c>
      <c r="H146">
        <v>0.83333333333333348</v>
      </c>
      <c r="I146">
        <v>2.13</v>
      </c>
      <c r="J146">
        <v>0.56172006190115575</v>
      </c>
      <c r="K146">
        <v>1.1503627363822946</v>
      </c>
      <c r="L146">
        <v>1.6212505350498831</v>
      </c>
      <c r="M146">
        <v>2.15</v>
      </c>
      <c r="N146" t="s">
        <v>1286</v>
      </c>
      <c r="O146">
        <v>0.38091161524700096</v>
      </c>
      <c r="P146" t="s">
        <v>2271</v>
      </c>
      <c r="Q146" t="s">
        <v>2271</v>
      </c>
      <c r="R146" t="s">
        <v>2271</v>
      </c>
      <c r="S146" t="s">
        <v>2272</v>
      </c>
      <c r="T146">
        <v>3.4492333695520951</v>
      </c>
      <c r="U146">
        <v>1.7241337679584696</v>
      </c>
      <c r="V146" t="s">
        <v>2273</v>
      </c>
      <c r="W146" t="s">
        <v>2274</v>
      </c>
      <c r="X146" t="s">
        <v>2274</v>
      </c>
      <c r="Y146" t="s">
        <v>2274</v>
      </c>
      <c r="Z146" t="s">
        <v>2273</v>
      </c>
      <c r="AA146" t="s">
        <v>2273</v>
      </c>
      <c r="AB146" t="s">
        <v>2273</v>
      </c>
      <c r="AC146" t="s">
        <v>2275</v>
      </c>
      <c r="AD146" t="s">
        <v>1278</v>
      </c>
      <c r="AE146" t="s">
        <v>2273</v>
      </c>
      <c r="AF146" t="s">
        <v>2273</v>
      </c>
      <c r="AG146" t="s">
        <v>2273</v>
      </c>
      <c r="AH146" t="s">
        <v>2273</v>
      </c>
      <c r="AI146" t="s">
        <v>2273</v>
      </c>
    </row>
    <row r="147" spans="2:35" customFormat="1" x14ac:dyDescent="0.3">
      <c r="B147" t="s">
        <v>42</v>
      </c>
      <c r="C147" t="s">
        <v>42</v>
      </c>
      <c r="D147">
        <v>2022</v>
      </c>
      <c r="E147" s="196">
        <v>44670</v>
      </c>
      <c r="F147" s="174">
        <v>6572520</v>
      </c>
      <c r="G147" s="174">
        <v>148156</v>
      </c>
      <c r="H147">
        <v>1.1848683553573214</v>
      </c>
      <c r="I147">
        <v>1.9068557290106405</v>
      </c>
      <c r="J147">
        <v>0.83236250263511191</v>
      </c>
      <c r="K147">
        <v>0.96747994541157678</v>
      </c>
      <c r="L147">
        <v>1.4687780847451988</v>
      </c>
      <c r="M147">
        <v>2.64</v>
      </c>
      <c r="N147" t="s">
        <v>2272</v>
      </c>
      <c r="O147">
        <v>0.35676641258640396</v>
      </c>
      <c r="P147" t="s">
        <v>2271</v>
      </c>
      <c r="Q147" t="s">
        <v>2271</v>
      </c>
      <c r="R147" t="s">
        <v>2271</v>
      </c>
      <c r="S147" t="s">
        <v>2272</v>
      </c>
      <c r="T147">
        <v>3.39</v>
      </c>
      <c r="U147">
        <v>2.33</v>
      </c>
      <c r="V147" t="s">
        <v>2272</v>
      </c>
      <c r="W147" t="s">
        <v>2272</v>
      </c>
      <c r="X147" t="s">
        <v>2272</v>
      </c>
      <c r="Y147" t="s">
        <v>2272</v>
      </c>
      <c r="Z147" t="s">
        <v>2273</v>
      </c>
      <c r="AA147" t="s">
        <v>2273</v>
      </c>
      <c r="AB147" t="s">
        <v>2273</v>
      </c>
      <c r="AC147" t="s">
        <v>2275</v>
      </c>
      <c r="AD147" t="s">
        <v>1278</v>
      </c>
      <c r="AE147" t="s">
        <v>2273</v>
      </c>
      <c r="AF147" t="s">
        <v>2273</v>
      </c>
      <c r="AG147" t="s">
        <v>2273</v>
      </c>
      <c r="AH147" t="s">
        <v>2273</v>
      </c>
      <c r="AI147" t="s">
        <v>2273</v>
      </c>
    </row>
    <row r="148" spans="2:35" customFormat="1" x14ac:dyDescent="0.3">
      <c r="B148" t="s">
        <v>42</v>
      </c>
      <c r="C148" t="s">
        <v>42</v>
      </c>
      <c r="D148">
        <v>2022</v>
      </c>
      <c r="E148" s="196">
        <v>44698</v>
      </c>
      <c r="F148" s="174">
        <v>6572520</v>
      </c>
      <c r="G148" s="174">
        <v>148156</v>
      </c>
      <c r="H148">
        <v>1.2097800159024648</v>
      </c>
      <c r="I148">
        <v>2.4919383337750682</v>
      </c>
      <c r="J148">
        <v>0.83841328739287924</v>
      </c>
      <c r="K148">
        <v>0.90326000530082184</v>
      </c>
      <c r="L148">
        <v>1.6362532025797332</v>
      </c>
      <c r="M148">
        <v>2.1896810672320877</v>
      </c>
      <c r="N148" t="s">
        <v>2272</v>
      </c>
      <c r="O148" t="s">
        <v>2271</v>
      </c>
      <c r="Q148" t="s">
        <v>2271</v>
      </c>
      <c r="R148" t="s">
        <v>2271</v>
      </c>
      <c r="S148" t="s">
        <v>2272</v>
      </c>
      <c r="T148">
        <v>3.2480232352681329</v>
      </c>
      <c r="U148">
        <v>2.5597998939835676</v>
      </c>
      <c r="V148" t="s">
        <v>2272</v>
      </c>
      <c r="W148" t="s">
        <v>2272</v>
      </c>
      <c r="X148" t="s">
        <v>2272</v>
      </c>
      <c r="Y148" t="s">
        <v>2272</v>
      </c>
      <c r="Z148" t="s">
        <v>2273</v>
      </c>
      <c r="AA148" t="s">
        <v>2273</v>
      </c>
      <c r="AB148" t="s">
        <v>2273</v>
      </c>
      <c r="AC148" t="s">
        <v>2275</v>
      </c>
      <c r="AD148" t="s">
        <v>1278</v>
      </c>
      <c r="AE148" t="s">
        <v>2273</v>
      </c>
      <c r="AF148" t="s">
        <v>2273</v>
      </c>
      <c r="AG148" t="s">
        <v>2273</v>
      </c>
      <c r="AH148" t="s">
        <v>2273</v>
      </c>
      <c r="AI148" t="s">
        <v>2273</v>
      </c>
    </row>
    <row r="149" spans="2:35" customFormat="1" x14ac:dyDescent="0.3">
      <c r="B149" t="s">
        <v>42</v>
      </c>
      <c r="C149" t="s">
        <v>42</v>
      </c>
      <c r="D149">
        <v>2022</v>
      </c>
      <c r="E149" s="196">
        <v>44726</v>
      </c>
      <c r="F149" s="174">
        <v>6572520</v>
      </c>
      <c r="G149" s="174">
        <v>148156</v>
      </c>
      <c r="H149">
        <v>1.0678606965174129</v>
      </c>
      <c r="I149">
        <v>1.7825008291873965</v>
      </c>
      <c r="J149">
        <v>0.89844112769485918</v>
      </c>
      <c r="K149">
        <v>0.64172470978441121</v>
      </c>
      <c r="L149">
        <v>1.3390779436152571</v>
      </c>
      <c r="M149">
        <v>1.6061028192371476</v>
      </c>
      <c r="N149" t="s">
        <v>2272</v>
      </c>
      <c r="O149">
        <v>0.53345273631840795</v>
      </c>
      <c r="P149" t="s">
        <v>2271</v>
      </c>
      <c r="Q149" t="s">
        <v>2271</v>
      </c>
      <c r="R149" t="s">
        <v>2271</v>
      </c>
      <c r="S149" t="s">
        <v>2272</v>
      </c>
      <c r="T149">
        <v>3.03</v>
      </c>
      <c r="U149">
        <v>1.51257048092869</v>
      </c>
      <c r="V149" t="s">
        <v>2272</v>
      </c>
      <c r="W149" t="s">
        <v>2272</v>
      </c>
      <c r="X149" t="s">
        <v>2272</v>
      </c>
      <c r="Y149" t="s">
        <v>2272</v>
      </c>
      <c r="Z149" t="s">
        <v>2273</v>
      </c>
      <c r="AA149" t="s">
        <v>2273</v>
      </c>
      <c r="AB149" t="s">
        <v>2273</v>
      </c>
      <c r="AC149" t="s">
        <v>2275</v>
      </c>
      <c r="AD149" t="s">
        <v>1278</v>
      </c>
      <c r="AE149" t="s">
        <v>2273</v>
      </c>
      <c r="AF149" t="s">
        <v>2273</v>
      </c>
      <c r="AG149" t="s">
        <v>2273</v>
      </c>
      <c r="AH149" t="s">
        <v>2273</v>
      </c>
      <c r="AI149" t="s">
        <v>2273</v>
      </c>
    </row>
    <row r="150" spans="2:35" customFormat="1" x14ac:dyDescent="0.3">
      <c r="B150" t="s">
        <v>42</v>
      </c>
      <c r="C150" t="s">
        <v>42</v>
      </c>
      <c r="D150">
        <v>2022</v>
      </c>
      <c r="E150" s="196">
        <v>44754</v>
      </c>
      <c r="F150" s="174">
        <v>6572520</v>
      </c>
      <c r="G150" s="174">
        <v>148156</v>
      </c>
      <c r="H150">
        <v>2.12</v>
      </c>
      <c r="I150">
        <v>2.2000000000000002</v>
      </c>
      <c r="J150">
        <v>0.88</v>
      </c>
      <c r="K150">
        <v>0.86799999999999999</v>
      </c>
      <c r="L150">
        <v>1.35</v>
      </c>
      <c r="M150">
        <v>2.0299999999999998</v>
      </c>
      <c r="N150" t="s">
        <v>2272</v>
      </c>
      <c r="O150">
        <v>0.63900000000000001</v>
      </c>
      <c r="P150" t="s">
        <v>2271</v>
      </c>
      <c r="Q150" t="s">
        <v>2271</v>
      </c>
      <c r="R150" t="s">
        <v>2271</v>
      </c>
      <c r="S150" t="s">
        <v>2272</v>
      </c>
      <c r="T150">
        <v>3.03</v>
      </c>
      <c r="U150">
        <v>1.54</v>
      </c>
      <c r="V150" t="s">
        <v>2272</v>
      </c>
      <c r="W150" t="s">
        <v>2272</v>
      </c>
      <c r="X150" t="s">
        <v>2272</v>
      </c>
      <c r="Y150" t="s">
        <v>2272</v>
      </c>
      <c r="Z150" t="s">
        <v>566</v>
      </c>
      <c r="AA150" t="s">
        <v>566</v>
      </c>
      <c r="AB150" t="s">
        <v>566</v>
      </c>
      <c r="AC150" t="s">
        <v>566</v>
      </c>
      <c r="AD150" t="s">
        <v>566</v>
      </c>
      <c r="AE150" t="s">
        <v>566</v>
      </c>
      <c r="AF150" t="s">
        <v>566</v>
      </c>
      <c r="AG150" t="s">
        <v>566</v>
      </c>
      <c r="AH150" t="s">
        <v>566</v>
      </c>
      <c r="AI150" t="s">
        <v>566</v>
      </c>
    </row>
    <row r="151" spans="2:35" customFormat="1" x14ac:dyDescent="0.3">
      <c r="B151" t="s">
        <v>42</v>
      </c>
      <c r="C151" t="s">
        <v>42</v>
      </c>
      <c r="D151">
        <v>2022</v>
      </c>
      <c r="E151" s="196">
        <v>44791</v>
      </c>
      <c r="F151" s="174">
        <v>6572520</v>
      </c>
      <c r="G151" s="174">
        <v>148156</v>
      </c>
      <c r="H151">
        <v>2.4</v>
      </c>
      <c r="I151">
        <v>3.14</v>
      </c>
      <c r="J151">
        <v>1.01</v>
      </c>
      <c r="K151">
        <v>0.85399999999999998</v>
      </c>
      <c r="L151">
        <v>1.85</v>
      </c>
      <c r="M151">
        <v>2.57</v>
      </c>
      <c r="N151" t="s">
        <v>559</v>
      </c>
      <c r="O151">
        <v>0.78500000000000003</v>
      </c>
      <c r="P151" t="s">
        <v>559</v>
      </c>
      <c r="Q151" t="s">
        <v>559</v>
      </c>
      <c r="R151">
        <v>0.26600000000000001</v>
      </c>
      <c r="S151" t="s">
        <v>559</v>
      </c>
      <c r="T151">
        <v>1.02</v>
      </c>
      <c r="U151">
        <v>3.74</v>
      </c>
      <c r="V151" t="s">
        <v>559</v>
      </c>
      <c r="W151" t="s">
        <v>554</v>
      </c>
      <c r="X151" t="s">
        <v>559</v>
      </c>
      <c r="Y151" t="s">
        <v>559</v>
      </c>
      <c r="Z151" t="s">
        <v>566</v>
      </c>
      <c r="AA151" t="s">
        <v>566</v>
      </c>
      <c r="AB151" t="s">
        <v>566</v>
      </c>
      <c r="AC151" t="s">
        <v>566</v>
      </c>
      <c r="AD151" t="s">
        <v>566</v>
      </c>
      <c r="AE151" t="s">
        <v>566</v>
      </c>
      <c r="AF151" t="s">
        <v>566</v>
      </c>
      <c r="AG151" t="s">
        <v>566</v>
      </c>
      <c r="AH151" t="s">
        <v>566</v>
      </c>
      <c r="AI151" t="s">
        <v>566</v>
      </c>
    </row>
    <row r="152" spans="2:35" customFormat="1" x14ac:dyDescent="0.3">
      <c r="B152" t="s">
        <v>42</v>
      </c>
      <c r="C152" t="s">
        <v>42</v>
      </c>
      <c r="D152">
        <v>2022</v>
      </c>
      <c r="E152" s="196">
        <v>44819</v>
      </c>
      <c r="F152" s="174">
        <v>6572520</v>
      </c>
      <c r="G152" s="174">
        <v>148156</v>
      </c>
      <c r="H152">
        <v>1.77</v>
      </c>
      <c r="I152">
        <v>2.52</v>
      </c>
      <c r="J152">
        <v>0.82199999999999995</v>
      </c>
      <c r="K152">
        <v>0.92600000000000005</v>
      </c>
      <c r="L152">
        <v>1.68</v>
      </c>
      <c r="M152">
        <v>2.11</v>
      </c>
      <c r="N152" t="s">
        <v>559</v>
      </c>
      <c r="O152">
        <v>0.60699999999999998</v>
      </c>
      <c r="P152">
        <v>9.1999999999999998E-2</v>
      </c>
      <c r="R152">
        <v>0.24199999999999999</v>
      </c>
      <c r="S152" t="s">
        <v>559</v>
      </c>
      <c r="T152">
        <v>3.38</v>
      </c>
      <c r="U152">
        <v>2.57</v>
      </c>
      <c r="V152" t="s">
        <v>559</v>
      </c>
      <c r="W152" t="s">
        <v>559</v>
      </c>
      <c r="X152" t="s">
        <v>559</v>
      </c>
      <c r="Y152" t="s">
        <v>559</v>
      </c>
      <c r="Z152" t="s">
        <v>566</v>
      </c>
      <c r="AA152" t="s">
        <v>566</v>
      </c>
      <c r="AB152" t="s">
        <v>566</v>
      </c>
      <c r="AC152" t="s">
        <v>566</v>
      </c>
      <c r="AD152" t="s">
        <v>566</v>
      </c>
      <c r="AE152" t="s">
        <v>566</v>
      </c>
      <c r="AF152" t="s">
        <v>566</v>
      </c>
      <c r="AG152" t="s">
        <v>566</v>
      </c>
      <c r="AH152" t="s">
        <v>566</v>
      </c>
      <c r="AI152" t="s">
        <v>566</v>
      </c>
    </row>
    <row r="153" spans="2:35" customFormat="1" x14ac:dyDescent="0.3">
      <c r="B153" t="s">
        <v>42</v>
      </c>
      <c r="C153" t="s">
        <v>42</v>
      </c>
      <c r="D153">
        <v>2022</v>
      </c>
      <c r="E153" s="196">
        <v>44851</v>
      </c>
      <c r="F153" s="174">
        <v>6572520</v>
      </c>
      <c r="G153" s="174">
        <v>148156</v>
      </c>
      <c r="H153">
        <v>1.6730502172647044</v>
      </c>
      <c r="I153">
        <v>2.4197016530036288</v>
      </c>
      <c r="J153">
        <v>0.70207857366841364</v>
      </c>
      <c r="K153">
        <v>0.96828383281816954</v>
      </c>
      <c r="L153">
        <v>1.8655646642476369</v>
      </c>
      <c r="M153">
        <v>2.2583210142006003</v>
      </c>
      <c r="N153" t="s">
        <v>559</v>
      </c>
      <c r="O153">
        <v>0.57115979035075926</v>
      </c>
      <c r="P153">
        <v>5.5548089414505217E-2</v>
      </c>
      <c r="Q153" t="s">
        <v>559</v>
      </c>
      <c r="R153">
        <v>0.1614926309187833</v>
      </c>
      <c r="S153">
        <v>3.6397437620391521E-2</v>
      </c>
      <c r="T153">
        <v>8.3967208708506913</v>
      </c>
      <c r="U153">
        <v>1.5568024011109616</v>
      </c>
      <c r="V153" t="s">
        <v>559</v>
      </c>
      <c r="W153">
        <v>5.9131837118666847E-2</v>
      </c>
      <c r="X153">
        <v>5.8683868655646648E-2</v>
      </c>
      <c r="Y153">
        <v>0.19217847063566723</v>
      </c>
      <c r="Z153" t="s">
        <v>566</v>
      </c>
      <c r="AA153" t="s">
        <v>566</v>
      </c>
      <c r="AB153" t="s">
        <v>566</v>
      </c>
      <c r="AC153" t="s">
        <v>566</v>
      </c>
      <c r="AD153" t="s">
        <v>566</v>
      </c>
      <c r="AE153" t="s">
        <v>566</v>
      </c>
      <c r="AF153" t="s">
        <v>566</v>
      </c>
      <c r="AG153" t="s">
        <v>566</v>
      </c>
      <c r="AH153" t="s">
        <v>566</v>
      </c>
      <c r="AI153" t="s">
        <v>566</v>
      </c>
    </row>
    <row r="154" spans="2:35" customFormat="1" x14ac:dyDescent="0.3">
      <c r="B154" t="s">
        <v>42</v>
      </c>
      <c r="C154" t="s">
        <v>42</v>
      </c>
      <c r="D154">
        <v>2022</v>
      </c>
      <c r="E154" s="196">
        <v>44880</v>
      </c>
      <c r="F154" s="174">
        <v>6572520</v>
      </c>
      <c r="G154" s="174">
        <v>148156</v>
      </c>
      <c r="H154">
        <v>1.478724229231059</v>
      </c>
      <c r="I154">
        <v>2.0879169574706151</v>
      </c>
      <c r="J154">
        <v>0.66558099859306286</v>
      </c>
      <c r="K154">
        <v>0.95139973633775354</v>
      </c>
      <c r="L154">
        <v>1.4848172643380193</v>
      </c>
      <c r="M154">
        <v>2.532154607996278</v>
      </c>
      <c r="N154" t="s">
        <v>559</v>
      </c>
      <c r="O154">
        <v>0.42307820133603641</v>
      </c>
      <c r="P154">
        <v>3.1794565012684593E-2</v>
      </c>
      <c r="Q154" t="s">
        <v>559</v>
      </c>
      <c r="R154">
        <v>0.14091528465552194</v>
      </c>
      <c r="S154" t="s">
        <v>559</v>
      </c>
      <c r="T154">
        <v>7.2491608228920867</v>
      </c>
      <c r="U154">
        <v>1.9381390762958781</v>
      </c>
      <c r="V154" t="s">
        <v>559</v>
      </c>
      <c r="W154" t="s">
        <v>559</v>
      </c>
      <c r="X154" t="s">
        <v>559</v>
      </c>
      <c r="Y154" t="s">
        <v>559</v>
      </c>
      <c r="Z154" t="s">
        <v>566</v>
      </c>
      <c r="AA154" t="s">
        <v>566</v>
      </c>
      <c r="AB154" t="s">
        <v>566</v>
      </c>
      <c r="AC154" t="s">
        <v>566</v>
      </c>
      <c r="AD154" t="s">
        <v>566</v>
      </c>
      <c r="AE154" t="s">
        <v>566</v>
      </c>
      <c r="AF154" t="s">
        <v>566</v>
      </c>
      <c r="AG154" t="s">
        <v>566</v>
      </c>
      <c r="AH154" t="s">
        <v>566</v>
      </c>
      <c r="AI154" t="s">
        <v>566</v>
      </c>
    </row>
    <row r="155" spans="2:35" customFormat="1" x14ac:dyDescent="0.3">
      <c r="B155" t="s">
        <v>42</v>
      </c>
      <c r="C155" t="s">
        <v>42</v>
      </c>
      <c r="D155">
        <v>2022</v>
      </c>
      <c r="E155" s="196">
        <v>44916</v>
      </c>
      <c r="F155" s="174">
        <v>6572520</v>
      </c>
      <c r="G155" s="174">
        <v>148156</v>
      </c>
      <c r="H155">
        <v>1.3166887789973063</v>
      </c>
      <c r="I155">
        <v>1.2494136882027365</v>
      </c>
      <c r="J155">
        <v>0.62986638791728655</v>
      </c>
      <c r="K155">
        <v>0.8602366689449068</v>
      </c>
      <c r="L155">
        <v>0.8584944853187525</v>
      </c>
      <c r="M155">
        <v>0.80381672228252865</v>
      </c>
      <c r="N155" t="s">
        <v>559</v>
      </c>
      <c r="O155">
        <v>0.33007679009367591</v>
      </c>
      <c r="P155" t="s">
        <v>559</v>
      </c>
      <c r="Q155" t="s">
        <v>559</v>
      </c>
      <c r="R155">
        <v>6.2316568166284725E-2</v>
      </c>
      <c r="S155">
        <v>4.007022340154652E-2</v>
      </c>
      <c r="T155">
        <v>5.3840174754419117</v>
      </c>
      <c r="U155">
        <v>1.7638939144185799</v>
      </c>
      <c r="V155" t="s">
        <v>559</v>
      </c>
      <c r="W155">
        <v>5.1729452284270769E-2</v>
      </c>
      <c r="X155" t="s">
        <v>559</v>
      </c>
      <c r="Y155">
        <v>0.2819657191868023</v>
      </c>
      <c r="Z155" t="s">
        <v>566</v>
      </c>
      <c r="AA155" t="s">
        <v>566</v>
      </c>
      <c r="AB155" t="s">
        <v>566</v>
      </c>
      <c r="AC155" t="s">
        <v>566</v>
      </c>
      <c r="AD155" t="s">
        <v>566</v>
      </c>
      <c r="AE155" t="s">
        <v>566</v>
      </c>
      <c r="AF155" t="s">
        <v>566</v>
      </c>
      <c r="AG155" t="s">
        <v>566</v>
      </c>
      <c r="AH155" t="s">
        <v>566</v>
      </c>
      <c r="AI155" t="s">
        <v>566</v>
      </c>
    </row>
    <row r="156" spans="2:35" customFormat="1" x14ac:dyDescent="0.3">
      <c r="B156" t="s">
        <v>42</v>
      </c>
      <c r="C156" t="s">
        <v>42</v>
      </c>
      <c r="D156">
        <v>2022</v>
      </c>
      <c r="E156" s="196">
        <v>44916</v>
      </c>
      <c r="F156" s="174">
        <v>6572520</v>
      </c>
      <c r="G156" s="174">
        <v>148156</v>
      </c>
      <c r="H156">
        <v>1.1677103403982017</v>
      </c>
      <c r="I156">
        <v>1.1896542496253479</v>
      </c>
      <c r="J156">
        <v>0.55582316420466704</v>
      </c>
      <c r="K156">
        <v>0.72240954827660042</v>
      </c>
      <c r="L156">
        <v>0.88444658531363729</v>
      </c>
      <c r="M156">
        <v>0.65042282166559628</v>
      </c>
      <c r="N156" t="s">
        <v>559</v>
      </c>
      <c r="O156">
        <v>0.40181438664097624</v>
      </c>
      <c r="P156" t="s">
        <v>559</v>
      </c>
      <c r="Q156" t="s">
        <v>559</v>
      </c>
      <c r="R156" t="s">
        <v>559</v>
      </c>
      <c r="S156" t="s">
        <v>559</v>
      </c>
      <c r="T156">
        <v>5.7645579105116669</v>
      </c>
      <c r="U156">
        <v>1.7454774138300151</v>
      </c>
      <c r="V156" t="s">
        <v>559</v>
      </c>
      <c r="W156" t="s">
        <v>559</v>
      </c>
      <c r="X156" t="s">
        <v>559</v>
      </c>
      <c r="Y156">
        <v>0.24660137015628347</v>
      </c>
      <c r="Z156" t="s">
        <v>566</v>
      </c>
      <c r="AA156" t="s">
        <v>566</v>
      </c>
      <c r="AB156" t="s">
        <v>566</v>
      </c>
      <c r="AC156" t="s">
        <v>566</v>
      </c>
      <c r="AD156" t="s">
        <v>566</v>
      </c>
      <c r="AE156" t="s">
        <v>566</v>
      </c>
      <c r="AF156" t="s">
        <v>566</v>
      </c>
      <c r="AG156" t="s">
        <v>566</v>
      </c>
      <c r="AH156" t="s">
        <v>566</v>
      </c>
      <c r="AI156" t="s">
        <v>566</v>
      </c>
    </row>
    <row r="157" spans="2:35" customFormat="1" x14ac:dyDescent="0.3">
      <c r="B157" t="s">
        <v>43</v>
      </c>
      <c r="C157" t="s">
        <v>43</v>
      </c>
      <c r="D157">
        <v>2022</v>
      </c>
      <c r="E157" s="196"/>
      <c r="F157" s="174">
        <v>6578630</v>
      </c>
      <c r="G157" s="174">
        <v>153662</v>
      </c>
      <c r="H157" t="s">
        <v>1741</v>
      </c>
      <c r="I157" t="s">
        <v>1741</v>
      </c>
      <c r="J157" t="s">
        <v>1741</v>
      </c>
      <c r="K157" t="s">
        <v>1741</v>
      </c>
      <c r="L157" t="s">
        <v>1741</v>
      </c>
      <c r="M157" t="s">
        <v>1741</v>
      </c>
      <c r="N157" t="s">
        <v>1741</v>
      </c>
      <c r="O157" t="s">
        <v>1741</v>
      </c>
      <c r="P157" t="s">
        <v>1741</v>
      </c>
      <c r="Q157" t="s">
        <v>1741</v>
      </c>
      <c r="R157" t="s">
        <v>1741</v>
      </c>
      <c r="S157" t="s">
        <v>1741</v>
      </c>
      <c r="T157" t="s">
        <v>1741</v>
      </c>
      <c r="U157" t="s">
        <v>1741</v>
      </c>
      <c r="V157" t="s">
        <v>1741</v>
      </c>
      <c r="W157" t="s">
        <v>1741</v>
      </c>
      <c r="X157" t="s">
        <v>1741</v>
      </c>
      <c r="Y157" t="s">
        <v>1741</v>
      </c>
      <c r="Z157" t="s">
        <v>1741</v>
      </c>
      <c r="AA157" t="s">
        <v>1741</v>
      </c>
      <c r="AB157" t="s">
        <v>1741</v>
      </c>
      <c r="AC157" t="s">
        <v>1741</v>
      </c>
      <c r="AD157" t="s">
        <v>1741</v>
      </c>
      <c r="AE157" t="s">
        <v>1741</v>
      </c>
      <c r="AF157" t="s">
        <v>1741</v>
      </c>
      <c r="AG157" t="s">
        <v>1741</v>
      </c>
      <c r="AH157" t="s">
        <v>1741</v>
      </c>
      <c r="AI157" t="s">
        <v>1741</v>
      </c>
    </row>
    <row r="158" spans="2:35" customFormat="1" x14ac:dyDescent="0.3">
      <c r="B158" t="s">
        <v>43</v>
      </c>
      <c r="C158" t="s">
        <v>43</v>
      </c>
      <c r="D158">
        <v>2022</v>
      </c>
      <c r="E158" s="196"/>
      <c r="F158" s="174">
        <v>6578630</v>
      </c>
      <c r="G158" s="174">
        <v>153662</v>
      </c>
      <c r="H158" t="s">
        <v>1741</v>
      </c>
      <c r="I158" t="s">
        <v>1741</v>
      </c>
      <c r="J158" t="s">
        <v>1741</v>
      </c>
      <c r="K158" t="s">
        <v>1741</v>
      </c>
      <c r="L158" t="s">
        <v>1741</v>
      </c>
      <c r="M158" t="s">
        <v>1741</v>
      </c>
      <c r="N158" t="s">
        <v>1741</v>
      </c>
      <c r="O158" t="s">
        <v>1741</v>
      </c>
      <c r="P158" t="s">
        <v>1741</v>
      </c>
      <c r="Q158" t="s">
        <v>1741</v>
      </c>
      <c r="R158" t="s">
        <v>1741</v>
      </c>
      <c r="S158" t="s">
        <v>1741</v>
      </c>
      <c r="T158" t="s">
        <v>1741</v>
      </c>
      <c r="U158" t="s">
        <v>1741</v>
      </c>
      <c r="V158" t="s">
        <v>1741</v>
      </c>
      <c r="W158" t="s">
        <v>1741</v>
      </c>
      <c r="X158" t="s">
        <v>1741</v>
      </c>
      <c r="Y158" t="s">
        <v>1741</v>
      </c>
      <c r="Z158" t="s">
        <v>1741</v>
      </c>
      <c r="AA158" t="s">
        <v>1741</v>
      </c>
      <c r="AB158" t="s">
        <v>1741</v>
      </c>
      <c r="AC158" t="s">
        <v>1741</v>
      </c>
      <c r="AD158" t="s">
        <v>1741</v>
      </c>
      <c r="AE158" t="s">
        <v>1741</v>
      </c>
      <c r="AF158" t="s">
        <v>1741</v>
      </c>
      <c r="AG158" t="s">
        <v>1741</v>
      </c>
      <c r="AH158" t="s">
        <v>1741</v>
      </c>
      <c r="AI158" t="s">
        <v>1741</v>
      </c>
    </row>
    <row r="159" spans="2:35" customFormat="1" x14ac:dyDescent="0.3">
      <c r="B159" t="s">
        <v>43</v>
      </c>
      <c r="C159" t="s">
        <v>43</v>
      </c>
      <c r="D159">
        <v>2022</v>
      </c>
      <c r="E159" s="196">
        <v>44644</v>
      </c>
      <c r="F159" s="174">
        <v>6578630</v>
      </c>
      <c r="G159" s="174">
        <v>153662</v>
      </c>
      <c r="H159">
        <v>1.64</v>
      </c>
      <c r="I159">
        <v>0.92874029044241813</v>
      </c>
      <c r="J159">
        <v>1.0467325227963526</v>
      </c>
      <c r="K159">
        <v>1.4924539851401553</v>
      </c>
      <c r="L159">
        <v>0.80543946301925029</v>
      </c>
      <c r="M159">
        <v>1.36</v>
      </c>
      <c r="N159" t="s">
        <v>1286</v>
      </c>
      <c r="O159" t="s">
        <v>2271</v>
      </c>
      <c r="P159" t="s">
        <v>2271</v>
      </c>
      <c r="Q159" t="s">
        <v>2271</v>
      </c>
      <c r="R159" t="s">
        <v>2271</v>
      </c>
      <c r="S159" t="s">
        <v>2272</v>
      </c>
      <c r="T159">
        <v>2.3764142181695376</v>
      </c>
      <c r="U159">
        <v>1.3856277440054034</v>
      </c>
      <c r="V159" t="s">
        <v>2273</v>
      </c>
      <c r="W159" t="s">
        <v>2274</v>
      </c>
      <c r="X159" t="s">
        <v>2274</v>
      </c>
      <c r="Y159" t="s">
        <v>2274</v>
      </c>
      <c r="Z159" t="s">
        <v>2273</v>
      </c>
      <c r="AA159" t="s">
        <v>2273</v>
      </c>
      <c r="AB159" t="s">
        <v>2273</v>
      </c>
      <c r="AC159" t="s">
        <v>2275</v>
      </c>
      <c r="AD159" t="s">
        <v>1278</v>
      </c>
      <c r="AE159" t="s">
        <v>2273</v>
      </c>
      <c r="AF159" t="s">
        <v>2273</v>
      </c>
      <c r="AG159" t="s">
        <v>2273</v>
      </c>
      <c r="AH159" t="s">
        <v>2273</v>
      </c>
      <c r="AI159" t="s">
        <v>2273</v>
      </c>
    </row>
    <row r="160" spans="2:35" customFormat="1" x14ac:dyDescent="0.3">
      <c r="B160" t="s">
        <v>43</v>
      </c>
      <c r="C160" t="s">
        <v>43</v>
      </c>
      <c r="D160">
        <v>2022</v>
      </c>
      <c r="E160" s="196">
        <v>44671</v>
      </c>
      <c r="F160" s="174">
        <v>6578630</v>
      </c>
      <c r="G160" s="174">
        <v>153662</v>
      </c>
      <c r="H160">
        <v>1.645003994314586</v>
      </c>
      <c r="I160">
        <v>0.9095624928672954</v>
      </c>
      <c r="J160">
        <v>0.91070372560615021</v>
      </c>
      <c r="K160">
        <v>0.53689812941579262</v>
      </c>
      <c r="L160">
        <v>0.74649070932802131</v>
      </c>
      <c r="M160">
        <v>1.2810856235799433</v>
      </c>
      <c r="N160" t="s">
        <v>2272</v>
      </c>
      <c r="O160" t="s">
        <v>2271</v>
      </c>
      <c r="P160" t="s">
        <v>2271</v>
      </c>
      <c r="Q160" t="s">
        <v>2271</v>
      </c>
      <c r="R160" t="s">
        <v>2271</v>
      </c>
      <c r="S160" t="s">
        <v>2272</v>
      </c>
      <c r="T160">
        <v>2.8695778476350542</v>
      </c>
      <c r="U160">
        <v>1.5774948903897825</v>
      </c>
      <c r="V160" t="s">
        <v>2272</v>
      </c>
      <c r="W160" t="s">
        <v>2272</v>
      </c>
      <c r="X160" t="s">
        <v>2272</v>
      </c>
      <c r="Y160" t="s">
        <v>2272</v>
      </c>
      <c r="Z160" t="s">
        <v>2273</v>
      </c>
      <c r="AA160" t="s">
        <v>2273</v>
      </c>
      <c r="AB160" t="s">
        <v>2273</v>
      </c>
      <c r="AC160" t="s">
        <v>2275</v>
      </c>
      <c r="AD160" t="s">
        <v>1278</v>
      </c>
      <c r="AE160" t="s">
        <v>2273</v>
      </c>
      <c r="AF160" t="s">
        <v>2273</v>
      </c>
      <c r="AG160" t="s">
        <v>2273</v>
      </c>
      <c r="AH160" t="s">
        <v>2273</v>
      </c>
      <c r="AI160" t="s">
        <v>2273</v>
      </c>
    </row>
    <row r="161" spans="2:35" customFormat="1" x14ac:dyDescent="0.3">
      <c r="B161" t="s">
        <v>43</v>
      </c>
      <c r="C161" t="s">
        <v>43</v>
      </c>
      <c r="D161">
        <v>2022</v>
      </c>
      <c r="E161" s="196">
        <v>44701</v>
      </c>
      <c r="F161" s="174">
        <v>6578630</v>
      </c>
      <c r="G161" s="174">
        <v>153662</v>
      </c>
      <c r="H161">
        <v>2.1538614781858025</v>
      </c>
      <c r="I161">
        <v>0.94000265621887236</v>
      </c>
      <c r="J161">
        <v>1.0988998826836662</v>
      </c>
      <c r="K161">
        <v>0.65854306394846929</v>
      </c>
      <c r="L161">
        <v>0.86871638222989589</v>
      </c>
      <c r="M161">
        <v>1.2587157181751776</v>
      </c>
      <c r="N161" t="s">
        <v>2272</v>
      </c>
      <c r="O161" t="s">
        <v>2271</v>
      </c>
      <c r="P161" t="s">
        <v>2271</v>
      </c>
      <c r="Q161" t="s">
        <v>2271</v>
      </c>
      <c r="R161" t="s">
        <v>2271</v>
      </c>
      <c r="S161" t="s">
        <v>2272</v>
      </c>
      <c r="T161">
        <v>2.2460544082165703</v>
      </c>
      <c r="U161">
        <v>1.8010270712973415</v>
      </c>
      <c r="V161" t="s">
        <v>2272</v>
      </c>
      <c r="W161" t="s">
        <v>2272</v>
      </c>
      <c r="X161" t="s">
        <v>2272</v>
      </c>
      <c r="Y161" t="s">
        <v>2272</v>
      </c>
      <c r="Z161" t="s">
        <v>2273</v>
      </c>
      <c r="AA161" t="s">
        <v>2273</v>
      </c>
      <c r="AB161" t="s">
        <v>2273</v>
      </c>
      <c r="AC161" t="s">
        <v>2275</v>
      </c>
      <c r="AD161" t="s">
        <v>1278</v>
      </c>
      <c r="AE161" t="s">
        <v>2273</v>
      </c>
      <c r="AF161" t="s">
        <v>2273</v>
      </c>
      <c r="AG161" t="s">
        <v>2273</v>
      </c>
      <c r="AH161" t="s">
        <v>2273</v>
      </c>
      <c r="AI161" t="s">
        <v>2273</v>
      </c>
    </row>
    <row r="162" spans="2:35" customFormat="1" x14ac:dyDescent="0.3">
      <c r="B162" t="s">
        <v>43</v>
      </c>
      <c r="C162" t="s">
        <v>43</v>
      </c>
      <c r="D162">
        <v>2022</v>
      </c>
      <c r="E162" s="196">
        <v>44728</v>
      </c>
      <c r="F162" s="174">
        <v>6578630</v>
      </c>
      <c r="G162" s="174">
        <v>153662</v>
      </c>
      <c r="H162">
        <v>1.1291443522341686</v>
      </c>
      <c r="I162">
        <v>0.85061935325620375</v>
      </c>
      <c r="J162">
        <v>1.2898082662196968</v>
      </c>
      <c r="K162">
        <v>0.62780207950070188</v>
      </c>
      <c r="L162">
        <v>0.82309254186937031</v>
      </c>
      <c r="M162">
        <v>1.2062739326547021</v>
      </c>
      <c r="N162" t="s">
        <v>2272</v>
      </c>
      <c r="O162">
        <v>0.54930978564517663</v>
      </c>
      <c r="P162" t="s">
        <v>2271</v>
      </c>
      <c r="Q162" t="s">
        <v>2271</v>
      </c>
      <c r="R162" t="s">
        <v>2271</v>
      </c>
      <c r="S162" t="s">
        <v>2272</v>
      </c>
      <c r="T162">
        <v>1.9140672907894201</v>
      </c>
      <c r="U162">
        <v>1.1411362304620962</v>
      </c>
      <c r="V162" t="s">
        <v>2272</v>
      </c>
      <c r="W162" t="s">
        <v>2272</v>
      </c>
      <c r="X162" t="s">
        <v>2272</v>
      </c>
      <c r="Y162" t="s">
        <v>2272</v>
      </c>
      <c r="Z162" t="s">
        <v>2273</v>
      </c>
      <c r="AA162" t="s">
        <v>2273</v>
      </c>
      <c r="AB162" t="s">
        <v>2273</v>
      </c>
      <c r="AC162" t="s">
        <v>2275</v>
      </c>
      <c r="AD162" t="s">
        <v>1278</v>
      </c>
      <c r="AE162" t="s">
        <v>2273</v>
      </c>
      <c r="AF162" t="s">
        <v>2273</v>
      </c>
      <c r="AG162" t="s">
        <v>2273</v>
      </c>
      <c r="AH162" t="s">
        <v>2273</v>
      </c>
      <c r="AI162" t="s">
        <v>2273</v>
      </c>
    </row>
    <row r="163" spans="2:35" customFormat="1" x14ac:dyDescent="0.3">
      <c r="B163" t="s">
        <v>43</v>
      </c>
      <c r="C163" t="s">
        <v>43</v>
      </c>
      <c r="D163">
        <v>2022</v>
      </c>
      <c r="E163" s="196">
        <v>44755</v>
      </c>
      <c r="F163" s="174">
        <v>6578630</v>
      </c>
      <c r="G163" s="174">
        <v>153662</v>
      </c>
      <c r="H163">
        <v>2.2599999999999998</v>
      </c>
      <c r="I163">
        <v>0.93200000000000005</v>
      </c>
      <c r="J163">
        <v>1.23</v>
      </c>
      <c r="K163">
        <v>0.96099999999999997</v>
      </c>
      <c r="L163">
        <v>0.90100000000000002</v>
      </c>
      <c r="M163">
        <v>1.44</v>
      </c>
      <c r="N163" t="s">
        <v>2272</v>
      </c>
      <c r="O163">
        <v>0.38100000000000001</v>
      </c>
      <c r="P163">
        <v>1.58</v>
      </c>
      <c r="Q163" t="s">
        <v>2271</v>
      </c>
      <c r="R163" t="s">
        <v>2271</v>
      </c>
      <c r="S163" t="s">
        <v>2272</v>
      </c>
      <c r="T163">
        <v>1.92</v>
      </c>
      <c r="U163">
        <v>0.56000000000000005</v>
      </c>
      <c r="V163" t="s">
        <v>2272</v>
      </c>
      <c r="W163" t="s">
        <v>2272</v>
      </c>
      <c r="X163" t="s">
        <v>2272</v>
      </c>
      <c r="Y163" t="s">
        <v>2272</v>
      </c>
      <c r="Z163" t="s">
        <v>566</v>
      </c>
      <c r="AA163" t="s">
        <v>566</v>
      </c>
      <c r="AB163" t="s">
        <v>566</v>
      </c>
      <c r="AC163" t="s">
        <v>566</v>
      </c>
      <c r="AD163" t="s">
        <v>566</v>
      </c>
      <c r="AE163" t="s">
        <v>566</v>
      </c>
      <c r="AF163" t="s">
        <v>566</v>
      </c>
      <c r="AG163" t="s">
        <v>566</v>
      </c>
      <c r="AH163">
        <v>0.1046143594869232</v>
      </c>
      <c r="AI163" t="s">
        <v>566</v>
      </c>
    </row>
    <row r="164" spans="2:35" customFormat="1" x14ac:dyDescent="0.3">
      <c r="B164" t="s">
        <v>43</v>
      </c>
      <c r="C164" t="s">
        <v>43</v>
      </c>
      <c r="D164">
        <v>2022</v>
      </c>
      <c r="E164" s="196">
        <v>44789</v>
      </c>
      <c r="F164" s="174">
        <v>6578630</v>
      </c>
      <c r="G164" s="174">
        <v>153662</v>
      </c>
      <c r="H164">
        <v>4.17</v>
      </c>
      <c r="I164">
        <v>1.36</v>
      </c>
      <c r="J164">
        <v>1.62</v>
      </c>
      <c r="K164">
        <v>0.29799999999999999</v>
      </c>
      <c r="L164">
        <v>1.22</v>
      </c>
      <c r="M164">
        <v>2.12</v>
      </c>
      <c r="N164" t="s">
        <v>559</v>
      </c>
      <c r="O164">
        <v>0.27300000000000002</v>
      </c>
      <c r="P164">
        <v>0.84799999999999998</v>
      </c>
      <c r="Q164" t="s">
        <v>559</v>
      </c>
      <c r="R164">
        <v>0.26600000000000001</v>
      </c>
      <c r="S164" t="s">
        <v>559</v>
      </c>
      <c r="T164">
        <v>0.32200000000000001</v>
      </c>
      <c r="U164">
        <v>2.1800000000000002</v>
      </c>
      <c r="V164" t="s">
        <v>559</v>
      </c>
      <c r="W164" t="s">
        <v>558</v>
      </c>
      <c r="X164" t="s">
        <v>559</v>
      </c>
      <c r="Y164" t="s">
        <v>554</v>
      </c>
      <c r="Z164" t="s">
        <v>566</v>
      </c>
      <c r="AA164" t="s">
        <v>566</v>
      </c>
      <c r="AB164" t="s">
        <v>566</v>
      </c>
      <c r="AC164" t="s">
        <v>566</v>
      </c>
      <c r="AD164" t="s">
        <v>566</v>
      </c>
      <c r="AE164" t="s">
        <v>566</v>
      </c>
      <c r="AF164" t="s">
        <v>566</v>
      </c>
      <c r="AG164" t="s">
        <v>566</v>
      </c>
      <c r="AH164">
        <v>0.11243278474824833</v>
      </c>
      <c r="AI164" t="s">
        <v>566</v>
      </c>
    </row>
    <row r="165" spans="2:35" customFormat="1" x14ac:dyDescent="0.3">
      <c r="B165" t="s">
        <v>43</v>
      </c>
      <c r="C165" t="s">
        <v>43</v>
      </c>
      <c r="D165">
        <v>2022</v>
      </c>
      <c r="E165" s="196">
        <v>44820</v>
      </c>
      <c r="F165" s="174">
        <v>6578630</v>
      </c>
      <c r="G165" s="174">
        <v>153662</v>
      </c>
      <c r="H165">
        <v>2.66</v>
      </c>
      <c r="I165">
        <v>0.874</v>
      </c>
      <c r="J165">
        <v>1.39</v>
      </c>
      <c r="K165">
        <v>0.61699999999999999</v>
      </c>
      <c r="L165">
        <v>0.50800000000000001</v>
      </c>
      <c r="M165">
        <v>1.25</v>
      </c>
      <c r="N165" t="s">
        <v>559</v>
      </c>
      <c r="O165">
        <v>0.30199999999999999</v>
      </c>
      <c r="P165">
        <v>0.71399999999999997</v>
      </c>
      <c r="R165" t="s">
        <v>559</v>
      </c>
      <c r="S165" t="s">
        <v>559</v>
      </c>
      <c r="T165">
        <v>2.3199999999999998</v>
      </c>
      <c r="U165">
        <v>1.79</v>
      </c>
      <c r="V165" t="s">
        <v>559</v>
      </c>
      <c r="W165" t="s">
        <v>559</v>
      </c>
      <c r="X165" t="s">
        <v>559</v>
      </c>
      <c r="Y165" t="s">
        <v>559</v>
      </c>
      <c r="Z165" t="s">
        <v>566</v>
      </c>
      <c r="AA165" t="s">
        <v>566</v>
      </c>
      <c r="AB165" t="s">
        <v>566</v>
      </c>
      <c r="AC165" t="s">
        <v>566</v>
      </c>
      <c r="AD165" t="s">
        <v>566</v>
      </c>
      <c r="AE165" t="s">
        <v>566</v>
      </c>
      <c r="AF165" t="s">
        <v>566</v>
      </c>
      <c r="AG165" t="s">
        <v>566</v>
      </c>
      <c r="AH165" t="s">
        <v>566</v>
      </c>
      <c r="AI165" t="s">
        <v>566</v>
      </c>
    </row>
    <row r="166" spans="2:35" customFormat="1" x14ac:dyDescent="0.3">
      <c r="B166" t="s">
        <v>43</v>
      </c>
      <c r="C166" t="s">
        <v>43</v>
      </c>
      <c r="D166">
        <v>2022</v>
      </c>
      <c r="E166" s="196">
        <v>44848</v>
      </c>
      <c r="F166" s="174">
        <v>6578630</v>
      </c>
      <c r="G166" s="174">
        <v>153662</v>
      </c>
      <c r="H166">
        <v>2.8280123816624871</v>
      </c>
      <c r="I166">
        <v>1.2067602069635557</v>
      </c>
      <c r="J166">
        <v>0.98556225852369017</v>
      </c>
      <c r="K166">
        <v>0.57344268962244971</v>
      </c>
      <c r="L166">
        <v>1.0476965137034278</v>
      </c>
      <c r="M166">
        <v>1.5918796177048737</v>
      </c>
      <c r="N166" t="s">
        <v>559</v>
      </c>
      <c r="O166">
        <v>0.42420750581802574</v>
      </c>
      <c r="P166">
        <v>0.53650105063376918</v>
      </c>
      <c r="Q166" t="s">
        <v>559</v>
      </c>
      <c r="R166">
        <v>4.7447976682708608E-2</v>
      </c>
      <c r="S166">
        <v>3.6263810750355868E-2</v>
      </c>
      <c r="T166">
        <v>1.8778101629047201</v>
      </c>
      <c r="U166">
        <v>0.96364581215120093</v>
      </c>
      <c r="V166" t="s">
        <v>559</v>
      </c>
      <c r="W166" t="s">
        <v>559</v>
      </c>
      <c r="X166">
        <v>6.4619625386926963E-2</v>
      </c>
      <c r="Y166" t="s">
        <v>559</v>
      </c>
      <c r="Z166" t="s">
        <v>566</v>
      </c>
      <c r="AA166" t="s">
        <v>566</v>
      </c>
      <c r="AB166" t="s">
        <v>566</v>
      </c>
      <c r="AC166" t="s">
        <v>566</v>
      </c>
      <c r="AD166" t="s">
        <v>566</v>
      </c>
      <c r="AE166" t="s">
        <v>566</v>
      </c>
      <c r="AF166" t="s">
        <v>566</v>
      </c>
      <c r="AG166" t="s">
        <v>566</v>
      </c>
      <c r="AH166">
        <v>8.89084705935516E-2</v>
      </c>
      <c r="AI166" t="s">
        <v>566</v>
      </c>
    </row>
    <row r="167" spans="2:35" customFormat="1" x14ac:dyDescent="0.3">
      <c r="B167" t="s">
        <v>43</v>
      </c>
      <c r="C167" t="s">
        <v>43</v>
      </c>
      <c r="D167">
        <v>2022</v>
      </c>
      <c r="E167" s="196">
        <v>44879</v>
      </c>
      <c r="F167" s="174">
        <v>6578630</v>
      </c>
      <c r="G167" s="174">
        <v>153662</v>
      </c>
      <c r="H167">
        <v>2.5113161942430233</v>
      </c>
      <c r="I167">
        <v>1.2188529993408042</v>
      </c>
      <c r="J167">
        <v>0.98362997143484943</v>
      </c>
      <c r="K167">
        <v>0.55877829048560756</v>
      </c>
      <c r="L167">
        <v>1.0344979125466929</v>
      </c>
      <c r="M167">
        <v>1.6997363216875414</v>
      </c>
      <c r="N167" t="s">
        <v>559</v>
      </c>
      <c r="O167">
        <v>0.33454185893210281</v>
      </c>
      <c r="P167">
        <v>0.32245660294440781</v>
      </c>
      <c r="Q167" t="s">
        <v>559</v>
      </c>
      <c r="R167">
        <v>0.14029883542078664</v>
      </c>
      <c r="S167" t="s">
        <v>559</v>
      </c>
      <c r="T167">
        <v>2.0123049879147437</v>
      </c>
      <c r="U167">
        <v>1.0682267633487146</v>
      </c>
      <c r="V167" t="s">
        <v>559</v>
      </c>
      <c r="W167">
        <v>8.2838936497473092E-2</v>
      </c>
      <c r="X167" t="s">
        <v>559</v>
      </c>
      <c r="Y167" t="s">
        <v>559</v>
      </c>
      <c r="Z167" t="s">
        <v>566</v>
      </c>
      <c r="AA167" t="s">
        <v>566</v>
      </c>
      <c r="AB167" t="s">
        <v>566</v>
      </c>
      <c r="AC167" t="s">
        <v>566</v>
      </c>
      <c r="AD167" t="s">
        <v>566</v>
      </c>
      <c r="AE167" t="s">
        <v>566</v>
      </c>
      <c r="AF167" t="s">
        <v>566</v>
      </c>
      <c r="AG167" t="s">
        <v>566</v>
      </c>
      <c r="AH167" t="s">
        <v>566</v>
      </c>
      <c r="AI167" t="s">
        <v>566</v>
      </c>
    </row>
    <row r="168" spans="2:35" customFormat="1" x14ac:dyDescent="0.3">
      <c r="B168" t="s">
        <v>43</v>
      </c>
      <c r="C168" t="s">
        <v>43</v>
      </c>
      <c r="D168">
        <v>2022</v>
      </c>
      <c r="E168" s="196">
        <v>44917</v>
      </c>
      <c r="F168" s="174">
        <v>6578630</v>
      </c>
      <c r="G168" s="174">
        <v>153662</v>
      </c>
      <c r="H168">
        <v>1.5798605355347057</v>
      </c>
      <c r="I168">
        <v>0.5945474035518129</v>
      </c>
      <c r="J168">
        <v>0.78086839284332898</v>
      </c>
      <c r="K168">
        <v>0.43364386831548585</v>
      </c>
      <c r="L168">
        <v>0.37485219197913555</v>
      </c>
      <c r="M168">
        <v>0.92397971024102377</v>
      </c>
      <c r="N168" t="s">
        <v>559</v>
      </c>
      <c r="O168">
        <v>0.25881598868370737</v>
      </c>
      <c r="P168">
        <v>7.6583894174982584E-2</v>
      </c>
      <c r="Q168" t="s">
        <v>559</v>
      </c>
      <c r="R168">
        <v>5.8128612317519257E-2</v>
      </c>
      <c r="S168" t="s">
        <v>559</v>
      </c>
      <c r="T168">
        <v>2.0019007835206488</v>
      </c>
      <c r="U168">
        <v>0.80562278287968703</v>
      </c>
      <c r="V168" t="s">
        <v>559</v>
      </c>
      <c r="W168" t="s">
        <v>559</v>
      </c>
      <c r="X168" t="s">
        <v>559</v>
      </c>
      <c r="Y168">
        <v>0.16057200322691156</v>
      </c>
      <c r="Z168" t="s">
        <v>566</v>
      </c>
      <c r="AA168" t="s">
        <v>566</v>
      </c>
      <c r="AB168" t="s">
        <v>566</v>
      </c>
      <c r="AC168" t="s">
        <v>566</v>
      </c>
      <c r="AD168" t="s">
        <v>566</v>
      </c>
      <c r="AE168" t="s">
        <v>566</v>
      </c>
      <c r="AF168" t="s">
        <v>566</v>
      </c>
      <c r="AG168" t="s">
        <v>566</v>
      </c>
      <c r="AH168" t="s">
        <v>566</v>
      </c>
      <c r="AI168" t="s">
        <v>566</v>
      </c>
    </row>
    <row r="169" spans="2:35" customFormat="1" x14ac:dyDescent="0.3">
      <c r="B169" t="s">
        <v>44</v>
      </c>
      <c r="C169" t="s">
        <v>44</v>
      </c>
      <c r="D169">
        <v>2022</v>
      </c>
      <c r="E169" s="196">
        <v>44573</v>
      </c>
      <c r="F169" s="174">
        <v>6580770</v>
      </c>
      <c r="G169" s="174">
        <v>149668</v>
      </c>
      <c r="H169">
        <v>1.1148196114708604</v>
      </c>
      <c r="I169">
        <v>1.0014184397163119</v>
      </c>
      <c r="J169">
        <v>0.79420289855072468</v>
      </c>
      <c r="K169">
        <v>1.2454887449892076</v>
      </c>
      <c r="L169">
        <v>0.73000308356460075</v>
      </c>
      <c r="M169">
        <v>1.1817452975639842</v>
      </c>
      <c r="N169" t="s">
        <v>1286</v>
      </c>
      <c r="O169" t="s">
        <v>2271</v>
      </c>
      <c r="P169" t="s">
        <v>2271</v>
      </c>
      <c r="Q169" t="s">
        <v>2271</v>
      </c>
      <c r="R169" t="s">
        <v>2271</v>
      </c>
      <c r="S169" t="s">
        <v>2272</v>
      </c>
      <c r="T169">
        <v>2.4233117483811286</v>
      </c>
      <c r="U169">
        <v>1.5322109158186865</v>
      </c>
      <c r="V169" t="s">
        <v>2273</v>
      </c>
      <c r="W169" t="s">
        <v>2274</v>
      </c>
      <c r="X169" t="s">
        <v>2274</v>
      </c>
      <c r="Y169" t="s">
        <v>2274</v>
      </c>
      <c r="Z169" t="s">
        <v>2273</v>
      </c>
      <c r="AA169" t="s">
        <v>2273</v>
      </c>
      <c r="AB169" t="s">
        <v>2273</v>
      </c>
      <c r="AC169" t="s">
        <v>2275</v>
      </c>
      <c r="AD169" t="s">
        <v>1278</v>
      </c>
      <c r="AE169" t="s">
        <v>2273</v>
      </c>
      <c r="AF169" t="s">
        <v>2273</v>
      </c>
      <c r="AG169" t="s">
        <v>2273</v>
      </c>
      <c r="AH169" t="s">
        <v>2273</v>
      </c>
      <c r="AI169" t="s">
        <v>2273</v>
      </c>
    </row>
    <row r="170" spans="2:35" customFormat="1" x14ac:dyDescent="0.3">
      <c r="B170" t="s">
        <v>44</v>
      </c>
      <c r="C170" t="s">
        <v>44</v>
      </c>
      <c r="D170">
        <v>2022</v>
      </c>
      <c r="E170" s="196">
        <v>44600</v>
      </c>
      <c r="F170" s="174">
        <v>6580770</v>
      </c>
      <c r="G170" s="174">
        <v>149668</v>
      </c>
      <c r="H170">
        <v>2.0587704124373079</v>
      </c>
      <c r="I170">
        <v>0.72688403668527046</v>
      </c>
      <c r="J170">
        <v>1.3821164746456043</v>
      </c>
      <c r="K170">
        <v>1.8097087589890879</v>
      </c>
      <c r="L170">
        <v>1.0859471044529305</v>
      </c>
      <c r="M170">
        <v>1.6350620668646714</v>
      </c>
      <c r="N170" t="s">
        <v>1286</v>
      </c>
      <c r="O170">
        <v>0.39323520132293266</v>
      </c>
      <c r="P170" t="s">
        <v>2271</v>
      </c>
      <c r="Q170" t="s">
        <v>2271</v>
      </c>
      <c r="R170" t="s">
        <v>2271</v>
      </c>
      <c r="S170" t="s">
        <v>2272</v>
      </c>
      <c r="T170">
        <v>2.9248126026741517</v>
      </c>
      <c r="U170">
        <v>2.1022226573974345</v>
      </c>
      <c r="V170" t="s">
        <v>2273</v>
      </c>
      <c r="W170" t="s">
        <v>2274</v>
      </c>
      <c r="X170" t="s">
        <v>2274</v>
      </c>
      <c r="Y170" t="s">
        <v>2274</v>
      </c>
      <c r="Z170" t="s">
        <v>2273</v>
      </c>
      <c r="AA170" t="s">
        <v>2273</v>
      </c>
      <c r="AB170" t="s">
        <v>2273</v>
      </c>
      <c r="AC170" t="s">
        <v>2275</v>
      </c>
      <c r="AD170" t="s">
        <v>1278</v>
      </c>
      <c r="AE170" t="s">
        <v>2273</v>
      </c>
      <c r="AF170" t="s">
        <v>2273</v>
      </c>
      <c r="AG170" t="s">
        <v>2273</v>
      </c>
      <c r="AH170" t="s">
        <v>2273</v>
      </c>
      <c r="AI170" t="s">
        <v>2273</v>
      </c>
    </row>
    <row r="171" spans="2:35" customFormat="1" x14ac:dyDescent="0.3">
      <c r="B171" t="s">
        <v>44</v>
      </c>
      <c r="C171" t="s">
        <v>44</v>
      </c>
      <c r="D171">
        <v>2022</v>
      </c>
      <c r="E171" s="196">
        <v>44644</v>
      </c>
      <c r="F171" s="174">
        <v>6580770</v>
      </c>
      <c r="G171" s="174">
        <v>149668</v>
      </c>
      <c r="H171">
        <v>1.49</v>
      </c>
      <c r="I171">
        <v>1.0900000000000001</v>
      </c>
      <c r="J171">
        <v>1.0405144694533761</v>
      </c>
      <c r="K171">
        <v>1.5253269024651661</v>
      </c>
      <c r="L171">
        <v>0.78581993569131836</v>
      </c>
      <c r="M171">
        <v>1.26</v>
      </c>
      <c r="N171" t="s">
        <v>1286</v>
      </c>
      <c r="O171">
        <v>0.36233654876741694</v>
      </c>
      <c r="P171" t="s">
        <v>2271</v>
      </c>
      <c r="Q171" t="s">
        <v>2271</v>
      </c>
      <c r="R171" t="s">
        <v>2271</v>
      </c>
      <c r="S171" t="s">
        <v>2272</v>
      </c>
      <c r="T171">
        <v>3.0339764201500534</v>
      </c>
      <c r="U171">
        <v>1.6901500535905682</v>
      </c>
      <c r="V171" t="s">
        <v>2273</v>
      </c>
      <c r="W171" t="s">
        <v>2274</v>
      </c>
      <c r="X171" t="s">
        <v>2274</v>
      </c>
      <c r="Y171" t="s">
        <v>2274</v>
      </c>
      <c r="Z171" t="s">
        <v>2273</v>
      </c>
      <c r="AA171" t="s">
        <v>2273</v>
      </c>
      <c r="AB171" t="s">
        <v>2273</v>
      </c>
      <c r="AC171" t="s">
        <v>2275</v>
      </c>
      <c r="AD171" t="s">
        <v>1278</v>
      </c>
      <c r="AE171" t="s">
        <v>2273</v>
      </c>
      <c r="AF171" t="s">
        <v>2273</v>
      </c>
      <c r="AG171" t="s">
        <v>2273</v>
      </c>
      <c r="AH171" t="s">
        <v>2273</v>
      </c>
      <c r="AI171" t="s">
        <v>2273</v>
      </c>
    </row>
    <row r="172" spans="2:35" customFormat="1" x14ac:dyDescent="0.3">
      <c r="B172" t="s">
        <v>44</v>
      </c>
      <c r="C172" t="s">
        <v>44</v>
      </c>
      <c r="D172">
        <v>2022</v>
      </c>
      <c r="E172" s="196">
        <v>44671</v>
      </c>
      <c r="F172" s="174">
        <v>6580770</v>
      </c>
      <c r="G172" s="174">
        <v>149668</v>
      </c>
      <c r="H172">
        <v>2.7453883093227356</v>
      </c>
      <c r="I172">
        <v>1.3276259866423801</v>
      </c>
      <c r="J172">
        <v>1.5037809791908152</v>
      </c>
      <c r="K172">
        <v>0.96592151018380523</v>
      </c>
      <c r="L172">
        <v>0.97454876635204502</v>
      </c>
      <c r="M172">
        <v>1.65</v>
      </c>
      <c r="N172" t="s">
        <v>2272</v>
      </c>
      <c r="O172" t="s">
        <v>2271</v>
      </c>
      <c r="P172" t="s">
        <v>2271</v>
      </c>
      <c r="Q172" t="s">
        <v>2271</v>
      </c>
      <c r="R172" t="s">
        <v>2271</v>
      </c>
      <c r="S172" t="s">
        <v>2272</v>
      </c>
      <c r="T172">
        <v>2.98</v>
      </c>
      <c r="U172">
        <v>2.0674504608930837</v>
      </c>
      <c r="V172" t="s">
        <v>2272</v>
      </c>
      <c r="W172" t="s">
        <v>2272</v>
      </c>
      <c r="X172" t="s">
        <v>2272</v>
      </c>
      <c r="Y172" t="s">
        <v>2272</v>
      </c>
      <c r="Z172" t="s">
        <v>2273</v>
      </c>
      <c r="AA172" t="s">
        <v>2273</v>
      </c>
      <c r="AB172" t="s">
        <v>2273</v>
      </c>
      <c r="AC172" t="s">
        <v>2275</v>
      </c>
      <c r="AD172" t="s">
        <v>1278</v>
      </c>
      <c r="AE172" t="s">
        <v>2273</v>
      </c>
      <c r="AF172" t="s">
        <v>2273</v>
      </c>
      <c r="AG172" t="s">
        <v>2273</v>
      </c>
      <c r="AH172" t="s">
        <v>2273</v>
      </c>
      <c r="AI172" t="s">
        <v>2273</v>
      </c>
    </row>
    <row r="173" spans="2:35" customFormat="1" x14ac:dyDescent="0.3">
      <c r="B173" t="s">
        <v>44</v>
      </c>
      <c r="C173" t="s">
        <v>44</v>
      </c>
      <c r="D173">
        <v>2022</v>
      </c>
      <c r="E173" s="196">
        <v>44701</v>
      </c>
      <c r="F173" s="174">
        <v>6580770</v>
      </c>
      <c r="G173" s="174">
        <v>149668</v>
      </c>
      <c r="H173">
        <v>2.8069435752165748</v>
      </c>
      <c r="I173">
        <v>1.4531660023935788</v>
      </c>
      <c r="J173">
        <v>1.5055392689702118</v>
      </c>
      <c r="K173">
        <v>0.73665140485523239</v>
      </c>
      <c r="L173">
        <v>1.1030885953643619</v>
      </c>
      <c r="M173">
        <v>1.5940358158481283</v>
      </c>
      <c r="N173" t="s">
        <v>2272</v>
      </c>
      <c r="O173" t="s">
        <v>2271</v>
      </c>
      <c r="Q173" t="s">
        <v>2271</v>
      </c>
      <c r="R173" t="s">
        <v>2271</v>
      </c>
      <c r="S173" t="s">
        <v>2272</v>
      </c>
      <c r="T173">
        <v>2.1983047311615445</v>
      </c>
      <c r="U173">
        <v>1.5041668039131721</v>
      </c>
      <c r="V173" t="s">
        <v>2272</v>
      </c>
      <c r="W173" t="s">
        <v>2272</v>
      </c>
      <c r="X173" t="s">
        <v>2272</v>
      </c>
      <c r="Y173" t="s">
        <v>2272</v>
      </c>
      <c r="Z173" t="s">
        <v>2273</v>
      </c>
      <c r="AA173" t="s">
        <v>2273</v>
      </c>
      <c r="AB173" t="s">
        <v>2273</v>
      </c>
      <c r="AC173" t="s">
        <v>2275</v>
      </c>
      <c r="AD173" t="s">
        <v>1278</v>
      </c>
      <c r="AE173" t="s">
        <v>2273</v>
      </c>
      <c r="AF173" t="s">
        <v>2273</v>
      </c>
      <c r="AG173" t="s">
        <v>2273</v>
      </c>
      <c r="AH173" t="s">
        <v>2273</v>
      </c>
      <c r="AI173" t="s">
        <v>2273</v>
      </c>
    </row>
    <row r="174" spans="2:35" customFormat="1" x14ac:dyDescent="0.3">
      <c r="B174" t="s">
        <v>44</v>
      </c>
      <c r="C174" t="s">
        <v>44</v>
      </c>
      <c r="D174">
        <v>2022</v>
      </c>
      <c r="E174" s="196">
        <v>44728</v>
      </c>
      <c r="F174" s="174">
        <v>6580770</v>
      </c>
      <c r="G174" s="174">
        <v>149668</v>
      </c>
      <c r="H174">
        <v>2.4704129416773091</v>
      </c>
      <c r="I174">
        <v>0.79120192989924798</v>
      </c>
      <c r="J174">
        <v>1.2972896267915426</v>
      </c>
      <c r="K174">
        <v>0.31176387115084431</v>
      </c>
      <c r="L174">
        <v>0.99379877962253438</v>
      </c>
      <c r="M174">
        <v>1.2112955867745139</v>
      </c>
      <c r="N174" t="s">
        <v>2272</v>
      </c>
      <c r="O174" t="s">
        <v>2271</v>
      </c>
      <c r="P174" t="s">
        <v>2271</v>
      </c>
      <c r="Q174" t="s">
        <v>2271</v>
      </c>
      <c r="R174" t="s">
        <v>2271</v>
      </c>
      <c r="S174" t="s">
        <v>2272</v>
      </c>
      <c r="T174">
        <v>2.04</v>
      </c>
      <c r="U174">
        <v>1.0005676174258551</v>
      </c>
      <c r="V174" t="s">
        <v>2272</v>
      </c>
      <c r="W174" t="s">
        <v>2272</v>
      </c>
      <c r="X174" t="s">
        <v>2272</v>
      </c>
      <c r="Y174" t="s">
        <v>2272</v>
      </c>
      <c r="Z174" t="s">
        <v>2273</v>
      </c>
      <c r="AA174" t="s">
        <v>2273</v>
      </c>
      <c r="AB174" t="s">
        <v>2273</v>
      </c>
      <c r="AC174" t="s">
        <v>2275</v>
      </c>
      <c r="AD174" t="s">
        <v>1278</v>
      </c>
      <c r="AE174" t="s">
        <v>2273</v>
      </c>
      <c r="AF174" t="s">
        <v>2273</v>
      </c>
      <c r="AG174" t="s">
        <v>2273</v>
      </c>
      <c r="AH174" t="s">
        <v>2273</v>
      </c>
      <c r="AI174" t="s">
        <v>2273</v>
      </c>
    </row>
    <row r="175" spans="2:35" customFormat="1" x14ac:dyDescent="0.3">
      <c r="B175" t="s">
        <v>44</v>
      </c>
      <c r="C175" t="s">
        <v>44</v>
      </c>
      <c r="D175">
        <v>2022</v>
      </c>
      <c r="E175" s="196">
        <v>44755</v>
      </c>
      <c r="F175" s="174">
        <v>6580770</v>
      </c>
      <c r="G175" s="174">
        <v>149668</v>
      </c>
      <c r="H175">
        <v>4.55</v>
      </c>
      <c r="I175">
        <v>1.21</v>
      </c>
      <c r="J175">
        <v>1.61</v>
      </c>
      <c r="K175">
        <v>0.63900000000000001</v>
      </c>
      <c r="L175">
        <v>1.44</v>
      </c>
      <c r="M175">
        <v>1.61</v>
      </c>
      <c r="N175" t="s">
        <v>2272</v>
      </c>
      <c r="O175">
        <v>0.61699999999999999</v>
      </c>
      <c r="P175">
        <v>2.14</v>
      </c>
      <c r="Q175" t="s">
        <v>2271</v>
      </c>
      <c r="R175" t="s">
        <v>2271</v>
      </c>
      <c r="S175" t="s">
        <v>2272</v>
      </c>
      <c r="T175">
        <v>3.24</v>
      </c>
      <c r="U175">
        <v>1.03</v>
      </c>
      <c r="V175" t="s">
        <v>2272</v>
      </c>
      <c r="W175" t="s">
        <v>2272</v>
      </c>
      <c r="X175" t="s">
        <v>2272</v>
      </c>
      <c r="Y175" t="s">
        <v>2272</v>
      </c>
      <c r="Z175" t="s">
        <v>566</v>
      </c>
      <c r="AA175" t="s">
        <v>566</v>
      </c>
      <c r="AB175" t="s">
        <v>566</v>
      </c>
      <c r="AC175" t="s">
        <v>566</v>
      </c>
      <c r="AD175" t="s">
        <v>566</v>
      </c>
      <c r="AE175">
        <v>0.10928780595613018</v>
      </c>
      <c r="AF175" t="s">
        <v>566</v>
      </c>
      <c r="AG175" t="s">
        <v>566</v>
      </c>
      <c r="AH175">
        <v>0.26852312282446544</v>
      </c>
      <c r="AI175" t="s">
        <v>566</v>
      </c>
    </row>
    <row r="176" spans="2:35" customFormat="1" x14ac:dyDescent="0.3">
      <c r="B176" t="s">
        <v>44</v>
      </c>
      <c r="C176" t="s">
        <v>44</v>
      </c>
      <c r="D176">
        <v>2022</v>
      </c>
      <c r="E176" s="196">
        <v>44789</v>
      </c>
      <c r="F176" s="174">
        <v>6580770</v>
      </c>
      <c r="G176" s="174">
        <v>149668</v>
      </c>
      <c r="H176">
        <v>3.77</v>
      </c>
      <c r="I176">
        <v>1.62</v>
      </c>
      <c r="J176">
        <v>1.61</v>
      </c>
      <c r="K176">
        <v>0.78500000000000003</v>
      </c>
      <c r="L176">
        <v>1.1299999999999999</v>
      </c>
      <c r="M176">
        <v>1.94</v>
      </c>
      <c r="N176" t="s">
        <v>559</v>
      </c>
      <c r="O176">
        <v>0.437</v>
      </c>
      <c r="P176">
        <v>1.78</v>
      </c>
      <c r="Q176" t="s">
        <v>559</v>
      </c>
      <c r="R176">
        <v>0.26900000000000002</v>
      </c>
      <c r="S176" t="s">
        <v>559</v>
      </c>
      <c r="T176">
        <v>1.46</v>
      </c>
      <c r="U176">
        <v>3.14</v>
      </c>
      <c r="V176" t="s">
        <v>559</v>
      </c>
      <c r="W176" t="s">
        <v>554</v>
      </c>
      <c r="X176" t="s">
        <v>559</v>
      </c>
      <c r="Y176" t="s">
        <v>559</v>
      </c>
      <c r="Z176" t="s">
        <v>566</v>
      </c>
      <c r="AA176" t="s">
        <v>566</v>
      </c>
      <c r="AB176" t="s">
        <v>566</v>
      </c>
      <c r="AC176" t="s">
        <v>566</v>
      </c>
      <c r="AD176" t="s">
        <v>566</v>
      </c>
      <c r="AE176" t="s">
        <v>566</v>
      </c>
      <c r="AF176" t="s">
        <v>566</v>
      </c>
      <c r="AG176" t="s">
        <v>566</v>
      </c>
      <c r="AH176">
        <v>0.37983081771438054</v>
      </c>
      <c r="AI176" t="s">
        <v>566</v>
      </c>
    </row>
    <row r="177" spans="2:35" customFormat="1" x14ac:dyDescent="0.3">
      <c r="B177" t="s">
        <v>44</v>
      </c>
      <c r="C177" t="s">
        <v>44</v>
      </c>
      <c r="D177">
        <v>2022</v>
      </c>
      <c r="E177" s="196">
        <v>44820</v>
      </c>
      <c r="F177" s="174">
        <v>6580770</v>
      </c>
      <c r="G177" s="174">
        <v>149668</v>
      </c>
      <c r="H177">
        <v>3.23</v>
      </c>
      <c r="I177">
        <v>1.61</v>
      </c>
      <c r="J177">
        <v>1.46</v>
      </c>
      <c r="K177">
        <v>0.74299999999999999</v>
      </c>
      <c r="L177">
        <v>1.23</v>
      </c>
      <c r="M177">
        <v>1.71</v>
      </c>
      <c r="N177" t="s">
        <v>559</v>
      </c>
      <c r="O177">
        <v>0.313</v>
      </c>
      <c r="P177">
        <v>1.24</v>
      </c>
      <c r="R177">
        <v>0.16600000000000001</v>
      </c>
      <c r="S177" t="s">
        <v>559</v>
      </c>
      <c r="T177">
        <v>3.34</v>
      </c>
      <c r="U177">
        <v>2.5299999999999998</v>
      </c>
      <c r="V177" t="s">
        <v>559</v>
      </c>
      <c r="W177" t="s">
        <v>559</v>
      </c>
      <c r="X177" t="s">
        <v>559</v>
      </c>
      <c r="Y177" t="s">
        <v>559</v>
      </c>
      <c r="Z177" t="s">
        <v>566</v>
      </c>
      <c r="AA177" t="s">
        <v>566</v>
      </c>
      <c r="AB177" t="s">
        <v>566</v>
      </c>
      <c r="AC177" t="s">
        <v>566</v>
      </c>
      <c r="AD177" t="s">
        <v>566</v>
      </c>
      <c r="AE177" t="s">
        <v>566</v>
      </c>
      <c r="AF177" t="s">
        <v>566</v>
      </c>
      <c r="AG177" t="s">
        <v>566</v>
      </c>
      <c r="AH177">
        <v>8.3059948148967291E-2</v>
      </c>
      <c r="AI177" t="s">
        <v>566</v>
      </c>
    </row>
    <row r="178" spans="2:35" customFormat="1" x14ac:dyDescent="0.3">
      <c r="B178" t="s">
        <v>44</v>
      </c>
      <c r="C178" t="s">
        <v>44</v>
      </c>
      <c r="D178">
        <v>2022</v>
      </c>
      <c r="E178" s="196">
        <v>44848</v>
      </c>
      <c r="F178" s="174">
        <v>6580770</v>
      </c>
      <c r="G178" s="174">
        <v>149668</v>
      </c>
      <c r="H178">
        <v>3.0940653663448701</v>
      </c>
      <c r="I178">
        <v>1.1069153477375715</v>
      </c>
      <c r="J178">
        <v>1.0460585363717958</v>
      </c>
      <c r="K178">
        <v>0.58087607539239516</v>
      </c>
      <c r="L178">
        <v>1.2447188108841751</v>
      </c>
      <c r="M178">
        <v>1.7458024123815157</v>
      </c>
      <c r="N178" t="s">
        <v>559</v>
      </c>
      <c r="O178">
        <v>0.36579759637486048</v>
      </c>
      <c r="P178">
        <v>0.71134607386002935</v>
      </c>
      <c r="Q178">
        <v>3.1194588559795101E-2</v>
      </c>
      <c r="R178">
        <v>9.051903417175633E-2</v>
      </c>
      <c r="S178">
        <v>4.2140058229898657E-2</v>
      </c>
      <c r="T178">
        <v>1.7889275628817236</v>
      </c>
      <c r="U178">
        <v>1.7198616492633698</v>
      </c>
      <c r="V178" t="s">
        <v>559</v>
      </c>
      <c r="W178">
        <v>3.4806593550929271E-2</v>
      </c>
      <c r="X178" t="s">
        <v>559</v>
      </c>
      <c r="Y178">
        <v>0.18782425953897683</v>
      </c>
      <c r="Z178" t="s">
        <v>566</v>
      </c>
      <c r="AA178" t="s">
        <v>566</v>
      </c>
      <c r="AB178" t="s">
        <v>566</v>
      </c>
      <c r="AC178" t="s">
        <v>566</v>
      </c>
      <c r="AD178" t="s">
        <v>566</v>
      </c>
      <c r="AE178" t="s">
        <v>566</v>
      </c>
      <c r="AF178" t="s">
        <v>566</v>
      </c>
      <c r="AG178" t="s">
        <v>566</v>
      </c>
      <c r="AH178">
        <v>0.10989251548783961</v>
      </c>
      <c r="AI178" t="s">
        <v>566</v>
      </c>
    </row>
    <row r="179" spans="2:35" customFormat="1" x14ac:dyDescent="0.3">
      <c r="B179" t="s">
        <v>44</v>
      </c>
      <c r="C179" t="s">
        <v>44</v>
      </c>
      <c r="D179">
        <v>2022</v>
      </c>
      <c r="E179" s="196">
        <v>44879</v>
      </c>
      <c r="F179" s="174">
        <v>6580770</v>
      </c>
      <c r="G179" s="174">
        <v>149668</v>
      </c>
      <c r="H179">
        <v>3.2505093453804594</v>
      </c>
      <c r="I179">
        <v>1.7872486491274695</v>
      </c>
      <c r="J179">
        <v>1.2618478164584996</v>
      </c>
      <c r="K179">
        <v>0.52506865089910537</v>
      </c>
      <c r="L179">
        <v>1.096753476835858</v>
      </c>
      <c r="M179">
        <v>2.3179643901142706</v>
      </c>
      <c r="N179" t="s">
        <v>559</v>
      </c>
      <c r="O179">
        <v>0.31092213659314377</v>
      </c>
      <c r="P179">
        <v>0.61376118345291886</v>
      </c>
      <c r="Q179" t="s">
        <v>559</v>
      </c>
      <c r="R179">
        <v>0.20927451501461602</v>
      </c>
      <c r="S179" t="s">
        <v>559</v>
      </c>
      <c r="T179">
        <v>2.1452298697847461</v>
      </c>
      <c r="U179">
        <v>1.1675081938169902</v>
      </c>
      <c r="V179" t="s">
        <v>559</v>
      </c>
      <c r="W179" t="s">
        <v>559</v>
      </c>
      <c r="X179" t="s">
        <v>559</v>
      </c>
      <c r="Y179" t="s">
        <v>559</v>
      </c>
      <c r="Z179" t="s">
        <v>566</v>
      </c>
      <c r="AA179" t="s">
        <v>566</v>
      </c>
      <c r="AB179" t="s">
        <v>566</v>
      </c>
      <c r="AC179" t="s">
        <v>566</v>
      </c>
      <c r="AD179" t="s">
        <v>566</v>
      </c>
      <c r="AE179" t="s">
        <v>566</v>
      </c>
      <c r="AF179" t="s">
        <v>566</v>
      </c>
      <c r="AG179" t="s">
        <v>566</v>
      </c>
      <c r="AH179" t="s">
        <v>566</v>
      </c>
      <c r="AI179" t="s">
        <v>566</v>
      </c>
    </row>
    <row r="180" spans="2:35" customFormat="1" x14ac:dyDescent="0.3">
      <c r="B180" t="s">
        <v>44</v>
      </c>
      <c r="C180" t="s">
        <v>44</v>
      </c>
      <c r="D180">
        <v>2022</v>
      </c>
      <c r="E180" s="196">
        <v>44917</v>
      </c>
      <c r="F180" s="174">
        <v>6580770</v>
      </c>
      <c r="G180" s="174">
        <v>149668</v>
      </c>
      <c r="H180">
        <v>2.0057897714038533</v>
      </c>
      <c r="I180">
        <v>0.67968810656728662</v>
      </c>
      <c r="J180">
        <v>1.0447099013964218</v>
      </c>
      <c r="K180">
        <v>0.4617398152153418</v>
      </c>
      <c r="L180">
        <v>0.42036846016481988</v>
      </c>
      <c r="M180">
        <v>0.62633791412948236</v>
      </c>
      <c r="N180" t="s">
        <v>559</v>
      </c>
      <c r="O180">
        <v>0.33141450104814829</v>
      </c>
      <c r="P180">
        <v>0.15572488603467208</v>
      </c>
      <c r="Q180" t="s">
        <v>559</v>
      </c>
      <c r="R180">
        <v>4.4255149236349114E-2</v>
      </c>
      <c r="S180" t="s">
        <v>559</v>
      </c>
      <c r="T180">
        <v>3.0558236005279564</v>
      </c>
      <c r="U180">
        <v>0.90617686531572006</v>
      </c>
      <c r="V180" t="s">
        <v>559</v>
      </c>
      <c r="W180" t="s">
        <v>559</v>
      </c>
      <c r="X180" t="s">
        <v>559</v>
      </c>
      <c r="Y180" t="s">
        <v>559</v>
      </c>
      <c r="Z180" t="s">
        <v>566</v>
      </c>
      <c r="AA180" t="s">
        <v>566</v>
      </c>
      <c r="AB180" t="s">
        <v>566</v>
      </c>
      <c r="AC180" t="s">
        <v>566</v>
      </c>
      <c r="AD180" t="s">
        <v>566</v>
      </c>
      <c r="AE180" t="s">
        <v>566</v>
      </c>
      <c r="AF180" t="s">
        <v>566</v>
      </c>
      <c r="AG180" t="s">
        <v>566</v>
      </c>
      <c r="AH180" t="s">
        <v>566</v>
      </c>
      <c r="AI180" t="s">
        <v>566</v>
      </c>
    </row>
    <row r="181" spans="2:35" customFormat="1" x14ac:dyDescent="0.3">
      <c r="B181" t="s">
        <v>45</v>
      </c>
      <c r="C181" t="s">
        <v>2316</v>
      </c>
      <c r="D181">
        <v>2022</v>
      </c>
      <c r="E181" s="196">
        <v>44573</v>
      </c>
      <c r="F181" s="174">
        <v>6582550</v>
      </c>
      <c r="G181" s="174">
        <v>156341</v>
      </c>
      <c r="H181">
        <v>0.78680221949130447</v>
      </c>
      <c r="I181">
        <v>0.6912945791283408</v>
      </c>
      <c r="J181">
        <v>0.55350736727119254</v>
      </c>
      <c r="K181">
        <v>1.1976067230228777</v>
      </c>
      <c r="L181">
        <v>0.71605903747563904</v>
      </c>
      <c r="M181">
        <v>0.75360915602229428</v>
      </c>
      <c r="N181" t="s">
        <v>1286</v>
      </c>
      <c r="O181" t="s">
        <v>2271</v>
      </c>
      <c r="P181" t="s">
        <v>2271</v>
      </c>
      <c r="Q181" t="s">
        <v>2271</v>
      </c>
      <c r="R181" t="s">
        <v>2271</v>
      </c>
      <c r="S181" t="s">
        <v>2272</v>
      </c>
      <c r="T181">
        <v>1.6344542509216846</v>
      </c>
      <c r="U181">
        <v>1.1398354001415112</v>
      </c>
      <c r="V181" t="s">
        <v>2273</v>
      </c>
      <c r="W181" t="s">
        <v>2274</v>
      </c>
      <c r="X181" t="s">
        <v>2274</v>
      </c>
      <c r="Y181" t="s">
        <v>2274</v>
      </c>
      <c r="Z181" t="s">
        <v>2273</v>
      </c>
      <c r="AA181" t="s">
        <v>2273</v>
      </c>
      <c r="AB181" t="s">
        <v>2273</v>
      </c>
      <c r="AC181" t="s">
        <v>2275</v>
      </c>
      <c r="AD181" t="s">
        <v>1278</v>
      </c>
      <c r="AE181" t="s">
        <v>2273</v>
      </c>
      <c r="AF181" t="s">
        <v>2273</v>
      </c>
      <c r="AG181" t="s">
        <v>2273</v>
      </c>
      <c r="AH181" t="s">
        <v>2273</v>
      </c>
      <c r="AI181" t="s">
        <v>2273</v>
      </c>
    </row>
    <row r="182" spans="2:35" customFormat="1" x14ac:dyDescent="0.3">
      <c r="B182" t="s">
        <v>45</v>
      </c>
      <c r="C182" t="s">
        <v>2316</v>
      </c>
      <c r="D182">
        <v>2022</v>
      </c>
      <c r="E182" s="196">
        <v>44601</v>
      </c>
      <c r="F182" s="174">
        <v>6582550</v>
      </c>
      <c r="G182" s="174">
        <v>156341</v>
      </c>
      <c r="H182">
        <v>1.2585850719794067</v>
      </c>
      <c r="I182" t="s">
        <v>2272</v>
      </c>
      <c r="J182">
        <v>0.60720118541592294</v>
      </c>
      <c r="K182">
        <v>1.3291692354283611</v>
      </c>
      <c r="L182">
        <v>0.66123711563213161</v>
      </c>
      <c r="M182">
        <v>1.1581600095179381</v>
      </c>
      <c r="N182" t="s">
        <v>1286</v>
      </c>
      <c r="O182" t="s">
        <v>2271</v>
      </c>
      <c r="P182" t="s">
        <v>2271</v>
      </c>
      <c r="Q182" t="s">
        <v>2271</v>
      </c>
      <c r="R182" t="s">
        <v>2271</v>
      </c>
      <c r="S182" t="s">
        <v>2272</v>
      </c>
      <c r="T182">
        <v>2.3013617140941194</v>
      </c>
      <c r="U182">
        <v>1.2016396811490746</v>
      </c>
      <c r="V182" t="s">
        <v>2273</v>
      </c>
      <c r="W182" t="s">
        <v>2274</v>
      </c>
      <c r="X182" t="s">
        <v>2274</v>
      </c>
      <c r="Y182" t="s">
        <v>2274</v>
      </c>
      <c r="Z182" t="s">
        <v>2273</v>
      </c>
      <c r="AA182" t="s">
        <v>2273</v>
      </c>
      <c r="AB182" t="s">
        <v>2273</v>
      </c>
      <c r="AC182" t="s">
        <v>2275</v>
      </c>
      <c r="AD182" t="s">
        <v>1278</v>
      </c>
      <c r="AE182" t="s">
        <v>2273</v>
      </c>
      <c r="AF182" t="s">
        <v>2273</v>
      </c>
      <c r="AG182" t="s">
        <v>2273</v>
      </c>
      <c r="AH182" t="s">
        <v>2273</v>
      </c>
      <c r="AI182" t="s">
        <v>2273</v>
      </c>
    </row>
    <row r="183" spans="2:35" customFormat="1" x14ac:dyDescent="0.3">
      <c r="B183" t="s">
        <v>45</v>
      </c>
      <c r="C183" t="s">
        <v>2316</v>
      </c>
      <c r="D183">
        <v>2022</v>
      </c>
      <c r="E183" s="196">
        <v>44644</v>
      </c>
      <c r="F183" s="174">
        <v>6582550</v>
      </c>
      <c r="G183" s="174">
        <v>156341</v>
      </c>
      <c r="H183">
        <v>0.89794109480788542</v>
      </c>
      <c r="I183">
        <v>0.98780461758612603</v>
      </c>
      <c r="J183">
        <v>0.54014224386493248</v>
      </c>
      <c r="K183">
        <v>1.1353132141560411</v>
      </c>
      <c r="L183">
        <v>0.52024732491830594</v>
      </c>
      <c r="M183">
        <v>0.72745135729693933</v>
      </c>
      <c r="N183" t="s">
        <v>1286</v>
      </c>
      <c r="O183" t="s">
        <v>2271</v>
      </c>
      <c r="P183" t="s">
        <v>2271</v>
      </c>
      <c r="Q183" t="s">
        <v>2271</v>
      </c>
      <c r="R183" t="s">
        <v>2271</v>
      </c>
      <c r="S183" t="s">
        <v>2272</v>
      </c>
      <c r="T183">
        <v>1.5780312253048849</v>
      </c>
      <c r="U183">
        <v>1.5302001238760385</v>
      </c>
      <c r="V183" t="s">
        <v>2273</v>
      </c>
      <c r="W183" t="s">
        <v>2274</v>
      </c>
      <c r="X183" t="s">
        <v>2274</v>
      </c>
      <c r="Y183" t="s">
        <v>2274</v>
      </c>
      <c r="Z183" t="s">
        <v>2273</v>
      </c>
      <c r="AA183" t="s">
        <v>2273</v>
      </c>
      <c r="AB183" t="s">
        <v>2273</v>
      </c>
      <c r="AC183" t="s">
        <v>2275</v>
      </c>
      <c r="AD183" t="s">
        <v>1278</v>
      </c>
      <c r="AE183" t="s">
        <v>2273</v>
      </c>
      <c r="AF183" t="s">
        <v>2273</v>
      </c>
      <c r="AG183" t="s">
        <v>2273</v>
      </c>
      <c r="AH183" t="s">
        <v>2273</v>
      </c>
      <c r="AI183" t="s">
        <v>2273</v>
      </c>
    </row>
    <row r="184" spans="2:35" customFormat="1" x14ac:dyDescent="0.3">
      <c r="B184" t="s">
        <v>45</v>
      </c>
      <c r="C184" t="s">
        <v>2316</v>
      </c>
      <c r="D184">
        <v>2022</v>
      </c>
      <c r="E184" s="196">
        <v>44671</v>
      </c>
      <c r="F184" s="174">
        <v>6582550</v>
      </c>
      <c r="G184" s="174">
        <v>156341</v>
      </c>
      <c r="H184">
        <v>1.5727829184898263</v>
      </c>
      <c r="I184">
        <v>0.72173206130598</v>
      </c>
      <c r="J184">
        <v>0.7947779929703751</v>
      </c>
      <c r="K184">
        <v>0.51108241876479454</v>
      </c>
      <c r="L184">
        <v>0.75618678717452115</v>
      </c>
      <c r="M184">
        <v>0.95258589771178537</v>
      </c>
      <c r="N184" t="s">
        <v>2272</v>
      </c>
      <c r="O184" t="s">
        <v>2271</v>
      </c>
      <c r="P184" t="s">
        <v>2271</v>
      </c>
      <c r="Q184" t="s">
        <v>2271</v>
      </c>
      <c r="R184">
        <v>0.33666881859264036</v>
      </c>
      <c r="S184" t="s">
        <v>2272</v>
      </c>
      <c r="T184">
        <v>2.811730387585778</v>
      </c>
      <c r="U184">
        <v>1.5093369676972002</v>
      </c>
      <c r="V184" t="s">
        <v>2272</v>
      </c>
      <c r="W184" t="s">
        <v>2272</v>
      </c>
      <c r="X184" t="s">
        <v>2272</v>
      </c>
      <c r="Y184" t="s">
        <v>2272</v>
      </c>
      <c r="Z184" t="s">
        <v>2273</v>
      </c>
      <c r="AA184" t="s">
        <v>2273</v>
      </c>
      <c r="AB184" t="s">
        <v>2273</v>
      </c>
      <c r="AC184" t="s">
        <v>2275</v>
      </c>
      <c r="AD184" t="s">
        <v>1278</v>
      </c>
      <c r="AE184" t="s">
        <v>2273</v>
      </c>
      <c r="AF184" t="s">
        <v>2273</v>
      </c>
      <c r="AG184" t="s">
        <v>2273</v>
      </c>
      <c r="AH184" t="s">
        <v>2273</v>
      </c>
      <c r="AI184" t="s">
        <v>2273</v>
      </c>
    </row>
    <row r="185" spans="2:35" customFormat="1" x14ac:dyDescent="0.3">
      <c r="B185" t="s">
        <v>45</v>
      </c>
      <c r="C185" t="s">
        <v>2316</v>
      </c>
      <c r="D185">
        <v>2022</v>
      </c>
      <c r="E185" s="196">
        <v>44701</v>
      </c>
      <c r="F185" s="174">
        <v>6582550</v>
      </c>
      <c r="G185" s="174">
        <v>156341</v>
      </c>
      <c r="H185">
        <v>1.0348949168299082</v>
      </c>
      <c r="I185">
        <v>0.87356817955443411</v>
      </c>
      <c r="J185">
        <v>0.8863729428821232</v>
      </c>
      <c r="K185">
        <v>0.5821574421461535</v>
      </c>
      <c r="L185">
        <v>0.81888508914638591</v>
      </c>
      <c r="M185">
        <v>0.95985922507387345</v>
      </c>
      <c r="N185" t="s">
        <v>2272</v>
      </c>
      <c r="O185" t="s">
        <v>2271</v>
      </c>
      <c r="P185">
        <v>0.54893367420343753</v>
      </c>
      <c r="Q185" t="s">
        <v>2271</v>
      </c>
      <c r="R185" t="s">
        <v>2271</v>
      </c>
      <c r="S185" t="s">
        <v>2272</v>
      </c>
      <c r="T185">
        <v>1.8874021935212546</v>
      </c>
      <c r="U185">
        <v>1.2298991777062098</v>
      </c>
      <c r="V185" t="s">
        <v>2272</v>
      </c>
      <c r="W185" t="s">
        <v>2272</v>
      </c>
      <c r="X185" t="s">
        <v>2272</v>
      </c>
      <c r="Y185" t="s">
        <v>2272</v>
      </c>
      <c r="Z185" t="s">
        <v>2273</v>
      </c>
      <c r="AA185" t="s">
        <v>2273</v>
      </c>
      <c r="AB185" t="s">
        <v>2273</v>
      </c>
      <c r="AC185" t="s">
        <v>2275</v>
      </c>
      <c r="AD185" t="s">
        <v>1278</v>
      </c>
      <c r="AE185" t="s">
        <v>2273</v>
      </c>
      <c r="AF185" t="s">
        <v>2273</v>
      </c>
      <c r="AG185" t="s">
        <v>2273</v>
      </c>
      <c r="AH185" t="s">
        <v>2273</v>
      </c>
      <c r="AI185" t="s">
        <v>2273</v>
      </c>
    </row>
    <row r="186" spans="2:35" customFormat="1" x14ac:dyDescent="0.3">
      <c r="B186" t="s">
        <v>45</v>
      </c>
      <c r="C186" t="s">
        <v>2316</v>
      </c>
      <c r="D186">
        <v>2022</v>
      </c>
      <c r="E186" s="196">
        <v>44728</v>
      </c>
      <c r="F186" s="174">
        <v>6582550</v>
      </c>
      <c r="G186" s="174">
        <v>156341</v>
      </c>
      <c r="H186">
        <v>0.88938253321814964</v>
      </c>
      <c r="I186">
        <v>0.63379818174338731</v>
      </c>
      <c r="J186">
        <v>0.71372742605619321</v>
      </c>
      <c r="K186">
        <v>0.43015618358084112</v>
      </c>
      <c r="L186">
        <v>0.65957738560478296</v>
      </c>
      <c r="M186">
        <v>0.78599147092297772</v>
      </c>
      <c r="N186" t="s">
        <v>2272</v>
      </c>
      <c r="O186" t="s">
        <v>2271</v>
      </c>
      <c r="P186" t="s">
        <v>2271</v>
      </c>
      <c r="Q186" t="s">
        <v>2271</v>
      </c>
      <c r="R186" t="s">
        <v>2271</v>
      </c>
      <c r="S186" t="s">
        <v>2272</v>
      </c>
      <c r="T186">
        <v>1.5969394051585832</v>
      </c>
      <c r="U186">
        <v>0.92201790831927821</v>
      </c>
      <c r="V186" t="s">
        <v>2272</v>
      </c>
      <c r="W186" t="s">
        <v>2272</v>
      </c>
      <c r="X186" t="s">
        <v>2272</v>
      </c>
      <c r="Y186" t="s">
        <v>2272</v>
      </c>
      <c r="Z186" t="s">
        <v>2273</v>
      </c>
      <c r="AA186" t="s">
        <v>2273</v>
      </c>
      <c r="AB186" t="s">
        <v>2273</v>
      </c>
      <c r="AC186" t="s">
        <v>2275</v>
      </c>
      <c r="AD186" t="s">
        <v>1278</v>
      </c>
      <c r="AE186" t="s">
        <v>2273</v>
      </c>
      <c r="AF186" t="s">
        <v>2273</v>
      </c>
      <c r="AG186" t="s">
        <v>2273</v>
      </c>
      <c r="AH186" t="s">
        <v>2273</v>
      </c>
      <c r="AI186" t="s">
        <v>2273</v>
      </c>
    </row>
    <row r="187" spans="2:35" customFormat="1" x14ac:dyDescent="0.3">
      <c r="B187" t="s">
        <v>45</v>
      </c>
      <c r="C187" t="s">
        <v>2316</v>
      </c>
      <c r="D187">
        <v>2022</v>
      </c>
      <c r="E187" s="196">
        <v>44754</v>
      </c>
      <c r="F187" s="174">
        <v>6582550</v>
      </c>
      <c r="G187" s="174">
        <v>156341</v>
      </c>
      <c r="H187">
        <v>1.31</v>
      </c>
      <c r="I187">
        <v>0.749</v>
      </c>
      <c r="J187">
        <v>0.64100000000000001</v>
      </c>
      <c r="K187">
        <v>0.47599999999999998</v>
      </c>
      <c r="L187">
        <v>0.58599999999999997</v>
      </c>
      <c r="M187">
        <v>1.1399999999999999</v>
      </c>
      <c r="N187" t="s">
        <v>2272</v>
      </c>
      <c r="O187">
        <v>0.24099999999999999</v>
      </c>
      <c r="P187">
        <v>0.33500000000000002</v>
      </c>
      <c r="Q187" t="s">
        <v>2271</v>
      </c>
      <c r="R187" t="s">
        <v>2271</v>
      </c>
      <c r="S187" t="s">
        <v>2272</v>
      </c>
      <c r="T187">
        <v>1.55</v>
      </c>
      <c r="U187">
        <v>0.97</v>
      </c>
      <c r="V187" t="s">
        <v>2272</v>
      </c>
      <c r="W187" t="s">
        <v>2272</v>
      </c>
      <c r="X187" t="s">
        <v>2272</v>
      </c>
      <c r="Y187" t="s">
        <v>2272</v>
      </c>
      <c r="Z187" t="s">
        <v>566</v>
      </c>
      <c r="AA187" t="s">
        <v>566</v>
      </c>
      <c r="AB187" t="s">
        <v>566</v>
      </c>
      <c r="AC187" t="s">
        <v>566</v>
      </c>
      <c r="AD187" t="s">
        <v>566</v>
      </c>
      <c r="AE187" t="s">
        <v>566</v>
      </c>
      <c r="AF187" t="s">
        <v>566</v>
      </c>
      <c r="AG187" t="s">
        <v>566</v>
      </c>
      <c r="AH187" t="s">
        <v>566</v>
      </c>
      <c r="AI187" t="s">
        <v>566</v>
      </c>
    </row>
    <row r="188" spans="2:35" customFormat="1" x14ac:dyDescent="0.3">
      <c r="B188" t="s">
        <v>45</v>
      </c>
      <c r="C188" t="s">
        <v>2316</v>
      </c>
      <c r="D188">
        <v>2022</v>
      </c>
      <c r="E188" s="196">
        <v>44789</v>
      </c>
      <c r="F188" s="174">
        <v>6582550</v>
      </c>
      <c r="G188" s="174">
        <v>156341</v>
      </c>
      <c r="H188">
        <v>1.99</v>
      </c>
      <c r="I188">
        <v>0.81</v>
      </c>
      <c r="J188">
        <v>0.60299999999999998</v>
      </c>
      <c r="K188">
        <v>0.441</v>
      </c>
      <c r="L188">
        <v>0.79900000000000004</v>
      </c>
      <c r="M188">
        <v>1.18</v>
      </c>
      <c r="N188" t="s">
        <v>559</v>
      </c>
      <c r="O188">
        <v>0.14000000000000001</v>
      </c>
      <c r="P188">
        <v>6.6000000000000003E-2</v>
      </c>
      <c r="Q188" t="s">
        <v>559</v>
      </c>
      <c r="R188">
        <v>3.5999999999999997E-2</v>
      </c>
      <c r="S188" t="s">
        <v>559</v>
      </c>
      <c r="T188">
        <v>0.89400000000000002</v>
      </c>
      <c r="U188">
        <v>0.64200000000000002</v>
      </c>
      <c r="V188" t="s">
        <v>559</v>
      </c>
      <c r="W188" t="s">
        <v>558</v>
      </c>
      <c r="X188" t="s">
        <v>559</v>
      </c>
      <c r="Y188" t="s">
        <v>554</v>
      </c>
      <c r="Z188" t="s">
        <v>566</v>
      </c>
      <c r="AA188" t="s">
        <v>566</v>
      </c>
      <c r="AB188" t="s">
        <v>566</v>
      </c>
      <c r="AC188" t="s">
        <v>566</v>
      </c>
      <c r="AD188">
        <v>0.12099620206365742</v>
      </c>
      <c r="AE188" t="s">
        <v>566</v>
      </c>
      <c r="AF188" t="s">
        <v>566</v>
      </c>
      <c r="AG188" t="s">
        <v>566</v>
      </c>
      <c r="AH188" t="s">
        <v>566</v>
      </c>
      <c r="AI188" t="s">
        <v>566</v>
      </c>
    </row>
    <row r="189" spans="2:35" customFormat="1" x14ac:dyDescent="0.3">
      <c r="B189" t="s">
        <v>45</v>
      </c>
      <c r="C189" t="s">
        <v>2316</v>
      </c>
      <c r="D189">
        <v>2022</v>
      </c>
      <c r="E189" s="196">
        <v>44823</v>
      </c>
      <c r="F189" s="174">
        <v>6582550</v>
      </c>
      <c r="G189" s="174">
        <v>156341</v>
      </c>
      <c r="H189">
        <v>1.23</v>
      </c>
      <c r="I189">
        <v>1.06</v>
      </c>
      <c r="J189">
        <v>0.70299999999999996</v>
      </c>
      <c r="K189">
        <v>0.628</v>
      </c>
      <c r="L189">
        <v>0.64300000000000002</v>
      </c>
      <c r="M189">
        <v>1</v>
      </c>
      <c r="N189" t="s">
        <v>559</v>
      </c>
      <c r="O189">
        <v>0.24399999999999999</v>
      </c>
      <c r="P189">
        <v>0.39800000000000002</v>
      </c>
      <c r="R189">
        <v>7.8E-2</v>
      </c>
      <c r="S189" t="s">
        <v>559</v>
      </c>
      <c r="T189">
        <v>1.99</v>
      </c>
      <c r="U189">
        <v>1.01</v>
      </c>
      <c r="V189" t="s">
        <v>559</v>
      </c>
      <c r="W189" t="s">
        <v>559</v>
      </c>
      <c r="X189" t="s">
        <v>559</v>
      </c>
      <c r="Y189" t="s">
        <v>559</v>
      </c>
      <c r="Z189" t="s">
        <v>566</v>
      </c>
      <c r="AA189" t="s">
        <v>566</v>
      </c>
      <c r="AB189" t="s">
        <v>566</v>
      </c>
      <c r="AC189" t="s">
        <v>566</v>
      </c>
      <c r="AD189" t="s">
        <v>566</v>
      </c>
      <c r="AE189" t="s">
        <v>566</v>
      </c>
      <c r="AF189" t="s">
        <v>566</v>
      </c>
      <c r="AG189" t="s">
        <v>566</v>
      </c>
      <c r="AH189" t="s">
        <v>566</v>
      </c>
      <c r="AI189" t="s">
        <v>566</v>
      </c>
    </row>
    <row r="190" spans="2:35" customFormat="1" x14ac:dyDescent="0.3">
      <c r="B190" t="s">
        <v>45</v>
      </c>
      <c r="C190" t="s">
        <v>2316</v>
      </c>
      <c r="D190">
        <v>2022</v>
      </c>
      <c r="E190" s="196">
        <v>44848</v>
      </c>
      <c r="F190" s="174">
        <v>6582550</v>
      </c>
      <c r="G190" s="174">
        <v>156341</v>
      </c>
      <c r="H190">
        <v>1.2045669950847495</v>
      </c>
      <c r="I190">
        <v>0.78842381361722769</v>
      </c>
      <c r="J190">
        <v>0.40501223302254841</v>
      </c>
      <c r="K190">
        <v>0.40104476625008262</v>
      </c>
      <c r="L190">
        <v>0.78103991712402732</v>
      </c>
      <c r="M190">
        <v>0.82853931098327049</v>
      </c>
      <c r="N190" t="s">
        <v>559</v>
      </c>
      <c r="O190">
        <v>0.30009477837289777</v>
      </c>
      <c r="P190">
        <v>0.32731600872842687</v>
      </c>
      <c r="Q190" t="s">
        <v>559</v>
      </c>
      <c r="R190">
        <v>4.2980890035045953E-2</v>
      </c>
      <c r="S190" t="s">
        <v>559</v>
      </c>
      <c r="T190">
        <v>1.263197337388966</v>
      </c>
      <c r="U190">
        <v>0.76450880557208667</v>
      </c>
      <c r="V190" t="s">
        <v>559</v>
      </c>
      <c r="W190" t="s">
        <v>559</v>
      </c>
      <c r="X190" t="s">
        <v>559</v>
      </c>
      <c r="Y190" t="s">
        <v>559</v>
      </c>
      <c r="Z190" t="s">
        <v>566</v>
      </c>
      <c r="AA190" t="s">
        <v>566</v>
      </c>
      <c r="AB190" t="s">
        <v>566</v>
      </c>
      <c r="AC190" t="s">
        <v>566</v>
      </c>
      <c r="AD190" t="s">
        <v>566</v>
      </c>
      <c r="AE190" t="s">
        <v>566</v>
      </c>
      <c r="AF190" t="s">
        <v>566</v>
      </c>
      <c r="AG190" t="s">
        <v>566</v>
      </c>
      <c r="AH190" t="s">
        <v>566</v>
      </c>
      <c r="AI190" t="s">
        <v>566</v>
      </c>
    </row>
    <row r="191" spans="2:35" customFormat="1" x14ac:dyDescent="0.3">
      <c r="B191" t="s">
        <v>45</v>
      </c>
      <c r="C191" t="s">
        <v>2316</v>
      </c>
      <c r="D191">
        <v>2022</v>
      </c>
      <c r="E191" s="196">
        <v>44879</v>
      </c>
      <c r="F191" s="174">
        <v>6582550</v>
      </c>
      <c r="G191" s="174">
        <v>156341</v>
      </c>
      <c r="H191">
        <v>1.3685885665320112</v>
      </c>
      <c r="I191">
        <v>0.79424431609521584</v>
      </c>
      <c r="J191">
        <v>0.4468111151915779</v>
      </c>
      <c r="K191">
        <v>0.39506337706851841</v>
      </c>
      <c r="L191">
        <v>0.54240532389632634</v>
      </c>
      <c r="M191">
        <v>0.88405168096684816</v>
      </c>
      <c r="N191" t="s">
        <v>559</v>
      </c>
      <c r="O191">
        <v>0.2951290354889326</v>
      </c>
      <c r="P191">
        <v>0.39005553144370619</v>
      </c>
      <c r="Q191" t="s">
        <v>559</v>
      </c>
      <c r="R191">
        <v>0.16214291278558629</v>
      </c>
      <c r="S191" t="s">
        <v>559</v>
      </c>
      <c r="T191">
        <v>1.3181762539089017</v>
      </c>
      <c r="U191">
        <v>0.57790538510332856</v>
      </c>
      <c r="V191" t="s">
        <v>559</v>
      </c>
      <c r="W191" t="s">
        <v>559</v>
      </c>
      <c r="X191">
        <v>3.8838624956876892E-2</v>
      </c>
      <c r="Y191">
        <v>0.57729331508251813</v>
      </c>
      <c r="Z191" t="s">
        <v>566</v>
      </c>
      <c r="AA191" t="s">
        <v>566</v>
      </c>
      <c r="AB191" t="s">
        <v>566</v>
      </c>
      <c r="AC191" t="s">
        <v>566</v>
      </c>
      <c r="AD191" t="s">
        <v>566</v>
      </c>
      <c r="AE191" t="s">
        <v>566</v>
      </c>
      <c r="AF191" t="s">
        <v>566</v>
      </c>
      <c r="AG191" t="s">
        <v>566</v>
      </c>
      <c r="AH191" t="s">
        <v>566</v>
      </c>
      <c r="AI191" t="s">
        <v>566</v>
      </c>
    </row>
    <row r="192" spans="2:35" customFormat="1" x14ac:dyDescent="0.3">
      <c r="B192" t="s">
        <v>45</v>
      </c>
      <c r="C192" t="s">
        <v>2316</v>
      </c>
      <c r="D192">
        <v>2022</v>
      </c>
      <c r="E192" s="196">
        <v>44916</v>
      </c>
      <c r="F192" s="174">
        <v>6582550</v>
      </c>
      <c r="G192" s="174">
        <v>156341</v>
      </c>
      <c r="H192">
        <v>1.0611095541231264</v>
      </c>
      <c r="I192">
        <v>0.50940198315783858</v>
      </c>
      <c r="J192">
        <v>0.33083770402103269</v>
      </c>
      <c r="K192">
        <v>0.32109540777515311</v>
      </c>
      <c r="L192">
        <v>0.35379215544968035</v>
      </c>
      <c r="M192">
        <v>0.62617608199543584</v>
      </c>
      <c r="N192" t="s">
        <v>559</v>
      </c>
      <c r="O192">
        <v>0.13198809571472422</v>
      </c>
      <c r="P192">
        <v>0.16415101893742243</v>
      </c>
      <c r="Q192" t="s">
        <v>559</v>
      </c>
      <c r="R192">
        <v>4.5775446744338123E-2</v>
      </c>
      <c r="S192" t="s">
        <v>559</v>
      </c>
      <c r="T192">
        <v>1.7024996329956894</v>
      </c>
      <c r="U192">
        <v>0.64619449893902392</v>
      </c>
      <c r="V192" t="s">
        <v>559</v>
      </c>
      <c r="W192" t="s">
        <v>559</v>
      </c>
      <c r="X192" t="s">
        <v>559</v>
      </c>
      <c r="Y192">
        <v>8.2609333920540221E-2</v>
      </c>
      <c r="Z192" t="s">
        <v>566</v>
      </c>
      <c r="AA192" t="s">
        <v>566</v>
      </c>
      <c r="AB192" t="s">
        <v>566</v>
      </c>
      <c r="AC192" t="s">
        <v>566</v>
      </c>
      <c r="AD192" t="s">
        <v>566</v>
      </c>
      <c r="AE192" t="s">
        <v>566</v>
      </c>
      <c r="AF192" t="s">
        <v>566</v>
      </c>
      <c r="AG192" t="s">
        <v>566</v>
      </c>
      <c r="AH192" t="s">
        <v>566</v>
      </c>
      <c r="AI192" t="s">
        <v>566</v>
      </c>
    </row>
    <row r="193" spans="2:35" customFormat="1" x14ac:dyDescent="0.3">
      <c r="B193" t="s">
        <v>45</v>
      </c>
      <c r="C193" t="s">
        <v>2316</v>
      </c>
      <c r="D193">
        <v>2022</v>
      </c>
      <c r="E193" s="196">
        <v>44916</v>
      </c>
      <c r="F193" s="174">
        <v>6582550</v>
      </c>
      <c r="G193" s="174">
        <v>156341</v>
      </c>
      <c r="H193">
        <v>1.1404622137606428</v>
      </c>
      <c r="I193">
        <v>0.52527896768734472</v>
      </c>
      <c r="J193">
        <v>0.39121582315299586</v>
      </c>
      <c r="K193">
        <v>0.32603522132317941</v>
      </c>
      <c r="L193">
        <v>0.37944893965836374</v>
      </c>
      <c r="M193">
        <v>0.51800729811201018</v>
      </c>
      <c r="N193" t="s">
        <v>559</v>
      </c>
      <c r="O193">
        <v>0.19778941244909831</v>
      </c>
      <c r="P193">
        <v>0.23044581945105505</v>
      </c>
      <c r="Q193" t="s">
        <v>559</v>
      </c>
      <c r="R193">
        <v>5.367814268337829E-2</v>
      </c>
      <c r="S193">
        <v>3.6093923528478497E-2</v>
      </c>
      <c r="T193">
        <v>1.6136495848537733</v>
      </c>
      <c r="U193">
        <v>0.62589243217515467</v>
      </c>
      <c r="V193" t="s">
        <v>559</v>
      </c>
      <c r="W193" t="s">
        <v>559</v>
      </c>
      <c r="X193">
        <v>0.14979639325189065</v>
      </c>
      <c r="Y193">
        <v>5.0901687027341457E-2</v>
      </c>
      <c r="Z193" t="s">
        <v>566</v>
      </c>
      <c r="AA193" t="s">
        <v>566</v>
      </c>
      <c r="AB193" t="s">
        <v>566</v>
      </c>
      <c r="AC193" t="s">
        <v>566</v>
      </c>
      <c r="AD193" t="s">
        <v>566</v>
      </c>
      <c r="AE193" t="s">
        <v>566</v>
      </c>
      <c r="AF193" t="s">
        <v>566</v>
      </c>
      <c r="AG193" t="s">
        <v>566</v>
      </c>
      <c r="AH193" t="s">
        <v>566</v>
      </c>
      <c r="AI193" t="s">
        <v>566</v>
      </c>
    </row>
    <row r="194" spans="2:35" customFormat="1" x14ac:dyDescent="0.3">
      <c r="B194" t="s">
        <v>46</v>
      </c>
      <c r="C194" t="s">
        <v>46</v>
      </c>
      <c r="D194">
        <v>2022</v>
      </c>
      <c r="E194" s="196">
        <v>44573</v>
      </c>
      <c r="F194" s="202" t="s">
        <v>1282</v>
      </c>
      <c r="G194" s="202" t="s">
        <v>1283</v>
      </c>
      <c r="H194">
        <v>2.8751708596549563</v>
      </c>
      <c r="I194">
        <v>4.9748174418461462</v>
      </c>
      <c r="J194">
        <v>2.2336744369327768</v>
      </c>
      <c r="K194">
        <v>2.1855012498922508</v>
      </c>
      <c r="L194">
        <v>5.9414213060450463</v>
      </c>
      <c r="M194">
        <v>10.445035526494022</v>
      </c>
      <c r="N194" t="s">
        <v>1286</v>
      </c>
      <c r="O194">
        <v>1.1262206460034234</v>
      </c>
      <c r="P194">
        <v>0.45042915019641167</v>
      </c>
      <c r="Q194" t="s">
        <v>2271</v>
      </c>
      <c r="R194">
        <v>0.62377627544423508</v>
      </c>
      <c r="S194" t="s">
        <v>2272</v>
      </c>
      <c r="T194">
        <v>6.7231888876574688</v>
      </c>
      <c r="U194">
        <v>11.755439801987514</v>
      </c>
      <c r="V194" t="s">
        <v>2273</v>
      </c>
      <c r="W194" t="s">
        <v>2274</v>
      </c>
      <c r="X194" t="s">
        <v>2274</v>
      </c>
      <c r="Y194" t="s">
        <v>2274</v>
      </c>
      <c r="Z194" t="s">
        <v>2273</v>
      </c>
      <c r="AA194" t="s">
        <v>2273</v>
      </c>
      <c r="AB194" t="s">
        <v>2273</v>
      </c>
      <c r="AC194" t="s">
        <v>2275</v>
      </c>
      <c r="AD194" t="s">
        <v>1278</v>
      </c>
      <c r="AE194" t="s">
        <v>2273</v>
      </c>
      <c r="AF194" t="s">
        <v>2273</v>
      </c>
      <c r="AG194" t="s">
        <v>2273</v>
      </c>
      <c r="AH194" t="s">
        <v>2273</v>
      </c>
      <c r="AI194" t="s">
        <v>2273</v>
      </c>
    </row>
    <row r="195" spans="2:35" customFormat="1" x14ac:dyDescent="0.3">
      <c r="B195" t="s">
        <v>46</v>
      </c>
      <c r="C195" t="s">
        <v>46</v>
      </c>
      <c r="D195">
        <v>2022</v>
      </c>
      <c r="E195" s="196">
        <v>44600</v>
      </c>
      <c r="F195" s="202" t="s">
        <v>1282</v>
      </c>
      <c r="G195" s="202" t="s">
        <v>1283</v>
      </c>
      <c r="H195">
        <v>3.7418216530450263</v>
      </c>
      <c r="I195">
        <v>4.6185189952163368</v>
      </c>
      <c r="J195">
        <v>3.2406632773451749</v>
      </c>
      <c r="K195">
        <v>2.505427204667825</v>
      </c>
      <c r="L195">
        <v>5.6238711199776903</v>
      </c>
      <c r="M195">
        <v>17.442992899585988</v>
      </c>
      <c r="N195" t="s">
        <v>1286</v>
      </c>
      <c r="O195">
        <v>1.420940858485102</v>
      </c>
      <c r="P195" t="s">
        <v>2271</v>
      </c>
      <c r="Q195" t="s">
        <v>2271</v>
      </c>
      <c r="R195">
        <v>0.47025763133620785</v>
      </c>
      <c r="S195" t="s">
        <v>2272</v>
      </c>
      <c r="T195">
        <v>9.0908574125319088</v>
      </c>
      <c r="U195">
        <v>15.1339640045477</v>
      </c>
      <c r="V195" t="s">
        <v>2273</v>
      </c>
      <c r="W195" t="s">
        <v>2274</v>
      </c>
      <c r="X195" t="s">
        <v>2274</v>
      </c>
      <c r="Y195" t="s">
        <v>2274</v>
      </c>
      <c r="Z195" t="s">
        <v>2273</v>
      </c>
      <c r="AA195" t="s">
        <v>2273</v>
      </c>
      <c r="AB195" t="s">
        <v>2273</v>
      </c>
      <c r="AC195" t="s">
        <v>2275</v>
      </c>
      <c r="AD195" t="s">
        <v>1278</v>
      </c>
      <c r="AE195" t="s">
        <v>2273</v>
      </c>
      <c r="AF195" t="s">
        <v>2273</v>
      </c>
      <c r="AG195" t="s">
        <v>2273</v>
      </c>
      <c r="AH195" t="s">
        <v>2273</v>
      </c>
      <c r="AI195" t="s">
        <v>2273</v>
      </c>
    </row>
    <row r="196" spans="2:35" customFormat="1" x14ac:dyDescent="0.3">
      <c r="B196" t="s">
        <v>46</v>
      </c>
      <c r="C196" t="s">
        <v>46</v>
      </c>
      <c r="D196">
        <v>2022</v>
      </c>
      <c r="E196" s="196">
        <v>44643</v>
      </c>
      <c r="F196" s="202" t="s">
        <v>1282</v>
      </c>
      <c r="G196" s="202" t="s">
        <v>1283</v>
      </c>
      <c r="H196">
        <v>1.83</v>
      </c>
      <c r="I196">
        <v>3.45</v>
      </c>
      <c r="J196">
        <v>1.8240246802493734</v>
      </c>
      <c r="K196">
        <v>1.7461812027336805</v>
      </c>
      <c r="L196">
        <v>3.7450671636994661</v>
      </c>
      <c r="M196">
        <v>9.07</v>
      </c>
      <c r="N196" t="s">
        <v>1286</v>
      </c>
      <c r="O196">
        <v>1.2040833815369454</v>
      </c>
      <c r="P196">
        <v>0.40544593697109926</v>
      </c>
      <c r="Q196" t="s">
        <v>2271</v>
      </c>
      <c r="R196">
        <v>0.90494247702294472</v>
      </c>
      <c r="S196" t="s">
        <v>2272</v>
      </c>
      <c r="T196">
        <v>6.3550570945005029</v>
      </c>
      <c r="U196">
        <v>10.960333783233711</v>
      </c>
      <c r="V196" t="s">
        <v>2273</v>
      </c>
      <c r="W196" t="s">
        <v>2274</v>
      </c>
      <c r="X196" t="s">
        <v>2274</v>
      </c>
      <c r="Y196" t="s">
        <v>2274</v>
      </c>
      <c r="Z196" t="s">
        <v>2273</v>
      </c>
      <c r="AA196" t="s">
        <v>2273</v>
      </c>
      <c r="AB196" t="s">
        <v>2273</v>
      </c>
      <c r="AC196" t="s">
        <v>2275</v>
      </c>
      <c r="AD196" t="s">
        <v>1278</v>
      </c>
      <c r="AE196" t="s">
        <v>2273</v>
      </c>
      <c r="AF196" t="s">
        <v>2273</v>
      </c>
      <c r="AG196" t="s">
        <v>2273</v>
      </c>
      <c r="AH196" t="s">
        <v>2273</v>
      </c>
      <c r="AI196" t="s">
        <v>2273</v>
      </c>
    </row>
    <row r="197" spans="2:35" customFormat="1" x14ac:dyDescent="0.3">
      <c r="B197" t="s">
        <v>46</v>
      </c>
      <c r="C197" t="s">
        <v>46</v>
      </c>
      <c r="D197">
        <v>2022</v>
      </c>
      <c r="E197" s="196">
        <v>44670</v>
      </c>
      <c r="F197" s="202" t="s">
        <v>1282</v>
      </c>
      <c r="G197" s="202" t="s">
        <v>1283</v>
      </c>
      <c r="H197">
        <v>3.211565260454456</v>
      </c>
      <c r="I197">
        <v>3.6251713137315877</v>
      </c>
      <c r="J197">
        <v>2.2200000000000002</v>
      </c>
      <c r="K197">
        <v>0.96914625297999502</v>
      </c>
      <c r="L197">
        <v>4.0142348754448394</v>
      </c>
      <c r="M197">
        <v>9.9561206509345936</v>
      </c>
      <c r="N197" t="s">
        <v>2272</v>
      </c>
      <c r="O197">
        <v>0.95396699259464002</v>
      </c>
      <c r="P197">
        <v>0.40124843082380307</v>
      </c>
      <c r="Q197" t="s">
        <v>2271</v>
      </c>
      <c r="R197">
        <v>0.93241889230556607</v>
      </c>
      <c r="S197" t="s">
        <v>2272</v>
      </c>
      <c r="T197">
        <v>7.5975768464453122</v>
      </c>
      <c r="U197">
        <v>12.873003259279734</v>
      </c>
      <c r="V197" t="s">
        <v>2272</v>
      </c>
      <c r="W197" t="s">
        <v>2272</v>
      </c>
      <c r="X197" t="s">
        <v>2272</v>
      </c>
      <c r="Y197" t="s">
        <v>2272</v>
      </c>
      <c r="Z197" t="s">
        <v>2273</v>
      </c>
      <c r="AA197" t="s">
        <v>2273</v>
      </c>
      <c r="AB197" t="s">
        <v>2273</v>
      </c>
      <c r="AC197" t="s">
        <v>2275</v>
      </c>
      <c r="AD197" t="s">
        <v>1278</v>
      </c>
      <c r="AE197" t="s">
        <v>2273</v>
      </c>
      <c r="AF197" t="s">
        <v>2273</v>
      </c>
      <c r="AG197" t="s">
        <v>2273</v>
      </c>
      <c r="AH197" t="s">
        <v>2273</v>
      </c>
      <c r="AI197" t="s">
        <v>2273</v>
      </c>
    </row>
    <row r="198" spans="2:35" customFormat="1" x14ac:dyDescent="0.3">
      <c r="B198" t="s">
        <v>46</v>
      </c>
      <c r="C198" t="s">
        <v>46</v>
      </c>
      <c r="D198">
        <v>2022</v>
      </c>
      <c r="E198" s="196">
        <v>44700</v>
      </c>
      <c r="F198" s="202" t="s">
        <v>1282</v>
      </c>
      <c r="G198" s="202" t="s">
        <v>1283</v>
      </c>
      <c r="H198">
        <v>3.4923645074358722</v>
      </c>
      <c r="I198">
        <v>3.9728183118741058</v>
      </c>
      <c r="J198">
        <v>2.2522762307171926</v>
      </c>
      <c r="K198">
        <v>1.4250923245832918</v>
      </c>
      <c r="L198">
        <v>5.2255381441927007</v>
      </c>
      <c r="M198">
        <v>11.225671224673121</v>
      </c>
      <c r="N198" t="s">
        <v>2272</v>
      </c>
      <c r="O198">
        <v>0.95507424781803474</v>
      </c>
      <c r="P198">
        <v>0.5567200097592353</v>
      </c>
      <c r="Q198" t="s">
        <v>2271</v>
      </c>
      <c r="R198">
        <v>0.59841856029100271</v>
      </c>
      <c r="S198" t="s">
        <v>2272</v>
      </c>
      <c r="T198">
        <v>6.3295294496013126</v>
      </c>
      <c r="U198">
        <v>13.868427765024233</v>
      </c>
      <c r="V198" t="s">
        <v>2272</v>
      </c>
      <c r="W198" t="s">
        <v>2272</v>
      </c>
      <c r="X198" t="s">
        <v>2272</v>
      </c>
      <c r="Y198" t="s">
        <v>2272</v>
      </c>
      <c r="Z198" t="s">
        <v>2273</v>
      </c>
      <c r="AA198" t="s">
        <v>2273</v>
      </c>
      <c r="AB198" t="s">
        <v>2273</v>
      </c>
      <c r="AC198" t="s">
        <v>2275</v>
      </c>
      <c r="AD198" t="s">
        <v>1278</v>
      </c>
      <c r="AE198" t="s">
        <v>2273</v>
      </c>
      <c r="AF198" t="s">
        <v>2273</v>
      </c>
      <c r="AG198" t="s">
        <v>2273</v>
      </c>
      <c r="AH198" t="s">
        <v>2273</v>
      </c>
      <c r="AI198" t="s">
        <v>2273</v>
      </c>
    </row>
    <row r="199" spans="2:35" customFormat="1" x14ac:dyDescent="0.3">
      <c r="B199" t="s">
        <v>46</v>
      </c>
      <c r="C199" t="s">
        <v>46</v>
      </c>
      <c r="D199">
        <v>2022</v>
      </c>
      <c r="E199" s="196">
        <v>44727</v>
      </c>
      <c r="F199" s="202" t="s">
        <v>1282</v>
      </c>
      <c r="G199" s="202" t="s">
        <v>1283</v>
      </c>
      <c r="H199">
        <v>2.2514631368082014</v>
      </c>
      <c r="I199">
        <v>3.7514042185474685</v>
      </c>
      <c r="J199">
        <v>1.7970069523547667</v>
      </c>
      <c r="K199">
        <v>1.2080862039619258</v>
      </c>
      <c r="L199">
        <v>5.6260523456014244</v>
      </c>
      <c r="M199">
        <v>9.5960825903086011</v>
      </c>
      <c r="N199" t="s">
        <v>2272</v>
      </c>
      <c r="O199">
        <v>1.1326708302237585</v>
      </c>
      <c r="P199" t="s">
        <v>2271</v>
      </c>
      <c r="Q199" t="s">
        <v>2271</v>
      </c>
      <c r="R199">
        <v>0.58263613391466029</v>
      </c>
      <c r="S199" t="s">
        <v>2272</v>
      </c>
      <c r="T199">
        <v>6.2775442868926516</v>
      </c>
      <c r="U199">
        <v>11.265695170011917</v>
      </c>
      <c r="V199" t="s">
        <v>2272</v>
      </c>
      <c r="W199" t="s">
        <v>2272</v>
      </c>
      <c r="X199" t="s">
        <v>2272</v>
      </c>
      <c r="Y199" t="s">
        <v>2272</v>
      </c>
      <c r="Z199" t="s">
        <v>2273</v>
      </c>
      <c r="AA199" t="s">
        <v>2273</v>
      </c>
      <c r="AB199" t="s">
        <v>2273</v>
      </c>
      <c r="AC199" t="s">
        <v>2275</v>
      </c>
      <c r="AD199" t="s">
        <v>1278</v>
      </c>
      <c r="AE199" t="s">
        <v>2273</v>
      </c>
      <c r="AF199" t="s">
        <v>2273</v>
      </c>
      <c r="AG199" t="s">
        <v>2273</v>
      </c>
      <c r="AH199" t="s">
        <v>2273</v>
      </c>
      <c r="AI199" t="s">
        <v>2273</v>
      </c>
    </row>
    <row r="200" spans="2:35" customFormat="1" x14ac:dyDescent="0.3">
      <c r="B200" t="s">
        <v>46</v>
      </c>
      <c r="C200" t="s">
        <v>46</v>
      </c>
      <c r="D200">
        <v>2022</v>
      </c>
      <c r="E200" s="196">
        <v>44754</v>
      </c>
      <c r="F200" s="202" t="s">
        <v>1282</v>
      </c>
      <c r="G200" s="202" t="s">
        <v>1283</v>
      </c>
      <c r="H200">
        <v>2.2799999999999998</v>
      </c>
      <c r="I200">
        <v>3.78</v>
      </c>
      <c r="J200">
        <v>2.4700000000000002</v>
      </c>
      <c r="K200">
        <v>1.1100000000000001</v>
      </c>
      <c r="L200">
        <v>5.72</v>
      </c>
      <c r="M200">
        <v>9.57</v>
      </c>
      <c r="N200" t="s">
        <v>2272</v>
      </c>
      <c r="O200">
        <v>1.83</v>
      </c>
      <c r="P200">
        <v>0.88500000000000001</v>
      </c>
      <c r="Q200" t="s">
        <v>2271</v>
      </c>
      <c r="R200">
        <v>1.3</v>
      </c>
      <c r="S200" t="s">
        <v>2272</v>
      </c>
      <c r="T200">
        <v>6.23</v>
      </c>
      <c r="U200">
        <v>11.31</v>
      </c>
      <c r="V200" t="s">
        <v>2272</v>
      </c>
      <c r="W200" t="s">
        <v>2272</v>
      </c>
      <c r="X200" t="s">
        <v>2272</v>
      </c>
      <c r="Y200" t="s">
        <v>2272</v>
      </c>
      <c r="Z200" t="s">
        <v>566</v>
      </c>
      <c r="AA200" t="s">
        <v>566</v>
      </c>
      <c r="AB200" t="s">
        <v>566</v>
      </c>
      <c r="AC200" t="s">
        <v>566</v>
      </c>
      <c r="AD200">
        <v>7.540577594975896E-2</v>
      </c>
      <c r="AE200" t="s">
        <v>566</v>
      </c>
      <c r="AF200" t="s">
        <v>566</v>
      </c>
      <c r="AG200" t="s">
        <v>566</v>
      </c>
      <c r="AH200">
        <v>6.60076953695104E-2</v>
      </c>
      <c r="AI200" t="s">
        <v>566</v>
      </c>
    </row>
    <row r="201" spans="2:35" customFormat="1" x14ac:dyDescent="0.3">
      <c r="B201" t="s">
        <v>46</v>
      </c>
      <c r="C201" t="s">
        <v>46</v>
      </c>
      <c r="D201">
        <v>2022</v>
      </c>
      <c r="E201" s="196">
        <v>44791</v>
      </c>
      <c r="F201" s="202" t="s">
        <v>1282</v>
      </c>
      <c r="G201" s="202" t="s">
        <v>1283</v>
      </c>
      <c r="H201">
        <v>4.25</v>
      </c>
      <c r="I201">
        <v>4.0199999999999996</v>
      </c>
      <c r="J201">
        <v>2.85</v>
      </c>
      <c r="K201">
        <v>1.33</v>
      </c>
      <c r="L201">
        <v>5.46</v>
      </c>
      <c r="M201">
        <v>10.51</v>
      </c>
      <c r="N201" t="s">
        <v>559</v>
      </c>
      <c r="O201">
        <v>0.86299999999999999</v>
      </c>
      <c r="P201">
        <v>0.32100000000000001</v>
      </c>
      <c r="Q201" t="s">
        <v>559</v>
      </c>
      <c r="R201">
        <v>0.63800000000000001</v>
      </c>
      <c r="S201" t="s">
        <v>559</v>
      </c>
      <c r="T201">
        <v>1.46</v>
      </c>
      <c r="U201">
        <v>11.29</v>
      </c>
      <c r="V201" t="s">
        <v>559</v>
      </c>
      <c r="W201" t="s">
        <v>558</v>
      </c>
      <c r="X201" t="s">
        <v>559</v>
      </c>
      <c r="Y201" t="s">
        <v>554</v>
      </c>
      <c r="Z201" t="s">
        <v>566</v>
      </c>
      <c r="AA201" t="s">
        <v>566</v>
      </c>
      <c r="AB201" t="s">
        <v>566</v>
      </c>
      <c r="AC201" t="s">
        <v>566</v>
      </c>
      <c r="AD201" t="s">
        <v>566</v>
      </c>
      <c r="AE201" t="s">
        <v>566</v>
      </c>
      <c r="AF201" t="s">
        <v>566</v>
      </c>
      <c r="AG201" t="s">
        <v>566</v>
      </c>
      <c r="AH201" t="s">
        <v>566</v>
      </c>
      <c r="AI201" t="s">
        <v>566</v>
      </c>
    </row>
    <row r="202" spans="2:35" customFormat="1" x14ac:dyDescent="0.3">
      <c r="B202" t="s">
        <v>46</v>
      </c>
      <c r="C202" t="s">
        <v>46</v>
      </c>
      <c r="D202">
        <v>2022</v>
      </c>
      <c r="E202" s="196">
        <v>44819</v>
      </c>
      <c r="F202" s="202" t="s">
        <v>1282</v>
      </c>
      <c r="G202" s="202" t="s">
        <v>1283</v>
      </c>
      <c r="H202">
        <v>3.21</v>
      </c>
      <c r="I202">
        <v>3.79</v>
      </c>
      <c r="J202">
        <v>1.8</v>
      </c>
      <c r="K202">
        <v>1.28</v>
      </c>
      <c r="L202">
        <v>4.51</v>
      </c>
      <c r="M202">
        <v>8.49</v>
      </c>
      <c r="N202" t="s">
        <v>559</v>
      </c>
      <c r="O202">
        <v>0.93799999999999994</v>
      </c>
      <c r="P202">
        <v>0.18</v>
      </c>
      <c r="R202">
        <v>0.53</v>
      </c>
      <c r="S202">
        <v>0.04</v>
      </c>
      <c r="T202">
        <v>5.88</v>
      </c>
      <c r="U202">
        <v>11.59</v>
      </c>
      <c r="V202" t="s">
        <v>559</v>
      </c>
      <c r="W202" t="s">
        <v>559</v>
      </c>
      <c r="X202" t="s">
        <v>559</v>
      </c>
      <c r="Y202" t="s">
        <v>559</v>
      </c>
      <c r="Z202" t="s">
        <v>566</v>
      </c>
      <c r="AA202" t="s">
        <v>566</v>
      </c>
      <c r="AB202" t="s">
        <v>566</v>
      </c>
      <c r="AC202" t="s">
        <v>566</v>
      </c>
      <c r="AD202" t="s">
        <v>566</v>
      </c>
      <c r="AE202" t="s">
        <v>566</v>
      </c>
      <c r="AF202" t="s">
        <v>566</v>
      </c>
      <c r="AG202" t="s">
        <v>566</v>
      </c>
      <c r="AH202" t="s">
        <v>566</v>
      </c>
      <c r="AI202" t="s">
        <v>566</v>
      </c>
    </row>
    <row r="203" spans="2:35" customFormat="1" x14ac:dyDescent="0.3">
      <c r="B203" t="s">
        <v>46</v>
      </c>
      <c r="C203" t="s">
        <v>46</v>
      </c>
      <c r="D203">
        <v>2022</v>
      </c>
      <c r="E203" s="196">
        <v>44851</v>
      </c>
      <c r="F203" s="202" t="s">
        <v>1282</v>
      </c>
      <c r="G203" s="202" t="s">
        <v>1283</v>
      </c>
      <c r="H203">
        <v>2.6429029139921578</v>
      </c>
      <c r="I203">
        <v>3.4963561521835933</v>
      </c>
      <c r="J203">
        <v>1.4720927959336614</v>
      </c>
      <c r="K203">
        <v>1.6167606138607409</v>
      </c>
      <c r="L203">
        <v>4.9272859578812458</v>
      </c>
      <c r="M203">
        <v>9.4486983154670732</v>
      </c>
      <c r="N203" t="s">
        <v>559</v>
      </c>
      <c r="O203">
        <v>0.94642294700943808</v>
      </c>
      <c r="P203">
        <v>0.10850086344530964</v>
      </c>
      <c r="Q203" t="s">
        <v>559</v>
      </c>
      <c r="R203">
        <v>0.47342869245055558</v>
      </c>
      <c r="S203" t="s">
        <v>559</v>
      </c>
      <c r="T203">
        <v>6.3796118297437898</v>
      </c>
      <c r="U203">
        <v>10.071139204761439</v>
      </c>
      <c r="V203" t="s">
        <v>559</v>
      </c>
      <c r="W203" t="s">
        <v>559</v>
      </c>
      <c r="X203" t="s">
        <v>559</v>
      </c>
      <c r="Y203">
        <v>6.3427932184245125E-2</v>
      </c>
      <c r="Z203" t="s">
        <v>566</v>
      </c>
      <c r="AA203" t="s">
        <v>566</v>
      </c>
      <c r="AB203" t="s">
        <v>566</v>
      </c>
      <c r="AC203" t="s">
        <v>566</v>
      </c>
      <c r="AD203">
        <v>6.7772311100974217E-2</v>
      </c>
      <c r="AE203" t="s">
        <v>566</v>
      </c>
      <c r="AF203" t="s">
        <v>566</v>
      </c>
      <c r="AG203" t="s">
        <v>566</v>
      </c>
      <c r="AH203" t="s">
        <v>566</v>
      </c>
      <c r="AI203" t="s">
        <v>566</v>
      </c>
    </row>
    <row r="204" spans="2:35" customFormat="1" x14ac:dyDescent="0.3">
      <c r="B204" t="s">
        <v>46</v>
      </c>
      <c r="C204" t="s">
        <v>46</v>
      </c>
      <c r="D204">
        <v>2022</v>
      </c>
      <c r="E204" s="196">
        <v>44880</v>
      </c>
      <c r="F204" s="202" t="s">
        <v>1282</v>
      </c>
      <c r="G204" s="202" t="s">
        <v>1283</v>
      </c>
      <c r="H204">
        <v>2.6791020354735258</v>
      </c>
      <c r="I204">
        <v>3.5334773218142552</v>
      </c>
      <c r="J204">
        <v>1.5850513777079651</v>
      </c>
      <c r="K204">
        <v>1.6541658485502979</v>
      </c>
      <c r="L204">
        <v>4.5351135545519998</v>
      </c>
      <c r="M204">
        <v>9.1761240918908307</v>
      </c>
      <c r="N204" t="s">
        <v>559</v>
      </c>
      <c r="O204">
        <v>0.95268014922442579</v>
      </c>
      <c r="P204">
        <v>7.4350415603115394E-2</v>
      </c>
      <c r="Q204" t="s">
        <v>559</v>
      </c>
      <c r="R204">
        <v>0.48445578899142611</v>
      </c>
      <c r="S204" t="s">
        <v>559</v>
      </c>
      <c r="T204">
        <v>6.3460959486877409</v>
      </c>
      <c r="U204">
        <v>9.0520322010602783</v>
      </c>
      <c r="V204" t="s">
        <v>559</v>
      </c>
      <c r="W204" t="s">
        <v>559</v>
      </c>
      <c r="X204" t="s">
        <v>559</v>
      </c>
      <c r="Y204" t="s">
        <v>559</v>
      </c>
      <c r="Z204" t="s">
        <v>566</v>
      </c>
      <c r="AA204" t="s">
        <v>566</v>
      </c>
      <c r="AB204" t="s">
        <v>566</v>
      </c>
      <c r="AC204" t="s">
        <v>566</v>
      </c>
      <c r="AD204" t="s">
        <v>566</v>
      </c>
      <c r="AE204" t="s">
        <v>566</v>
      </c>
      <c r="AF204" t="s">
        <v>566</v>
      </c>
      <c r="AG204" t="s">
        <v>566</v>
      </c>
      <c r="AH204" t="s">
        <v>566</v>
      </c>
      <c r="AI204" t="s">
        <v>566</v>
      </c>
    </row>
    <row r="205" spans="2:35" customFormat="1" x14ac:dyDescent="0.3">
      <c r="B205" t="s">
        <v>46</v>
      </c>
      <c r="C205" t="s">
        <v>46</v>
      </c>
      <c r="D205">
        <v>2022</v>
      </c>
      <c r="E205" s="196">
        <v>44880</v>
      </c>
      <c r="F205" s="202" t="s">
        <v>1282</v>
      </c>
      <c r="G205" s="202" t="s">
        <v>1283</v>
      </c>
      <c r="H205">
        <v>2.7864776558493118</v>
      </c>
      <c r="I205">
        <v>3.7353067520599832</v>
      </c>
      <c r="J205">
        <v>1.4532484607073586</v>
      </c>
      <c r="K205">
        <v>1.5961781283763554</v>
      </c>
      <c r="L205">
        <v>4.7841085119954174</v>
      </c>
      <c r="M205">
        <v>8.860077322607097</v>
      </c>
      <c r="N205" t="s">
        <v>559</v>
      </c>
      <c r="O205">
        <v>1.0641621431639783</v>
      </c>
      <c r="P205">
        <v>8.0186407362570114E-2</v>
      </c>
      <c r="Q205" t="s">
        <v>559</v>
      </c>
      <c r="R205">
        <v>0.53800393121672463</v>
      </c>
      <c r="S205" t="s">
        <v>559</v>
      </c>
      <c r="T205">
        <v>6.6463597193475739</v>
      </c>
      <c r="U205">
        <v>9.538016948490645</v>
      </c>
      <c r="V205" t="s">
        <v>559</v>
      </c>
      <c r="W205" t="s">
        <v>559</v>
      </c>
      <c r="X205" t="s">
        <v>559</v>
      </c>
      <c r="Y205" t="s">
        <v>559</v>
      </c>
      <c r="Z205" t="s">
        <v>566</v>
      </c>
      <c r="AA205" t="s">
        <v>566</v>
      </c>
      <c r="AB205" t="s">
        <v>566</v>
      </c>
      <c r="AC205" t="s">
        <v>566</v>
      </c>
      <c r="AD205" t="s">
        <v>566</v>
      </c>
      <c r="AE205" t="s">
        <v>566</v>
      </c>
      <c r="AF205" t="s">
        <v>566</v>
      </c>
      <c r="AG205" t="s">
        <v>566</v>
      </c>
      <c r="AH205" t="s">
        <v>566</v>
      </c>
      <c r="AI205" t="s">
        <v>566</v>
      </c>
    </row>
    <row r="206" spans="2:35" customFormat="1" x14ac:dyDescent="0.3">
      <c r="B206" t="s">
        <v>46</v>
      </c>
      <c r="C206" t="s">
        <v>46</v>
      </c>
      <c r="D206">
        <v>2022</v>
      </c>
      <c r="E206" s="196">
        <v>44915</v>
      </c>
      <c r="F206" s="202" t="s">
        <v>1282</v>
      </c>
      <c r="G206" s="202" t="s">
        <v>1283</v>
      </c>
      <c r="H206">
        <v>2.3916917251364294</v>
      </c>
      <c r="I206">
        <v>2.078962022496937</v>
      </c>
      <c r="J206">
        <v>1.5002784274418084</v>
      </c>
      <c r="K206">
        <v>1.5008352823254258</v>
      </c>
      <c r="L206">
        <v>2.3831161599287225</v>
      </c>
      <c r="M206">
        <v>5.9134647510858667</v>
      </c>
      <c r="N206" t="s">
        <v>559</v>
      </c>
      <c r="O206">
        <v>0.80242788729257153</v>
      </c>
      <c r="P206">
        <v>0.22352155028399598</v>
      </c>
      <c r="Q206" t="s">
        <v>559</v>
      </c>
      <c r="R206">
        <v>0.36796970709433119</v>
      </c>
      <c r="S206" t="s">
        <v>559</v>
      </c>
      <c r="T206">
        <v>6.6850428778260387</v>
      </c>
      <c r="U206">
        <v>8.3237554293351153</v>
      </c>
      <c r="V206" t="s">
        <v>559</v>
      </c>
      <c r="W206" t="s">
        <v>559</v>
      </c>
      <c r="X206" t="s">
        <v>559</v>
      </c>
      <c r="Y206">
        <v>0.17351598173515978</v>
      </c>
      <c r="Z206" t="s">
        <v>566</v>
      </c>
      <c r="AA206" t="s">
        <v>566</v>
      </c>
      <c r="AB206" t="s">
        <v>566</v>
      </c>
      <c r="AC206" t="s">
        <v>566</v>
      </c>
      <c r="AD206" t="s">
        <v>566</v>
      </c>
      <c r="AE206" t="s">
        <v>566</v>
      </c>
      <c r="AF206" t="s">
        <v>566</v>
      </c>
      <c r="AG206" t="s">
        <v>566</v>
      </c>
      <c r="AH206" t="s">
        <v>566</v>
      </c>
      <c r="AI206" t="s">
        <v>566</v>
      </c>
    </row>
    <row r="207" spans="2:35" customFormat="1" x14ac:dyDescent="0.3">
      <c r="B207" t="s">
        <v>939</v>
      </c>
      <c r="C207" t="s">
        <v>939</v>
      </c>
      <c r="D207">
        <v>2022</v>
      </c>
      <c r="E207" s="196">
        <v>44572</v>
      </c>
      <c r="F207" s="174">
        <v>6570553</v>
      </c>
      <c r="G207" s="174">
        <v>158751</v>
      </c>
      <c r="H207">
        <v>1.3877115630777985</v>
      </c>
      <c r="I207">
        <v>3.9348362015834639</v>
      </c>
      <c r="J207">
        <v>1.5454179111553596</v>
      </c>
      <c r="K207">
        <v>2.5088655004029774</v>
      </c>
      <c r="L207">
        <v>3.4180178258189922</v>
      </c>
      <c r="M207">
        <v>7.4575688617076761</v>
      </c>
      <c r="N207" t="s">
        <v>1286</v>
      </c>
      <c r="O207">
        <v>0.63951310861423227</v>
      </c>
      <c r="P207">
        <v>0.36597449390793158</v>
      </c>
      <c r="Q207" t="s">
        <v>2271</v>
      </c>
      <c r="R207" t="s">
        <v>2271</v>
      </c>
      <c r="S207" t="s">
        <v>2272</v>
      </c>
      <c r="T207">
        <v>4.5509173659507898</v>
      </c>
      <c r="U207">
        <v>10.105532641160575</v>
      </c>
      <c r="V207" t="s">
        <v>2273</v>
      </c>
      <c r="W207" t="s">
        <v>2274</v>
      </c>
      <c r="X207" t="s">
        <v>2274</v>
      </c>
      <c r="Y207" t="s">
        <v>2274</v>
      </c>
      <c r="Z207" t="s">
        <v>2273</v>
      </c>
      <c r="AA207" t="s">
        <v>2273</v>
      </c>
      <c r="AB207" t="s">
        <v>2273</v>
      </c>
      <c r="AC207" t="s">
        <v>2275</v>
      </c>
      <c r="AD207" t="s">
        <v>1278</v>
      </c>
      <c r="AE207" t="s">
        <v>2273</v>
      </c>
      <c r="AF207" t="s">
        <v>2273</v>
      </c>
      <c r="AG207" t="s">
        <v>2273</v>
      </c>
      <c r="AH207" t="s">
        <v>2273</v>
      </c>
      <c r="AI207" t="s">
        <v>2273</v>
      </c>
    </row>
    <row r="208" spans="2:35" customFormat="1" x14ac:dyDescent="0.3">
      <c r="B208" t="s">
        <v>939</v>
      </c>
      <c r="C208" t="s">
        <v>939</v>
      </c>
      <c r="D208">
        <v>2022</v>
      </c>
      <c r="E208" s="196">
        <v>44600</v>
      </c>
      <c r="F208" s="174">
        <v>6570553</v>
      </c>
      <c r="G208" s="174">
        <v>158751</v>
      </c>
      <c r="H208">
        <v>2.3653487095002745</v>
      </c>
      <c r="I208">
        <v>3.9385282811641953</v>
      </c>
      <c r="J208">
        <v>2.4123009335529928</v>
      </c>
      <c r="K208">
        <v>2.7500384404173528</v>
      </c>
      <c r="L208">
        <v>5.3633827567270727</v>
      </c>
      <c r="M208">
        <v>9.7230093355299285</v>
      </c>
      <c r="N208" t="s">
        <v>1286</v>
      </c>
      <c r="O208">
        <v>0.85205930807248764</v>
      </c>
      <c r="P208" t="s">
        <v>2271</v>
      </c>
      <c r="Q208" t="s">
        <v>2271</v>
      </c>
      <c r="R208" t="s">
        <v>2271</v>
      </c>
      <c r="S208" t="s">
        <v>2272</v>
      </c>
      <c r="T208">
        <v>8.1886545853926425</v>
      </c>
      <c r="U208">
        <v>12.564524986271278</v>
      </c>
      <c r="V208" t="s">
        <v>2273</v>
      </c>
      <c r="W208" t="s">
        <v>2274</v>
      </c>
      <c r="X208" t="s">
        <v>2274</v>
      </c>
      <c r="Y208" t="s">
        <v>2274</v>
      </c>
      <c r="Z208" t="s">
        <v>2273</v>
      </c>
      <c r="AA208" t="s">
        <v>2273</v>
      </c>
      <c r="AB208" t="s">
        <v>2273</v>
      </c>
      <c r="AC208" t="s">
        <v>2275</v>
      </c>
      <c r="AD208" t="s">
        <v>1278</v>
      </c>
      <c r="AE208" t="s">
        <v>2273</v>
      </c>
      <c r="AF208" t="s">
        <v>2273</v>
      </c>
      <c r="AG208" t="s">
        <v>2273</v>
      </c>
      <c r="AH208" t="s">
        <v>2273</v>
      </c>
      <c r="AI208" t="s">
        <v>2273</v>
      </c>
    </row>
    <row r="209" spans="2:35" customFormat="1" x14ac:dyDescent="0.3">
      <c r="B209" t="s">
        <v>939</v>
      </c>
      <c r="C209" t="s">
        <v>939</v>
      </c>
      <c r="D209">
        <v>2022</v>
      </c>
      <c r="E209" s="196">
        <v>44643</v>
      </c>
      <c r="F209" s="174">
        <v>6570553</v>
      </c>
      <c r="G209" s="174">
        <v>158751</v>
      </c>
      <c r="H209">
        <v>0.83333333333333348</v>
      </c>
      <c r="I209">
        <v>2.67</v>
      </c>
      <c r="J209">
        <v>1.010910008198272</v>
      </c>
      <c r="K209">
        <v>1.8457989111013013</v>
      </c>
      <c r="L209">
        <v>2.3724222740745415</v>
      </c>
      <c r="M209">
        <v>5.49</v>
      </c>
      <c r="N209" t="s">
        <v>1286</v>
      </c>
      <c r="O209">
        <v>0.47198923714027458</v>
      </c>
      <c r="P209" t="s">
        <v>2271</v>
      </c>
      <c r="Q209" t="s">
        <v>2271</v>
      </c>
      <c r="R209" t="s">
        <v>2271</v>
      </c>
      <c r="S209" t="s">
        <v>2272</v>
      </c>
      <c r="T209">
        <v>4.8166950453007091</v>
      </c>
      <c r="U209">
        <v>9.0516386033507814</v>
      </c>
      <c r="V209" t="s">
        <v>2273</v>
      </c>
      <c r="W209" t="s">
        <v>2274</v>
      </c>
      <c r="X209" t="s">
        <v>2274</v>
      </c>
      <c r="Y209" t="s">
        <v>2274</v>
      </c>
      <c r="Z209" t="s">
        <v>2273</v>
      </c>
      <c r="AA209" t="s">
        <v>2273</v>
      </c>
      <c r="AB209" t="s">
        <v>2273</v>
      </c>
      <c r="AC209" t="s">
        <v>2275</v>
      </c>
      <c r="AD209" t="s">
        <v>1278</v>
      </c>
      <c r="AE209" t="s">
        <v>2273</v>
      </c>
      <c r="AF209" t="s">
        <v>2273</v>
      </c>
      <c r="AG209" t="s">
        <v>2273</v>
      </c>
      <c r="AH209" t="s">
        <v>2273</v>
      </c>
      <c r="AI209" t="s">
        <v>2273</v>
      </c>
    </row>
    <row r="210" spans="2:35" customFormat="1" x14ac:dyDescent="0.3">
      <c r="B210" t="s">
        <v>939</v>
      </c>
      <c r="C210" t="s">
        <v>939</v>
      </c>
      <c r="D210">
        <v>2022</v>
      </c>
      <c r="E210" s="196">
        <v>44670</v>
      </c>
      <c r="F210" s="174">
        <v>6570553</v>
      </c>
      <c r="G210" s="174">
        <v>158751</v>
      </c>
      <c r="H210">
        <v>1.9187188097570071</v>
      </c>
      <c r="I210">
        <v>2.8166829905321573</v>
      </c>
      <c r="J210">
        <v>1.74</v>
      </c>
      <c r="K210">
        <v>0.80628235623338462</v>
      </c>
      <c r="L210">
        <v>2.976213795998321</v>
      </c>
      <c r="M210">
        <v>7.1764376661536291</v>
      </c>
      <c r="N210" t="s">
        <v>2272</v>
      </c>
      <c r="O210">
        <v>0.60902010167436227</v>
      </c>
      <c r="P210" t="s">
        <v>2271</v>
      </c>
      <c r="Q210" t="s">
        <v>2271</v>
      </c>
      <c r="R210" t="s">
        <v>2271</v>
      </c>
      <c r="S210" t="s">
        <v>2272</v>
      </c>
      <c r="T210">
        <v>5.593139312532065</v>
      </c>
      <c r="U210">
        <v>9.8497038384403712</v>
      </c>
      <c r="V210" t="s">
        <v>2272</v>
      </c>
      <c r="W210" t="s">
        <v>2272</v>
      </c>
      <c r="X210" t="s">
        <v>2272</v>
      </c>
      <c r="Y210" t="s">
        <v>2272</v>
      </c>
      <c r="Z210" t="s">
        <v>2273</v>
      </c>
      <c r="AA210" t="s">
        <v>2273</v>
      </c>
      <c r="AB210" t="s">
        <v>2273</v>
      </c>
      <c r="AC210" t="s">
        <v>2275</v>
      </c>
      <c r="AD210" t="s">
        <v>1278</v>
      </c>
      <c r="AE210" t="s">
        <v>2273</v>
      </c>
      <c r="AF210" t="s">
        <v>2273</v>
      </c>
      <c r="AG210" t="s">
        <v>2273</v>
      </c>
      <c r="AH210" t="s">
        <v>2273</v>
      </c>
      <c r="AI210" t="s">
        <v>2273</v>
      </c>
    </row>
    <row r="211" spans="2:35" customFormat="1" x14ac:dyDescent="0.3">
      <c r="B211" t="s">
        <v>939</v>
      </c>
      <c r="C211" t="s">
        <v>939</v>
      </c>
      <c r="D211">
        <v>2022</v>
      </c>
      <c r="E211" s="196">
        <v>44698</v>
      </c>
      <c r="F211" s="174">
        <v>6570553</v>
      </c>
      <c r="G211" s="174">
        <v>158751</v>
      </c>
      <c r="H211">
        <v>1.2471783295711061</v>
      </c>
      <c r="I211">
        <v>3.6652171026424116</v>
      </c>
      <c r="J211">
        <v>1.7194485017483292</v>
      </c>
      <c r="K211">
        <v>1.0600849820740939</v>
      </c>
      <c r="L211">
        <v>3.852874784225202</v>
      </c>
      <c r="M211">
        <v>7.7483069977426648</v>
      </c>
      <c r="N211" t="s">
        <v>2272</v>
      </c>
      <c r="O211">
        <v>0.63758686318771296</v>
      </c>
      <c r="P211">
        <v>0.42933652016111185</v>
      </c>
      <c r="Q211" t="s">
        <v>2271</v>
      </c>
      <c r="R211">
        <v>0.44770504138449962</v>
      </c>
      <c r="S211" t="s">
        <v>2272</v>
      </c>
      <c r="T211">
        <v>5.6515292347187174</v>
      </c>
      <c r="U211">
        <v>12.044991811623069</v>
      </c>
      <c r="V211" t="s">
        <v>2272</v>
      </c>
      <c r="W211" t="s">
        <v>2272</v>
      </c>
      <c r="X211" t="s">
        <v>2272</v>
      </c>
      <c r="Y211" t="s">
        <v>2272</v>
      </c>
      <c r="Z211" t="s">
        <v>2273</v>
      </c>
      <c r="AA211" t="s">
        <v>2273</v>
      </c>
      <c r="AB211" t="s">
        <v>2273</v>
      </c>
      <c r="AC211" t="s">
        <v>2275</v>
      </c>
      <c r="AD211" t="s">
        <v>1278</v>
      </c>
      <c r="AE211" t="s">
        <v>2273</v>
      </c>
      <c r="AF211" t="s">
        <v>2273</v>
      </c>
      <c r="AG211" t="s">
        <v>2273</v>
      </c>
      <c r="AH211" t="s">
        <v>2273</v>
      </c>
      <c r="AI211" t="s">
        <v>2273</v>
      </c>
    </row>
    <row r="212" spans="2:35" customFormat="1" x14ac:dyDescent="0.3">
      <c r="B212" t="s">
        <v>939</v>
      </c>
      <c r="C212" t="s">
        <v>939</v>
      </c>
      <c r="D212">
        <v>2022</v>
      </c>
      <c r="E212" s="196">
        <v>44726</v>
      </c>
      <c r="F212" s="174">
        <v>6570553</v>
      </c>
      <c r="G212" s="174">
        <v>158751</v>
      </c>
      <c r="H212">
        <v>1.1482665355298747</v>
      </c>
      <c r="I212">
        <v>2.7869436931399068</v>
      </c>
      <c r="J212">
        <v>1.5470043439062375</v>
      </c>
      <c r="K212">
        <v>0.5924377783241811</v>
      </c>
      <c r="L212">
        <v>3.3699560145343277</v>
      </c>
      <c r="M212">
        <v>5.2170587110346158</v>
      </c>
      <c r="N212" t="s">
        <v>2272</v>
      </c>
      <c r="O212">
        <v>0.58752014862169777</v>
      </c>
      <c r="P212" t="s">
        <v>2271</v>
      </c>
      <c r="Q212" t="s">
        <v>2271</v>
      </c>
      <c r="R212" t="s">
        <v>2271</v>
      </c>
      <c r="S212" t="s">
        <v>2272</v>
      </c>
      <c r="T212">
        <v>4.3775100401606428</v>
      </c>
      <c r="U212">
        <v>7.6966368876868012</v>
      </c>
      <c r="V212" t="s">
        <v>2272</v>
      </c>
      <c r="W212" t="s">
        <v>2272</v>
      </c>
      <c r="X212" t="s">
        <v>2272</v>
      </c>
      <c r="Y212" t="s">
        <v>2272</v>
      </c>
      <c r="Z212" t="s">
        <v>2273</v>
      </c>
      <c r="AA212" t="s">
        <v>2273</v>
      </c>
      <c r="AB212" t="s">
        <v>2273</v>
      </c>
      <c r="AC212" t="s">
        <v>2275</v>
      </c>
      <c r="AD212" t="s">
        <v>1278</v>
      </c>
      <c r="AE212" t="s">
        <v>2273</v>
      </c>
      <c r="AF212" t="s">
        <v>2273</v>
      </c>
      <c r="AG212" t="s">
        <v>2273</v>
      </c>
      <c r="AH212" t="s">
        <v>2273</v>
      </c>
      <c r="AI212" t="s">
        <v>2273</v>
      </c>
    </row>
    <row r="213" spans="2:35" customFormat="1" x14ac:dyDescent="0.3">
      <c r="B213" t="s">
        <v>939</v>
      </c>
      <c r="C213" t="s">
        <v>939</v>
      </c>
      <c r="D213">
        <v>2022</v>
      </c>
      <c r="E213" s="196">
        <v>44754</v>
      </c>
      <c r="F213" s="174">
        <v>6570553</v>
      </c>
      <c r="G213" s="174">
        <v>158751</v>
      </c>
      <c r="H213">
        <v>2.4500000000000002</v>
      </c>
      <c r="I213">
        <v>3</v>
      </c>
      <c r="J213">
        <v>1.61</v>
      </c>
      <c r="K213">
        <v>0.63100000000000001</v>
      </c>
      <c r="L213">
        <v>3.74</v>
      </c>
      <c r="M213">
        <v>7.03</v>
      </c>
      <c r="N213" t="s">
        <v>2272</v>
      </c>
      <c r="O213">
        <v>0.94</v>
      </c>
      <c r="P213" t="s">
        <v>2271</v>
      </c>
      <c r="Q213" t="s">
        <v>2271</v>
      </c>
      <c r="R213">
        <v>0.44600000000000001</v>
      </c>
      <c r="S213" t="s">
        <v>2272</v>
      </c>
      <c r="T213">
        <v>5.27</v>
      </c>
      <c r="U213">
        <v>7.74</v>
      </c>
      <c r="V213" t="s">
        <v>2272</v>
      </c>
      <c r="W213" t="s">
        <v>2272</v>
      </c>
      <c r="X213" t="s">
        <v>2272</v>
      </c>
      <c r="Y213" t="s">
        <v>2272</v>
      </c>
      <c r="Z213" t="s">
        <v>566</v>
      </c>
      <c r="AA213" t="s">
        <v>566</v>
      </c>
      <c r="AB213" t="s">
        <v>566</v>
      </c>
      <c r="AC213" t="s">
        <v>566</v>
      </c>
      <c r="AD213" t="s">
        <v>566</v>
      </c>
      <c r="AE213" t="s">
        <v>566</v>
      </c>
      <c r="AF213" t="s">
        <v>566</v>
      </c>
      <c r="AG213" t="s">
        <v>566</v>
      </c>
      <c r="AH213">
        <v>6.5225984978258003E-2</v>
      </c>
      <c r="AI213" t="s">
        <v>566</v>
      </c>
    </row>
    <row r="214" spans="2:35" customFormat="1" x14ac:dyDescent="0.3">
      <c r="B214" t="s">
        <v>939</v>
      </c>
      <c r="C214" t="s">
        <v>939</v>
      </c>
      <c r="D214">
        <v>2022</v>
      </c>
      <c r="E214" s="196">
        <v>44791</v>
      </c>
      <c r="F214" s="174">
        <v>6570553</v>
      </c>
      <c r="G214" s="174">
        <v>158751</v>
      </c>
      <c r="H214">
        <v>2.78</v>
      </c>
      <c r="I214">
        <v>3.01</v>
      </c>
      <c r="J214">
        <v>1.91</v>
      </c>
      <c r="K214">
        <v>0.56799999999999995</v>
      </c>
      <c r="L214">
        <v>4.07</v>
      </c>
      <c r="M214">
        <v>7.46</v>
      </c>
      <c r="N214" t="s">
        <v>559</v>
      </c>
      <c r="O214">
        <v>0.64300000000000002</v>
      </c>
      <c r="P214">
        <v>0.193</v>
      </c>
      <c r="Q214" t="s">
        <v>559</v>
      </c>
      <c r="R214">
        <v>0.21199999999999999</v>
      </c>
      <c r="S214" t="s">
        <v>559</v>
      </c>
      <c r="T214">
        <v>1.64</v>
      </c>
      <c r="U214">
        <v>10.78</v>
      </c>
      <c r="V214" t="s">
        <v>559</v>
      </c>
      <c r="W214" t="s">
        <v>558</v>
      </c>
      <c r="X214" t="s">
        <v>559</v>
      </c>
      <c r="Y214" t="s">
        <v>554</v>
      </c>
      <c r="Z214" t="s">
        <v>566</v>
      </c>
      <c r="AA214" t="s">
        <v>566</v>
      </c>
      <c r="AB214" t="s">
        <v>566</v>
      </c>
      <c r="AC214" t="s">
        <v>566</v>
      </c>
      <c r="AD214" t="s">
        <v>566</v>
      </c>
      <c r="AE214" t="s">
        <v>566</v>
      </c>
      <c r="AF214" t="s">
        <v>566</v>
      </c>
      <c r="AG214" t="s">
        <v>566</v>
      </c>
      <c r="AH214" t="s">
        <v>566</v>
      </c>
      <c r="AI214" t="s">
        <v>566</v>
      </c>
    </row>
    <row r="215" spans="2:35" customFormat="1" x14ac:dyDescent="0.3">
      <c r="B215" t="s">
        <v>939</v>
      </c>
      <c r="C215" t="s">
        <v>939</v>
      </c>
      <c r="D215">
        <v>2022</v>
      </c>
      <c r="E215" s="196">
        <v>44819</v>
      </c>
      <c r="F215" s="174">
        <v>6570553</v>
      </c>
      <c r="G215" s="174">
        <v>158751</v>
      </c>
      <c r="H215">
        <v>2.25</v>
      </c>
      <c r="I215">
        <v>3.49</v>
      </c>
      <c r="J215">
        <v>1.62</v>
      </c>
      <c r="K215">
        <v>0.75900000000000001</v>
      </c>
      <c r="L215">
        <v>3.75</v>
      </c>
      <c r="M215">
        <v>6.59</v>
      </c>
      <c r="N215" t="s">
        <v>559</v>
      </c>
      <c r="O215">
        <v>0.68799999999999994</v>
      </c>
      <c r="P215">
        <v>0.308</v>
      </c>
      <c r="R215">
        <v>0.27700000000000002</v>
      </c>
      <c r="S215" t="s">
        <v>559</v>
      </c>
      <c r="T215">
        <v>5.48</v>
      </c>
      <c r="U215">
        <v>10.83</v>
      </c>
      <c r="V215" t="s">
        <v>559</v>
      </c>
      <c r="W215" t="s">
        <v>559</v>
      </c>
      <c r="X215" t="s">
        <v>559</v>
      </c>
      <c r="Y215" t="s">
        <v>559</v>
      </c>
      <c r="Z215" t="s">
        <v>566</v>
      </c>
      <c r="AA215" t="s">
        <v>566</v>
      </c>
      <c r="AB215" t="s">
        <v>566</v>
      </c>
      <c r="AC215" t="s">
        <v>566</v>
      </c>
      <c r="AD215" t="s">
        <v>566</v>
      </c>
      <c r="AE215" t="s">
        <v>566</v>
      </c>
      <c r="AF215" t="s">
        <v>566</v>
      </c>
      <c r="AG215" t="s">
        <v>566</v>
      </c>
      <c r="AH215" t="s">
        <v>566</v>
      </c>
      <c r="AI215" t="s">
        <v>566</v>
      </c>
    </row>
    <row r="216" spans="2:35" customFormat="1" x14ac:dyDescent="0.3">
      <c r="B216" t="s">
        <v>939</v>
      </c>
      <c r="C216" t="s">
        <v>939</v>
      </c>
      <c r="D216">
        <v>2022</v>
      </c>
      <c r="E216" s="196">
        <v>44851</v>
      </c>
      <c r="F216" s="174">
        <v>6570553</v>
      </c>
      <c r="G216" s="174">
        <v>158751</v>
      </c>
      <c r="H216">
        <v>2.6612670266426681</v>
      </c>
      <c r="I216">
        <v>3.2083416661111479</v>
      </c>
      <c r="J216">
        <v>1.6088927404839677</v>
      </c>
      <c r="K216">
        <v>0.7032864475701619</v>
      </c>
      <c r="L216">
        <v>3.848187898584539</v>
      </c>
      <c r="M216">
        <v>6.9198720085327636</v>
      </c>
      <c r="N216" t="s">
        <v>559</v>
      </c>
      <c r="O216">
        <v>0.82750038886296473</v>
      </c>
      <c r="P216">
        <v>0.46496900206652875</v>
      </c>
      <c r="Q216" t="s">
        <v>559</v>
      </c>
      <c r="R216">
        <v>0.18465435637624156</v>
      </c>
      <c r="S216" t="s">
        <v>559</v>
      </c>
      <c r="T216">
        <v>3.0936826433793301</v>
      </c>
      <c r="U216">
        <v>9.4418149901117694</v>
      </c>
      <c r="V216" t="s">
        <v>559</v>
      </c>
      <c r="W216" t="s">
        <v>559</v>
      </c>
      <c r="X216" t="s">
        <v>559</v>
      </c>
      <c r="Y216">
        <v>0.4318600982156745</v>
      </c>
      <c r="Z216" t="s">
        <v>566</v>
      </c>
      <c r="AA216" t="s">
        <v>566</v>
      </c>
      <c r="AB216" t="s">
        <v>566</v>
      </c>
      <c r="AC216" t="s">
        <v>566</v>
      </c>
      <c r="AD216" t="s">
        <v>566</v>
      </c>
      <c r="AE216" t="s">
        <v>566</v>
      </c>
      <c r="AF216" t="s">
        <v>566</v>
      </c>
      <c r="AG216" t="s">
        <v>566</v>
      </c>
      <c r="AH216" t="s">
        <v>566</v>
      </c>
      <c r="AI216" t="s">
        <v>566</v>
      </c>
    </row>
    <row r="217" spans="2:35" customFormat="1" x14ac:dyDescent="0.3">
      <c r="B217" t="s">
        <v>939</v>
      </c>
      <c r="C217" t="s">
        <v>939</v>
      </c>
      <c r="D217">
        <v>2022</v>
      </c>
      <c r="E217" s="196">
        <v>44880</v>
      </c>
      <c r="F217" s="174">
        <v>6570553</v>
      </c>
      <c r="G217" s="174">
        <v>158751</v>
      </c>
      <c r="H217">
        <v>1.971715400267557</v>
      </c>
      <c r="I217">
        <v>3.1368250649219251</v>
      </c>
      <c r="J217">
        <v>1.1015929760660124</v>
      </c>
      <c r="K217">
        <v>1.1703933537935762</v>
      </c>
      <c r="L217">
        <v>3.9083560981641985</v>
      </c>
      <c r="M217">
        <v>6.7228761255944143</v>
      </c>
      <c r="N217" t="s">
        <v>559</v>
      </c>
      <c r="O217">
        <v>0.75646689824963742</v>
      </c>
      <c r="P217">
        <v>0.20887434937551291</v>
      </c>
      <c r="Q217" t="s">
        <v>559</v>
      </c>
      <c r="R217">
        <v>0.13748833653727247</v>
      </c>
      <c r="S217" t="s">
        <v>559</v>
      </c>
      <c r="T217">
        <v>3.7224152080312072</v>
      </c>
      <c r="U217">
        <v>9.3460591548345757</v>
      </c>
      <c r="V217" t="s">
        <v>559</v>
      </c>
      <c r="W217" t="s">
        <v>559</v>
      </c>
      <c r="X217" t="s">
        <v>559</v>
      </c>
      <c r="Y217" t="s">
        <v>559</v>
      </c>
      <c r="Z217" t="s">
        <v>566</v>
      </c>
      <c r="AA217" t="s">
        <v>566</v>
      </c>
      <c r="AB217" t="s">
        <v>566</v>
      </c>
      <c r="AC217" t="s">
        <v>566</v>
      </c>
      <c r="AD217" t="s">
        <v>566</v>
      </c>
      <c r="AE217" t="s">
        <v>566</v>
      </c>
      <c r="AF217" t="s">
        <v>566</v>
      </c>
      <c r="AG217" t="s">
        <v>566</v>
      </c>
      <c r="AH217" t="s">
        <v>566</v>
      </c>
      <c r="AI217" t="s">
        <v>566</v>
      </c>
    </row>
    <row r="218" spans="2:35" customFormat="1" x14ac:dyDescent="0.3">
      <c r="B218" t="s">
        <v>939</v>
      </c>
      <c r="C218" t="s">
        <v>939</v>
      </c>
      <c r="D218">
        <v>2022</v>
      </c>
      <c r="E218" s="196">
        <v>44916</v>
      </c>
      <c r="F218" s="174">
        <v>6570553</v>
      </c>
      <c r="G218" s="174">
        <v>158751</v>
      </c>
      <c r="H218">
        <v>1.7736392861101873</v>
      </c>
      <c r="I218">
        <v>1.8567786276466023</v>
      </c>
      <c r="J218">
        <v>1.0024387540184014</v>
      </c>
      <c r="K218">
        <v>0.69304955104755561</v>
      </c>
      <c r="L218">
        <v>1.4352067398292871</v>
      </c>
      <c r="M218">
        <v>4.7608912537412698</v>
      </c>
      <c r="N218" t="s">
        <v>559</v>
      </c>
      <c r="O218">
        <v>0.64006207737501386</v>
      </c>
      <c r="P218">
        <v>4.066844030595278</v>
      </c>
      <c r="Q218" t="s">
        <v>559</v>
      </c>
      <c r="R218">
        <v>0.21860104201308059</v>
      </c>
      <c r="S218" t="s">
        <v>559</v>
      </c>
      <c r="T218">
        <v>5.1361268152089563</v>
      </c>
      <c r="U218">
        <v>8.4951779181908886</v>
      </c>
      <c r="V218" t="s">
        <v>559</v>
      </c>
      <c r="W218" t="s">
        <v>559</v>
      </c>
      <c r="X218" t="s">
        <v>559</v>
      </c>
      <c r="Y218" t="s">
        <v>559</v>
      </c>
      <c r="Z218" t="s">
        <v>566</v>
      </c>
      <c r="AA218" t="s">
        <v>566</v>
      </c>
      <c r="AB218" t="s">
        <v>566</v>
      </c>
      <c r="AC218" t="s">
        <v>566</v>
      </c>
      <c r="AD218" t="s">
        <v>566</v>
      </c>
      <c r="AE218" t="s">
        <v>566</v>
      </c>
      <c r="AF218" t="s">
        <v>566</v>
      </c>
      <c r="AG218" t="s">
        <v>566</v>
      </c>
      <c r="AH218" t="s">
        <v>566</v>
      </c>
      <c r="AI218" t="s">
        <v>566</v>
      </c>
    </row>
    <row r="219" spans="2:35" customFormat="1" x14ac:dyDescent="0.3">
      <c r="B219" t="s">
        <v>1109</v>
      </c>
      <c r="C219" t="s">
        <v>1109</v>
      </c>
      <c r="D219">
        <v>2022</v>
      </c>
      <c r="E219" s="196">
        <v>44572</v>
      </c>
      <c r="F219" s="203">
        <v>6576237</v>
      </c>
      <c r="G219" s="203">
        <v>157466</v>
      </c>
      <c r="H219">
        <v>4.4632490550805484</v>
      </c>
      <c r="I219">
        <v>3.7673235232957816</v>
      </c>
      <c r="J219">
        <v>2.4462710848531555</v>
      </c>
      <c r="K219">
        <v>1.6608320183968786</v>
      </c>
      <c r="L219">
        <v>3.1312000782845892</v>
      </c>
      <c r="M219">
        <v>5.3846342030261889</v>
      </c>
      <c r="N219" t="s">
        <v>1286</v>
      </c>
      <c r="O219">
        <v>0.65633065453255546</v>
      </c>
      <c r="P219" t="s">
        <v>2271</v>
      </c>
      <c r="Q219" t="s">
        <v>2271</v>
      </c>
      <c r="R219" t="s">
        <v>2271</v>
      </c>
      <c r="S219" t="s">
        <v>2272</v>
      </c>
      <c r="T219">
        <v>4.9535796851491689</v>
      </c>
      <c r="U219">
        <v>7.5669883673993619</v>
      </c>
      <c r="V219" t="s">
        <v>2273</v>
      </c>
      <c r="W219" t="s">
        <v>2274</v>
      </c>
      <c r="X219" t="s">
        <v>2274</v>
      </c>
      <c r="Y219" t="s">
        <v>2274</v>
      </c>
      <c r="Z219" t="s">
        <v>2273</v>
      </c>
      <c r="AA219" t="s">
        <v>2273</v>
      </c>
      <c r="AB219" t="s">
        <v>2273</v>
      </c>
      <c r="AC219" t="s">
        <v>2275</v>
      </c>
      <c r="AD219" t="s">
        <v>1278</v>
      </c>
      <c r="AE219" t="s">
        <v>2273</v>
      </c>
      <c r="AF219" t="s">
        <v>2273</v>
      </c>
      <c r="AG219" t="s">
        <v>2273</v>
      </c>
      <c r="AH219" t="s">
        <v>2273</v>
      </c>
      <c r="AI219" t="s">
        <v>2273</v>
      </c>
    </row>
    <row r="220" spans="2:35" customFormat="1" x14ac:dyDescent="0.3">
      <c r="B220" t="s">
        <v>1109</v>
      </c>
      <c r="C220" t="s">
        <v>1109</v>
      </c>
      <c r="D220">
        <v>2022</v>
      </c>
      <c r="E220" s="196">
        <v>44599</v>
      </c>
      <c r="F220" s="203">
        <v>6576237</v>
      </c>
      <c r="G220" s="203">
        <v>157466</v>
      </c>
      <c r="H220">
        <v>6.6489714310153119</v>
      </c>
      <c r="I220">
        <v>3.006618338893166</v>
      </c>
      <c r="J220">
        <v>2.3259344795141561</v>
      </c>
      <c r="K220">
        <v>1.6860298520229235</v>
      </c>
      <c r="L220">
        <v>3.1812505345992648</v>
      </c>
      <c r="M220">
        <v>8.0219827217517743</v>
      </c>
      <c r="N220" t="s">
        <v>1286</v>
      </c>
      <c r="O220">
        <v>0.88401334359763917</v>
      </c>
      <c r="P220" t="s">
        <v>2271</v>
      </c>
      <c r="Q220" t="s">
        <v>2271</v>
      </c>
      <c r="R220" t="s">
        <v>2271</v>
      </c>
      <c r="S220" t="s">
        <v>2272</v>
      </c>
      <c r="T220">
        <v>6.6565841245402453</v>
      </c>
      <c r="U220">
        <v>8.4145924215208279</v>
      </c>
      <c r="V220" t="s">
        <v>2273</v>
      </c>
      <c r="W220" t="s">
        <v>2274</v>
      </c>
      <c r="X220" t="s">
        <v>2274</v>
      </c>
      <c r="Y220" t="s">
        <v>2274</v>
      </c>
      <c r="Z220" t="s">
        <v>2273</v>
      </c>
      <c r="AA220" t="s">
        <v>2273</v>
      </c>
      <c r="AB220" t="s">
        <v>2273</v>
      </c>
      <c r="AC220" t="s">
        <v>2275</v>
      </c>
      <c r="AD220" t="s">
        <v>1278</v>
      </c>
      <c r="AE220" t="s">
        <v>2273</v>
      </c>
      <c r="AF220" t="s">
        <v>2273</v>
      </c>
      <c r="AG220" t="s">
        <v>2273</v>
      </c>
      <c r="AH220" t="s">
        <v>2273</v>
      </c>
      <c r="AI220" t="s">
        <v>2273</v>
      </c>
    </row>
    <row r="221" spans="2:35" customFormat="1" x14ac:dyDescent="0.3">
      <c r="B221" t="s">
        <v>1109</v>
      </c>
      <c r="C221" t="s">
        <v>1109</v>
      </c>
      <c r="D221">
        <v>2022</v>
      </c>
      <c r="E221" s="196">
        <v>44643</v>
      </c>
      <c r="F221" s="203">
        <v>6576237</v>
      </c>
      <c r="G221" s="203">
        <v>157466</v>
      </c>
      <c r="H221">
        <v>3.07</v>
      </c>
      <c r="I221">
        <v>2.39</v>
      </c>
      <c r="J221">
        <v>1.9593931139336735</v>
      </c>
      <c r="K221">
        <v>1.3885422275717167</v>
      </c>
      <c r="L221">
        <v>2.2469671534002722</v>
      </c>
      <c r="M221">
        <v>5.89</v>
      </c>
      <c r="N221" t="s">
        <v>1286</v>
      </c>
      <c r="O221">
        <v>0.48679695501145565</v>
      </c>
      <c r="P221" t="s">
        <v>2271</v>
      </c>
      <c r="Q221" t="s">
        <v>2271</v>
      </c>
      <c r="R221">
        <v>0.37566120807069786</v>
      </c>
      <c r="S221" t="s">
        <v>2272</v>
      </c>
      <c r="T221">
        <v>4.4584164792583909</v>
      </c>
      <c r="U221">
        <v>5.9568485846715866</v>
      </c>
      <c r="V221" t="s">
        <v>2273</v>
      </c>
      <c r="W221" t="s">
        <v>2274</v>
      </c>
      <c r="X221" t="s">
        <v>2274</v>
      </c>
      <c r="Y221" t="s">
        <v>2274</v>
      </c>
      <c r="Z221" t="s">
        <v>2273</v>
      </c>
      <c r="AA221" t="s">
        <v>2273</v>
      </c>
      <c r="AB221" t="s">
        <v>2273</v>
      </c>
      <c r="AC221" t="s">
        <v>2275</v>
      </c>
      <c r="AD221" t="s">
        <v>1278</v>
      </c>
      <c r="AE221" t="s">
        <v>2273</v>
      </c>
      <c r="AF221" t="s">
        <v>2273</v>
      </c>
      <c r="AG221" t="s">
        <v>2273</v>
      </c>
      <c r="AH221" t="s">
        <v>2273</v>
      </c>
      <c r="AI221" t="s">
        <v>2273</v>
      </c>
    </row>
    <row r="222" spans="2:35" customFormat="1" x14ac:dyDescent="0.3">
      <c r="B222" t="s">
        <v>1109</v>
      </c>
      <c r="C222" t="s">
        <v>1109</v>
      </c>
      <c r="D222">
        <v>2022</v>
      </c>
      <c r="E222" s="196">
        <v>44670</v>
      </c>
      <c r="F222" s="203">
        <v>6576237</v>
      </c>
      <c r="G222" s="203">
        <v>157466</v>
      </c>
      <c r="H222">
        <v>3.9182354528073935</v>
      </c>
      <c r="I222">
        <v>1.8129889627831146</v>
      </c>
      <c r="J222">
        <v>2.2400000000000002</v>
      </c>
      <c r="K222">
        <v>0.87441500404658867</v>
      </c>
      <c r="L222">
        <v>2.4273901263239384</v>
      </c>
      <c r="M222">
        <v>4.9670994757028746</v>
      </c>
      <c r="N222" t="s">
        <v>2272</v>
      </c>
      <c r="O222">
        <v>0.59504791395427947</v>
      </c>
      <c r="P222">
        <v>0.36290275285313817</v>
      </c>
      <c r="Q222" t="s">
        <v>2271</v>
      </c>
      <c r="R222" t="s">
        <v>2271</v>
      </c>
      <c r="S222" t="s">
        <v>2272</v>
      </c>
      <c r="T222">
        <v>5.591212451763492</v>
      </c>
      <c r="U222">
        <v>7.6210751023376382</v>
      </c>
      <c r="V222" t="s">
        <v>2272</v>
      </c>
      <c r="W222" t="s">
        <v>2272</v>
      </c>
      <c r="X222" t="s">
        <v>2272</v>
      </c>
      <c r="Y222" t="s">
        <v>2272</v>
      </c>
      <c r="Z222" t="s">
        <v>2273</v>
      </c>
      <c r="AA222" t="s">
        <v>2273</v>
      </c>
      <c r="AB222" t="s">
        <v>2273</v>
      </c>
      <c r="AC222" t="s">
        <v>2275</v>
      </c>
      <c r="AD222" t="s">
        <v>1278</v>
      </c>
      <c r="AE222" t="s">
        <v>2273</v>
      </c>
      <c r="AF222" t="s">
        <v>2273</v>
      </c>
      <c r="AG222" t="s">
        <v>2273</v>
      </c>
      <c r="AH222" t="s">
        <v>2273</v>
      </c>
      <c r="AI222" t="s">
        <v>2273</v>
      </c>
    </row>
    <row r="223" spans="2:35" customFormat="1" x14ac:dyDescent="0.3">
      <c r="B223" t="s">
        <v>1109</v>
      </c>
      <c r="C223" t="s">
        <v>1109</v>
      </c>
      <c r="D223">
        <v>2022</v>
      </c>
      <c r="E223" s="196">
        <v>44698</v>
      </c>
      <c r="F223" s="203">
        <v>6576237</v>
      </c>
      <c r="G223" s="203">
        <v>157466</v>
      </c>
      <c r="H223">
        <v>4.25658594997339</v>
      </c>
      <c r="I223">
        <v>2.8077102182011706</v>
      </c>
      <c r="J223">
        <v>2.3714963633138191</v>
      </c>
      <c r="K223">
        <v>0.80608036189462473</v>
      </c>
      <c r="L223">
        <v>3.0689196381053749</v>
      </c>
      <c r="M223">
        <v>5.4354044704630118</v>
      </c>
      <c r="N223" t="s">
        <v>2272</v>
      </c>
      <c r="O223">
        <v>0.57898704984921057</v>
      </c>
      <c r="P223">
        <v>0.60648394536100758</v>
      </c>
      <c r="Q223" t="s">
        <v>2271</v>
      </c>
      <c r="R223" t="s">
        <v>2271</v>
      </c>
      <c r="S223" t="s">
        <v>2272</v>
      </c>
      <c r="T223">
        <v>4.7314617704452715</v>
      </c>
      <c r="U223">
        <v>8.2438575483413157</v>
      </c>
      <c r="V223" t="s">
        <v>2272</v>
      </c>
      <c r="W223" t="s">
        <v>2272</v>
      </c>
      <c r="X223" t="s">
        <v>2272</v>
      </c>
      <c r="Y223" t="s">
        <v>2272</v>
      </c>
      <c r="Z223" t="s">
        <v>2273</v>
      </c>
      <c r="AA223" t="s">
        <v>2273</v>
      </c>
      <c r="AB223" t="s">
        <v>2273</v>
      </c>
      <c r="AC223" t="s">
        <v>2275</v>
      </c>
      <c r="AD223" t="s">
        <v>1278</v>
      </c>
      <c r="AE223" t="s">
        <v>2273</v>
      </c>
      <c r="AF223" t="s">
        <v>2273</v>
      </c>
      <c r="AG223" t="s">
        <v>2273</v>
      </c>
      <c r="AH223" t="s">
        <v>2273</v>
      </c>
      <c r="AI223" t="s">
        <v>2273</v>
      </c>
    </row>
    <row r="224" spans="2:35" customFormat="1" x14ac:dyDescent="0.3">
      <c r="B224" t="s">
        <v>1109</v>
      </c>
      <c r="C224" t="s">
        <v>1109</v>
      </c>
      <c r="D224">
        <v>2022</v>
      </c>
      <c r="E224" s="196">
        <v>44727</v>
      </c>
      <c r="F224" s="203">
        <v>6576237</v>
      </c>
      <c r="G224" s="203">
        <v>157466</v>
      </c>
      <c r="H224">
        <v>4.4614743856726369</v>
      </c>
      <c r="I224">
        <v>2.2326947105372761</v>
      </c>
      <c r="J224">
        <v>1.7221990837151187</v>
      </c>
      <c r="K224">
        <v>0.7187283076495905</v>
      </c>
      <c r="L224">
        <v>2.9626683326391778</v>
      </c>
      <c r="M224">
        <v>4.2610023601277254</v>
      </c>
      <c r="N224" t="s">
        <v>2272</v>
      </c>
      <c r="O224">
        <v>0.5179786200194364</v>
      </c>
      <c r="P224" t="s">
        <v>2271</v>
      </c>
      <c r="Q224" t="s">
        <v>2271</v>
      </c>
      <c r="R224" t="s">
        <v>2271</v>
      </c>
      <c r="S224" t="s">
        <v>2272</v>
      </c>
      <c r="T224">
        <v>3.9075385256143269</v>
      </c>
      <c r="U224">
        <v>6.3229210051367488</v>
      </c>
      <c r="V224" t="s">
        <v>2272</v>
      </c>
      <c r="W224" t="s">
        <v>2272</v>
      </c>
      <c r="X224" t="s">
        <v>2272</v>
      </c>
      <c r="Y224" t="s">
        <v>2272</v>
      </c>
      <c r="Z224" t="s">
        <v>2273</v>
      </c>
      <c r="AA224" t="s">
        <v>2273</v>
      </c>
      <c r="AB224" t="s">
        <v>2273</v>
      </c>
      <c r="AC224" t="s">
        <v>2275</v>
      </c>
      <c r="AD224" t="s">
        <v>1278</v>
      </c>
      <c r="AE224" t="s">
        <v>2273</v>
      </c>
      <c r="AF224" t="s">
        <v>2273</v>
      </c>
      <c r="AG224" t="s">
        <v>2273</v>
      </c>
      <c r="AH224" t="s">
        <v>2273</v>
      </c>
      <c r="AI224" t="s">
        <v>2273</v>
      </c>
    </row>
    <row r="225" spans="2:35" customFormat="1" x14ac:dyDescent="0.3">
      <c r="B225" t="s">
        <v>1109</v>
      </c>
      <c r="C225" t="s">
        <v>1109</v>
      </c>
      <c r="D225">
        <v>2022</v>
      </c>
      <c r="E225" s="196">
        <v>44754</v>
      </c>
      <c r="F225" s="203">
        <v>6576237</v>
      </c>
      <c r="G225" s="203">
        <v>157466</v>
      </c>
      <c r="H225">
        <v>4.53</v>
      </c>
      <c r="I225">
        <v>2.5099999999999998</v>
      </c>
      <c r="J225">
        <v>2.0499999999999998</v>
      </c>
      <c r="K225">
        <v>0.80700000000000005</v>
      </c>
      <c r="L225">
        <v>3.09</v>
      </c>
      <c r="M225">
        <v>5.77</v>
      </c>
      <c r="N225" t="s">
        <v>2272</v>
      </c>
      <c r="O225">
        <v>0.48399999999999999</v>
      </c>
      <c r="P225" t="s">
        <v>2271</v>
      </c>
      <c r="Q225" t="s">
        <v>2271</v>
      </c>
      <c r="R225" t="s">
        <v>2271</v>
      </c>
      <c r="S225" t="s">
        <v>2272</v>
      </c>
      <c r="T225">
        <v>4.04</v>
      </c>
      <c r="U225">
        <v>6.37</v>
      </c>
      <c r="V225" t="s">
        <v>2272</v>
      </c>
      <c r="W225" t="s">
        <v>2272</v>
      </c>
      <c r="X225" t="s">
        <v>2272</v>
      </c>
      <c r="Y225" t="s">
        <v>2272</v>
      </c>
      <c r="Z225" t="s">
        <v>566</v>
      </c>
      <c r="AA225" t="s">
        <v>566</v>
      </c>
      <c r="AB225" t="s">
        <v>566</v>
      </c>
      <c r="AC225" t="s">
        <v>566</v>
      </c>
      <c r="AD225" t="s">
        <v>566</v>
      </c>
      <c r="AE225" t="s">
        <v>566</v>
      </c>
      <c r="AF225" t="s">
        <v>566</v>
      </c>
      <c r="AG225" t="s">
        <v>566</v>
      </c>
      <c r="AH225" t="s">
        <v>566</v>
      </c>
      <c r="AI225" t="s">
        <v>566</v>
      </c>
    </row>
    <row r="226" spans="2:35" customFormat="1" x14ac:dyDescent="0.3">
      <c r="B226" t="s">
        <v>1109</v>
      </c>
      <c r="C226" t="s">
        <v>1109</v>
      </c>
      <c r="D226">
        <v>2022</v>
      </c>
      <c r="E226" s="196">
        <v>44791</v>
      </c>
      <c r="F226" s="203">
        <v>6576237</v>
      </c>
      <c r="G226" s="203">
        <v>157466</v>
      </c>
      <c r="H226">
        <v>7.83</v>
      </c>
      <c r="I226">
        <v>2.6</v>
      </c>
      <c r="J226">
        <v>2.63</v>
      </c>
      <c r="K226">
        <v>1.03</v>
      </c>
      <c r="L226">
        <v>3.57</v>
      </c>
      <c r="M226">
        <v>5.84</v>
      </c>
      <c r="N226" t="s">
        <v>559</v>
      </c>
      <c r="O226">
        <v>0.67</v>
      </c>
      <c r="P226">
        <v>0.42</v>
      </c>
      <c r="Q226" t="s">
        <v>559</v>
      </c>
      <c r="R226">
        <v>0.61399999999999999</v>
      </c>
      <c r="S226" t="s">
        <v>559</v>
      </c>
      <c r="T226">
        <v>1.64</v>
      </c>
      <c r="U226">
        <v>8.01</v>
      </c>
      <c r="V226" t="s">
        <v>559</v>
      </c>
      <c r="W226" t="s">
        <v>558</v>
      </c>
      <c r="X226" t="s">
        <v>559</v>
      </c>
      <c r="Y226" t="s">
        <v>554</v>
      </c>
      <c r="Z226" t="s">
        <v>566</v>
      </c>
      <c r="AA226" t="s">
        <v>566</v>
      </c>
      <c r="AB226" t="s">
        <v>566</v>
      </c>
      <c r="AC226" t="s">
        <v>566</v>
      </c>
      <c r="AD226">
        <v>5.9598388134502724E-2</v>
      </c>
      <c r="AE226" t="s">
        <v>566</v>
      </c>
      <c r="AF226" t="s">
        <v>566</v>
      </c>
      <c r="AG226" t="s">
        <v>566</v>
      </c>
      <c r="AH226" t="s">
        <v>566</v>
      </c>
      <c r="AI226" t="s">
        <v>566</v>
      </c>
    </row>
    <row r="227" spans="2:35" customFormat="1" x14ac:dyDescent="0.3">
      <c r="B227" t="s">
        <v>1109</v>
      </c>
      <c r="C227" t="s">
        <v>1109</v>
      </c>
      <c r="D227">
        <v>2022</v>
      </c>
      <c r="E227" s="196">
        <v>44819</v>
      </c>
      <c r="F227" s="203">
        <v>6576237</v>
      </c>
      <c r="G227" s="203">
        <v>157466</v>
      </c>
      <c r="H227">
        <v>5.55</v>
      </c>
      <c r="I227">
        <v>3.29</v>
      </c>
      <c r="J227">
        <v>2.13</v>
      </c>
      <c r="K227">
        <v>0.96299999999999997</v>
      </c>
      <c r="L227">
        <v>2.88</v>
      </c>
      <c r="M227">
        <v>6.27</v>
      </c>
      <c r="N227" t="s">
        <v>559</v>
      </c>
      <c r="O227">
        <v>0.74399999999999999</v>
      </c>
      <c r="P227">
        <v>0.45400000000000001</v>
      </c>
      <c r="R227">
        <v>0.495</v>
      </c>
      <c r="S227" t="s">
        <v>559</v>
      </c>
      <c r="T227">
        <v>4.8499999999999996</v>
      </c>
      <c r="U227">
        <v>8.07</v>
      </c>
      <c r="V227" t="s">
        <v>559</v>
      </c>
      <c r="W227" t="s">
        <v>559</v>
      </c>
      <c r="X227" t="s">
        <v>559</v>
      </c>
      <c r="Y227" t="s">
        <v>559</v>
      </c>
      <c r="Z227" t="s">
        <v>566</v>
      </c>
      <c r="AA227" t="s">
        <v>566</v>
      </c>
      <c r="AB227" t="s">
        <v>566</v>
      </c>
      <c r="AC227" t="s">
        <v>566</v>
      </c>
      <c r="AD227" t="s">
        <v>566</v>
      </c>
      <c r="AE227" t="s">
        <v>566</v>
      </c>
      <c r="AF227" t="s">
        <v>566</v>
      </c>
      <c r="AG227" t="s">
        <v>566</v>
      </c>
      <c r="AH227" t="s">
        <v>566</v>
      </c>
      <c r="AI227" t="s">
        <v>566</v>
      </c>
    </row>
    <row r="228" spans="2:35" customFormat="1" x14ac:dyDescent="0.3">
      <c r="B228" t="s">
        <v>1109</v>
      </c>
      <c r="C228" t="s">
        <v>1109</v>
      </c>
      <c r="D228">
        <v>2022</v>
      </c>
      <c r="E228" s="196">
        <v>44851</v>
      </c>
      <c r="F228" s="203">
        <v>6576237</v>
      </c>
      <c r="G228" s="203">
        <v>157466</v>
      </c>
      <c r="H228">
        <v>6.1532374902485243</v>
      </c>
      <c r="I228">
        <v>3.4856792600022293</v>
      </c>
      <c r="J228">
        <v>1.7398863256435975</v>
      </c>
      <c r="K228">
        <v>1.4577064526914076</v>
      </c>
      <c r="L228">
        <v>3.7516995430736659</v>
      </c>
      <c r="M228">
        <v>6.5804078903376801</v>
      </c>
      <c r="N228">
        <v>3.3433634236041461E-2</v>
      </c>
      <c r="O228">
        <v>0.94137969463947413</v>
      </c>
      <c r="P228">
        <v>0.52992310264125708</v>
      </c>
      <c r="Q228" t="s">
        <v>559</v>
      </c>
      <c r="R228">
        <v>0.39819458375125377</v>
      </c>
      <c r="S228" t="s">
        <v>559</v>
      </c>
      <c r="T228">
        <v>4.8059734759835067</v>
      </c>
      <c r="U228">
        <v>6.3274267246183005</v>
      </c>
      <c r="V228" t="s">
        <v>559</v>
      </c>
      <c r="W228">
        <v>5.4162487462387172E-2</v>
      </c>
      <c r="X228" t="s">
        <v>559</v>
      </c>
      <c r="Y228">
        <v>5.1710687618410807E-2</v>
      </c>
      <c r="Z228" t="s">
        <v>566</v>
      </c>
      <c r="AA228" t="s">
        <v>566</v>
      </c>
      <c r="AB228" t="s">
        <v>566</v>
      </c>
      <c r="AC228" t="s">
        <v>566</v>
      </c>
      <c r="AD228" t="s">
        <v>566</v>
      </c>
      <c r="AE228" t="s">
        <v>566</v>
      </c>
      <c r="AF228" t="s">
        <v>566</v>
      </c>
      <c r="AG228" t="s">
        <v>566</v>
      </c>
      <c r="AH228" t="s">
        <v>566</v>
      </c>
      <c r="AI228" t="s">
        <v>566</v>
      </c>
    </row>
    <row r="229" spans="2:35" customFormat="1" x14ac:dyDescent="0.3">
      <c r="B229" t="s">
        <v>1109</v>
      </c>
      <c r="C229" t="s">
        <v>1109</v>
      </c>
      <c r="D229">
        <v>2022</v>
      </c>
      <c r="E229" s="196">
        <v>44880</v>
      </c>
      <c r="F229" s="203">
        <v>6576237</v>
      </c>
      <c r="G229" s="203">
        <v>157466</v>
      </c>
      <c r="H229">
        <v>5.2470625027922981</v>
      </c>
      <c r="I229">
        <v>2.9848545771344326</v>
      </c>
      <c r="J229">
        <v>1.9824196935174017</v>
      </c>
      <c r="K229">
        <v>1.1939865076173883</v>
      </c>
      <c r="L229">
        <v>3.3684045927712996</v>
      </c>
      <c r="M229">
        <v>5.9053746146629145</v>
      </c>
      <c r="N229" t="s">
        <v>559</v>
      </c>
      <c r="O229">
        <v>0.839029620694277</v>
      </c>
      <c r="P229">
        <v>0.33753294911316623</v>
      </c>
      <c r="Q229" t="s">
        <v>559</v>
      </c>
      <c r="R229">
        <v>0.25923692087745165</v>
      </c>
      <c r="S229" t="s">
        <v>559</v>
      </c>
      <c r="T229">
        <v>5.2829156055935309</v>
      </c>
      <c r="U229">
        <v>5.8189250770674183</v>
      </c>
      <c r="V229" t="s">
        <v>559</v>
      </c>
      <c r="W229" t="s">
        <v>559</v>
      </c>
      <c r="X229" t="s">
        <v>559</v>
      </c>
      <c r="Y229" t="s">
        <v>559</v>
      </c>
      <c r="Z229" t="s">
        <v>566</v>
      </c>
      <c r="AA229" t="s">
        <v>566</v>
      </c>
      <c r="AB229" t="s">
        <v>566</v>
      </c>
      <c r="AC229" t="s">
        <v>566</v>
      </c>
      <c r="AD229" t="s">
        <v>566</v>
      </c>
      <c r="AE229" t="s">
        <v>566</v>
      </c>
      <c r="AF229" t="s">
        <v>566</v>
      </c>
      <c r="AG229" t="s">
        <v>566</v>
      </c>
      <c r="AH229" t="s">
        <v>566</v>
      </c>
      <c r="AI229" t="s">
        <v>566</v>
      </c>
    </row>
    <row r="230" spans="2:35" customFormat="1" x14ac:dyDescent="0.3">
      <c r="B230" t="s">
        <v>1109</v>
      </c>
      <c r="C230" t="s">
        <v>1109</v>
      </c>
      <c r="D230">
        <v>2022</v>
      </c>
      <c r="E230" s="196">
        <v>44916</v>
      </c>
      <c r="F230" s="203">
        <v>6576237</v>
      </c>
      <c r="G230" s="203">
        <v>157466</v>
      </c>
      <c r="H230">
        <v>4.0867693877777409</v>
      </c>
      <c r="I230">
        <v>1.3971624125040214</v>
      </c>
      <c r="J230">
        <v>1.3855147703195891</v>
      </c>
      <c r="K230">
        <v>0.87091084561882259</v>
      </c>
      <c r="L230">
        <v>1.4651624568759913</v>
      </c>
      <c r="M230">
        <v>3.80278877832873</v>
      </c>
      <c r="N230" t="s">
        <v>559</v>
      </c>
      <c r="O230">
        <v>0.65648329949970607</v>
      </c>
      <c r="P230">
        <v>0.25258744051382742</v>
      </c>
      <c r="Q230" t="s">
        <v>559</v>
      </c>
      <c r="R230">
        <v>0.25469510909958182</v>
      </c>
      <c r="S230" t="s">
        <v>559</v>
      </c>
      <c r="T230">
        <v>5.1903002873085073</v>
      </c>
      <c r="U230">
        <v>5.9060201670604684</v>
      </c>
      <c r="V230" t="s">
        <v>559</v>
      </c>
      <c r="W230">
        <v>0.16495279931667167</v>
      </c>
      <c r="X230" t="s">
        <v>559</v>
      </c>
      <c r="Y230" t="s">
        <v>559</v>
      </c>
      <c r="Z230" t="s">
        <v>566</v>
      </c>
      <c r="AA230" t="s">
        <v>566</v>
      </c>
      <c r="AB230" t="s">
        <v>566</v>
      </c>
      <c r="AC230" t="s">
        <v>566</v>
      </c>
      <c r="AD230" t="s">
        <v>566</v>
      </c>
      <c r="AE230" t="s">
        <v>566</v>
      </c>
      <c r="AF230" t="s">
        <v>566</v>
      </c>
      <c r="AG230" t="s">
        <v>566</v>
      </c>
      <c r="AH230" t="s">
        <v>566</v>
      </c>
      <c r="AI230" t="s">
        <v>566</v>
      </c>
    </row>
    <row r="231" spans="2:35" customFormat="1" x14ac:dyDescent="0.3">
      <c r="B231" t="s">
        <v>1116</v>
      </c>
      <c r="C231" t="s">
        <v>1116</v>
      </c>
      <c r="D231">
        <v>2022</v>
      </c>
      <c r="E231" s="196">
        <v>44572</v>
      </c>
      <c r="F231" s="203">
        <v>6572020</v>
      </c>
      <c r="G231" s="203">
        <v>159604</v>
      </c>
      <c r="H231">
        <v>0.97924263674614298</v>
      </c>
      <c r="I231">
        <v>3.7399485741000467</v>
      </c>
      <c r="J231">
        <v>1.3346189808321645</v>
      </c>
      <c r="K231">
        <v>2.6984338475923328</v>
      </c>
      <c r="L231">
        <v>3.3880902290790087</v>
      </c>
      <c r="M231">
        <v>4.8645395044413275</v>
      </c>
      <c r="N231" t="s">
        <v>1286</v>
      </c>
      <c r="O231">
        <v>0.78140486208508653</v>
      </c>
      <c r="P231" t="s">
        <v>2271</v>
      </c>
      <c r="Q231" t="s">
        <v>2271</v>
      </c>
      <c r="R231" t="s">
        <v>2271</v>
      </c>
      <c r="S231" t="s">
        <v>2272</v>
      </c>
      <c r="T231">
        <v>3.2885694249649364</v>
      </c>
      <c r="U231">
        <v>5.3018232819074331</v>
      </c>
      <c r="V231" t="s">
        <v>2273</v>
      </c>
      <c r="W231" t="s">
        <v>2274</v>
      </c>
      <c r="X231" t="s">
        <v>2274</v>
      </c>
      <c r="Y231" t="s">
        <v>2274</v>
      </c>
      <c r="Z231" t="s">
        <v>2273</v>
      </c>
      <c r="AA231" t="s">
        <v>2273</v>
      </c>
      <c r="AB231" t="s">
        <v>2273</v>
      </c>
      <c r="AC231" t="s">
        <v>2275</v>
      </c>
      <c r="AD231" t="s">
        <v>1278</v>
      </c>
      <c r="AE231" t="s">
        <v>2273</v>
      </c>
      <c r="AF231" t="s">
        <v>2273</v>
      </c>
      <c r="AG231" t="s">
        <v>2273</v>
      </c>
      <c r="AH231" t="s">
        <v>2273</v>
      </c>
      <c r="AI231" t="s">
        <v>2273</v>
      </c>
    </row>
    <row r="232" spans="2:35" customFormat="1" x14ac:dyDescent="0.3">
      <c r="B232" t="s">
        <v>1116</v>
      </c>
      <c r="C232" t="s">
        <v>1116</v>
      </c>
      <c r="D232">
        <v>2022</v>
      </c>
      <c r="E232" s="196">
        <v>44599</v>
      </c>
      <c r="F232" s="203">
        <v>6572020</v>
      </c>
      <c r="G232" s="203">
        <v>159604</v>
      </c>
      <c r="H232">
        <v>2.4458832099329184</v>
      </c>
      <c r="I232">
        <v>2.9888232927797169</v>
      </c>
      <c r="J232">
        <v>1.2594452961066354</v>
      </c>
      <c r="K232">
        <v>3.2898550724637681</v>
      </c>
      <c r="L232">
        <v>4.2329712862998363</v>
      </c>
      <c r="M232">
        <v>7.3092186090000775</v>
      </c>
      <c r="N232" t="s">
        <v>1286</v>
      </c>
      <c r="O232">
        <v>0.87935027235069629</v>
      </c>
      <c r="P232" t="s">
        <v>2271</v>
      </c>
      <c r="Q232" t="s">
        <v>2271</v>
      </c>
      <c r="R232" t="s">
        <v>2271</v>
      </c>
      <c r="S232" t="s">
        <v>2272</v>
      </c>
      <c r="T232">
        <v>6.6709829631320874</v>
      </c>
      <c r="U232">
        <v>7.8062994009371911</v>
      </c>
      <c r="V232" t="s">
        <v>2273</v>
      </c>
      <c r="W232" t="s">
        <v>2274</v>
      </c>
      <c r="X232" t="s">
        <v>2274</v>
      </c>
      <c r="Y232" t="s">
        <v>2274</v>
      </c>
      <c r="Z232" t="s">
        <v>2273</v>
      </c>
      <c r="AA232" t="s">
        <v>2273</v>
      </c>
      <c r="AB232" t="s">
        <v>2273</v>
      </c>
      <c r="AC232" t="s">
        <v>2275</v>
      </c>
      <c r="AD232" t="s">
        <v>1278</v>
      </c>
      <c r="AE232" t="s">
        <v>2273</v>
      </c>
      <c r="AF232" t="s">
        <v>2273</v>
      </c>
      <c r="AG232" t="s">
        <v>2273</v>
      </c>
      <c r="AH232" t="s">
        <v>2273</v>
      </c>
      <c r="AI232" t="s">
        <v>2273</v>
      </c>
    </row>
    <row r="233" spans="2:35" customFormat="1" x14ac:dyDescent="0.3">
      <c r="B233" t="s">
        <v>1116</v>
      </c>
      <c r="C233" t="s">
        <v>1116</v>
      </c>
      <c r="D233">
        <v>2022</v>
      </c>
      <c r="E233" s="196">
        <v>44643</v>
      </c>
      <c r="F233" s="203">
        <v>6572020</v>
      </c>
      <c r="G233" s="203">
        <v>159604</v>
      </c>
      <c r="H233">
        <v>0.95691014755762949</v>
      </c>
      <c r="I233">
        <v>2.59</v>
      </c>
      <c r="J233">
        <v>1.016268066627779</v>
      </c>
      <c r="K233">
        <v>2.3733769740963986</v>
      </c>
      <c r="L233">
        <v>2.2956445654287378</v>
      </c>
      <c r="M233">
        <v>4.3099999999999996</v>
      </c>
      <c r="N233" t="s">
        <v>1286</v>
      </c>
      <c r="O233">
        <v>0.67952124786657153</v>
      </c>
      <c r="P233" t="s">
        <v>2271</v>
      </c>
      <c r="Q233" t="s">
        <v>2271</v>
      </c>
      <c r="R233" t="s">
        <v>2271</v>
      </c>
      <c r="S233" t="s">
        <v>2272</v>
      </c>
      <c r="T233">
        <v>5.2419685872923276</v>
      </c>
      <c r="U233">
        <v>8.6870071510359264</v>
      </c>
      <c r="V233" t="s">
        <v>2273</v>
      </c>
      <c r="W233" t="s">
        <v>2274</v>
      </c>
      <c r="X233" t="s">
        <v>2274</v>
      </c>
      <c r="Y233" t="s">
        <v>2274</v>
      </c>
      <c r="Z233" t="s">
        <v>2273</v>
      </c>
      <c r="AA233" t="s">
        <v>2273</v>
      </c>
      <c r="AB233" t="s">
        <v>2273</v>
      </c>
      <c r="AC233" t="s">
        <v>2275</v>
      </c>
      <c r="AD233" t="s">
        <v>1278</v>
      </c>
      <c r="AE233" t="s">
        <v>2273</v>
      </c>
      <c r="AF233" t="s">
        <v>2273</v>
      </c>
      <c r="AG233" t="s">
        <v>2273</v>
      </c>
      <c r="AH233" t="s">
        <v>2273</v>
      </c>
      <c r="AI233" t="s">
        <v>2273</v>
      </c>
    </row>
    <row r="234" spans="2:35" customFormat="1" x14ac:dyDescent="0.3">
      <c r="B234" t="s">
        <v>1116</v>
      </c>
      <c r="C234" t="s">
        <v>1116</v>
      </c>
      <c r="D234">
        <v>2022</v>
      </c>
      <c r="E234" s="196">
        <v>44670</v>
      </c>
      <c r="F234" s="203">
        <v>6572020</v>
      </c>
      <c r="G234" s="203">
        <v>159604</v>
      </c>
      <c r="H234">
        <v>0.92286670519117786</v>
      </c>
      <c r="I234">
        <v>2.2834200134835787</v>
      </c>
      <c r="J234">
        <v>1.1100000000000001</v>
      </c>
      <c r="K234">
        <v>0.91917075989598374</v>
      </c>
      <c r="L234">
        <v>2.6359433689685061</v>
      </c>
      <c r="M234">
        <v>4.664836752383704</v>
      </c>
      <c r="N234" t="s">
        <v>2272</v>
      </c>
      <c r="O234">
        <v>0.48796109024366746</v>
      </c>
      <c r="P234" t="s">
        <v>2271</v>
      </c>
      <c r="Q234" t="s">
        <v>2271</v>
      </c>
      <c r="R234" t="s">
        <v>2271</v>
      </c>
      <c r="S234" t="s">
        <v>2272</v>
      </c>
      <c r="T234">
        <v>6.0638784551671003</v>
      </c>
      <c r="U234">
        <v>6.4498459019551184</v>
      </c>
      <c r="V234" t="s">
        <v>2272</v>
      </c>
      <c r="W234" t="s">
        <v>2272</v>
      </c>
      <c r="X234" t="s">
        <v>2272</v>
      </c>
      <c r="Y234" t="s">
        <v>2272</v>
      </c>
      <c r="Z234" t="s">
        <v>2273</v>
      </c>
      <c r="AA234" t="s">
        <v>2273</v>
      </c>
      <c r="AB234" t="s">
        <v>2273</v>
      </c>
      <c r="AC234" t="s">
        <v>2275</v>
      </c>
      <c r="AD234" t="s">
        <v>1278</v>
      </c>
      <c r="AE234" t="s">
        <v>2273</v>
      </c>
      <c r="AF234" t="s">
        <v>2273</v>
      </c>
      <c r="AG234" t="s">
        <v>2273</v>
      </c>
      <c r="AH234" t="s">
        <v>2273</v>
      </c>
      <c r="AI234" t="s">
        <v>2273</v>
      </c>
    </row>
    <row r="235" spans="2:35" customFormat="1" x14ac:dyDescent="0.3">
      <c r="B235" t="s">
        <v>1116</v>
      </c>
      <c r="C235" t="s">
        <v>1116</v>
      </c>
      <c r="D235">
        <v>2022</v>
      </c>
      <c r="E235" s="196">
        <v>44698</v>
      </c>
      <c r="F235" s="203">
        <v>6572020</v>
      </c>
      <c r="G235" s="203">
        <v>159604</v>
      </c>
      <c r="H235">
        <v>1.8110655874221377</v>
      </c>
      <c r="I235">
        <v>3.4113120815429205</v>
      </c>
      <c r="J235">
        <v>1.0857954987064611</v>
      </c>
      <c r="K235">
        <v>1.1869691216148697</v>
      </c>
      <c r="L235">
        <v>3.5663035874887581</v>
      </c>
      <c r="M235">
        <v>4.8769194896905503</v>
      </c>
      <c r="N235" t="s">
        <v>2272</v>
      </c>
      <c r="O235">
        <v>0.50653431486848099</v>
      </c>
      <c r="P235">
        <v>0.38750652321152967</v>
      </c>
      <c r="Q235" t="s">
        <v>2271</v>
      </c>
      <c r="R235" t="s">
        <v>2271</v>
      </c>
      <c r="S235" t="s">
        <v>2272</v>
      </c>
      <c r="T235">
        <v>5.3378190821980178</v>
      </c>
      <c r="U235">
        <v>7.156434939986454</v>
      </c>
      <c r="V235" t="s">
        <v>2272</v>
      </c>
      <c r="W235" t="s">
        <v>2272</v>
      </c>
      <c r="X235" t="s">
        <v>2272</v>
      </c>
      <c r="Y235" t="s">
        <v>2272</v>
      </c>
      <c r="Z235" t="s">
        <v>2273</v>
      </c>
      <c r="AA235" t="s">
        <v>2273</v>
      </c>
      <c r="AB235" t="s">
        <v>2273</v>
      </c>
      <c r="AC235" t="s">
        <v>2275</v>
      </c>
      <c r="AD235" t="s">
        <v>1278</v>
      </c>
      <c r="AE235" t="s">
        <v>2273</v>
      </c>
      <c r="AF235" t="s">
        <v>2273</v>
      </c>
      <c r="AG235" t="s">
        <v>2273</v>
      </c>
      <c r="AH235" t="s">
        <v>2273</v>
      </c>
      <c r="AI235" t="s">
        <v>2273</v>
      </c>
    </row>
    <row r="236" spans="2:35" customFormat="1" x14ac:dyDescent="0.3">
      <c r="B236" t="s">
        <v>1116</v>
      </c>
      <c r="C236" t="s">
        <v>1116</v>
      </c>
      <c r="D236">
        <v>2022</v>
      </c>
      <c r="E236" s="196">
        <v>44727</v>
      </c>
      <c r="F236" s="203">
        <v>6572020</v>
      </c>
      <c r="G236" s="203">
        <v>159604</v>
      </c>
      <c r="H236">
        <v>1.3194144656803108</v>
      </c>
      <c r="I236">
        <v>2.3942152976727762</v>
      </c>
      <c r="J236">
        <v>1.0380283348377222</v>
      </c>
      <c r="K236">
        <v>0.88915924283453041</v>
      </c>
      <c r="L236">
        <v>2.7406171918946143</v>
      </c>
      <c r="M236">
        <v>4.0542626532187391</v>
      </c>
      <c r="N236" t="s">
        <v>2272</v>
      </c>
      <c r="O236">
        <v>0.61758434389021899</v>
      </c>
      <c r="P236" t="s">
        <v>2271</v>
      </c>
      <c r="Q236" t="s">
        <v>2271</v>
      </c>
      <c r="R236" t="s">
        <v>2271</v>
      </c>
      <c r="S236" t="s">
        <v>2272</v>
      </c>
      <c r="T236">
        <v>3.7015815705820021</v>
      </c>
      <c r="U236">
        <v>4.741310518948759</v>
      </c>
      <c r="V236" t="s">
        <v>2272</v>
      </c>
      <c r="W236" t="s">
        <v>2272</v>
      </c>
      <c r="X236" t="s">
        <v>2272</v>
      </c>
      <c r="Y236" t="s">
        <v>2272</v>
      </c>
      <c r="Z236" t="s">
        <v>2273</v>
      </c>
      <c r="AA236" t="s">
        <v>2273</v>
      </c>
      <c r="AB236" t="s">
        <v>2273</v>
      </c>
      <c r="AC236" t="s">
        <v>2275</v>
      </c>
      <c r="AD236" t="s">
        <v>1278</v>
      </c>
      <c r="AE236" t="s">
        <v>2273</v>
      </c>
      <c r="AF236" t="s">
        <v>2273</v>
      </c>
      <c r="AG236" t="s">
        <v>2273</v>
      </c>
      <c r="AH236" t="s">
        <v>2273</v>
      </c>
      <c r="AI236" t="s">
        <v>2273</v>
      </c>
    </row>
    <row r="237" spans="2:35" customFormat="1" x14ac:dyDescent="0.3">
      <c r="B237" t="s">
        <v>1116</v>
      </c>
      <c r="C237" t="s">
        <v>1116</v>
      </c>
      <c r="D237">
        <v>2022</v>
      </c>
      <c r="E237" s="196">
        <v>44754</v>
      </c>
      <c r="F237" s="203">
        <v>6572020</v>
      </c>
      <c r="G237" s="203">
        <v>159604</v>
      </c>
      <c r="H237">
        <v>1.75</v>
      </c>
      <c r="I237">
        <v>2.42</v>
      </c>
      <c r="J237">
        <v>0.54900000000000004</v>
      </c>
      <c r="K237">
        <v>0.85599999999999998</v>
      </c>
      <c r="L237">
        <v>3.3</v>
      </c>
      <c r="M237">
        <v>4.01</v>
      </c>
      <c r="N237" t="s">
        <v>2272</v>
      </c>
      <c r="O237">
        <v>0.90900000000000003</v>
      </c>
      <c r="P237" t="s">
        <v>2271</v>
      </c>
      <c r="Q237" t="s">
        <v>2271</v>
      </c>
      <c r="R237" t="s">
        <v>2271</v>
      </c>
      <c r="S237" t="s">
        <v>2272</v>
      </c>
      <c r="T237">
        <v>3.32</v>
      </c>
      <c r="U237">
        <v>4.78</v>
      </c>
      <c r="V237" t="s">
        <v>2272</v>
      </c>
      <c r="W237" t="s">
        <v>2272</v>
      </c>
      <c r="X237" t="s">
        <v>2272</v>
      </c>
      <c r="Y237" t="s">
        <v>2272</v>
      </c>
      <c r="Z237" t="s">
        <v>566</v>
      </c>
      <c r="AA237" t="s">
        <v>566</v>
      </c>
      <c r="AB237" t="s">
        <v>566</v>
      </c>
      <c r="AC237" t="s">
        <v>566</v>
      </c>
      <c r="AD237" t="s">
        <v>566</v>
      </c>
      <c r="AE237" t="s">
        <v>566</v>
      </c>
      <c r="AF237" t="s">
        <v>566</v>
      </c>
      <c r="AG237" t="s">
        <v>566</v>
      </c>
      <c r="AH237" t="s">
        <v>566</v>
      </c>
      <c r="AI237" t="s">
        <v>566</v>
      </c>
    </row>
    <row r="238" spans="2:35" customFormat="1" x14ac:dyDescent="0.3">
      <c r="B238" t="s">
        <v>1116</v>
      </c>
      <c r="C238" t="s">
        <v>1116</v>
      </c>
      <c r="D238">
        <v>2022</v>
      </c>
      <c r="E238" s="196">
        <v>44791</v>
      </c>
      <c r="F238" s="203">
        <v>6572020</v>
      </c>
      <c r="G238" s="203">
        <v>159604</v>
      </c>
      <c r="H238">
        <v>2.4700000000000002</v>
      </c>
      <c r="I238">
        <v>3.38</v>
      </c>
      <c r="J238">
        <v>1.52</v>
      </c>
      <c r="K238">
        <v>1.02</v>
      </c>
      <c r="L238">
        <v>4.34</v>
      </c>
      <c r="M238">
        <v>5.69</v>
      </c>
      <c r="N238" t="s">
        <v>559</v>
      </c>
      <c r="O238">
        <v>0.68600000000000005</v>
      </c>
      <c r="P238" t="s">
        <v>559</v>
      </c>
      <c r="Q238" t="s">
        <v>559</v>
      </c>
      <c r="R238">
        <v>0.254</v>
      </c>
      <c r="S238" t="s">
        <v>559</v>
      </c>
      <c r="T238">
        <v>2.15</v>
      </c>
      <c r="U238">
        <v>6.76</v>
      </c>
      <c r="V238" t="s">
        <v>559</v>
      </c>
      <c r="W238" t="s">
        <v>558</v>
      </c>
      <c r="X238" t="s">
        <v>559</v>
      </c>
      <c r="Y238" t="s">
        <v>554</v>
      </c>
      <c r="Z238" t="s">
        <v>566</v>
      </c>
      <c r="AA238" t="s">
        <v>566</v>
      </c>
      <c r="AB238" t="s">
        <v>566</v>
      </c>
      <c r="AC238" t="s">
        <v>566</v>
      </c>
      <c r="AD238" t="s">
        <v>566</v>
      </c>
      <c r="AE238" t="s">
        <v>566</v>
      </c>
      <c r="AF238" t="s">
        <v>566</v>
      </c>
      <c r="AG238" t="s">
        <v>566</v>
      </c>
      <c r="AH238" t="s">
        <v>566</v>
      </c>
      <c r="AI238" t="s">
        <v>566</v>
      </c>
    </row>
    <row r="239" spans="2:35" customFormat="1" x14ac:dyDescent="0.3">
      <c r="B239" t="s">
        <v>1116</v>
      </c>
      <c r="C239" t="s">
        <v>1116</v>
      </c>
      <c r="D239">
        <v>2022</v>
      </c>
      <c r="E239" s="196">
        <v>44819</v>
      </c>
      <c r="F239" s="203">
        <v>6572020</v>
      </c>
      <c r="G239" s="203">
        <v>159604</v>
      </c>
      <c r="H239">
        <v>2.3199999999999998</v>
      </c>
      <c r="I239">
        <v>3.29</v>
      </c>
      <c r="J239">
        <v>1.29</v>
      </c>
      <c r="K239">
        <v>0.86199999999999999</v>
      </c>
      <c r="L239">
        <v>3.55</v>
      </c>
      <c r="M239">
        <v>5.1100000000000003</v>
      </c>
      <c r="N239" t="s">
        <v>559</v>
      </c>
      <c r="O239">
        <v>0.68400000000000005</v>
      </c>
      <c r="P239">
        <v>0.255</v>
      </c>
      <c r="R239">
        <v>0.23499999999999999</v>
      </c>
      <c r="S239" t="s">
        <v>559</v>
      </c>
      <c r="T239">
        <v>5.22</v>
      </c>
      <c r="U239">
        <v>7.41</v>
      </c>
      <c r="V239" t="s">
        <v>559</v>
      </c>
      <c r="W239" t="s">
        <v>559</v>
      </c>
      <c r="X239" t="s">
        <v>559</v>
      </c>
      <c r="Y239" t="s">
        <v>559</v>
      </c>
      <c r="Z239" t="s">
        <v>566</v>
      </c>
      <c r="AA239" t="s">
        <v>566</v>
      </c>
      <c r="AB239" t="s">
        <v>566</v>
      </c>
      <c r="AC239" t="s">
        <v>566</v>
      </c>
      <c r="AD239" t="s">
        <v>566</v>
      </c>
      <c r="AE239" t="s">
        <v>566</v>
      </c>
      <c r="AF239" t="s">
        <v>566</v>
      </c>
      <c r="AG239" t="s">
        <v>566</v>
      </c>
      <c r="AH239" t="s">
        <v>566</v>
      </c>
      <c r="AI239" t="s">
        <v>566</v>
      </c>
    </row>
    <row r="240" spans="2:35" customFormat="1" x14ac:dyDescent="0.3">
      <c r="B240" t="s">
        <v>1116</v>
      </c>
      <c r="C240" t="s">
        <v>1116</v>
      </c>
      <c r="D240">
        <v>2022</v>
      </c>
      <c r="E240" s="196">
        <v>44851</v>
      </c>
      <c r="F240" s="203">
        <v>6572020</v>
      </c>
      <c r="G240" s="203">
        <v>159604</v>
      </c>
      <c r="H240">
        <v>2.1620664075907041</v>
      </c>
      <c r="I240">
        <v>3.4396209076515976</v>
      </c>
      <c r="J240">
        <v>0.85760786528049948</v>
      </c>
      <c r="K240">
        <v>1.3837313581559108</v>
      </c>
      <c r="L240">
        <v>3.4664142336776611</v>
      </c>
      <c r="M240">
        <v>4.414587969575182</v>
      </c>
      <c r="N240" t="s">
        <v>559</v>
      </c>
      <c r="O240">
        <v>0.79405675313603707</v>
      </c>
      <c r="P240">
        <v>0.14714186069684787</v>
      </c>
      <c r="Q240" t="s">
        <v>559</v>
      </c>
      <c r="R240">
        <v>0.12455575115421662</v>
      </c>
      <c r="S240">
        <v>9.0344438170525121E-2</v>
      </c>
      <c r="T240">
        <v>4.9768049512295036</v>
      </c>
      <c r="U240">
        <v>5.3673010706258788</v>
      </c>
      <c r="V240" t="s">
        <v>559</v>
      </c>
      <c r="W240" t="s">
        <v>559</v>
      </c>
      <c r="X240">
        <v>6.631901772566734E-2</v>
      </c>
      <c r="Y240" t="s">
        <v>559</v>
      </c>
      <c r="Z240" t="s">
        <v>566</v>
      </c>
      <c r="AA240" t="s">
        <v>566</v>
      </c>
      <c r="AB240" t="s">
        <v>566</v>
      </c>
      <c r="AC240" t="s">
        <v>566</v>
      </c>
      <c r="AD240" t="s">
        <v>566</v>
      </c>
      <c r="AE240" t="s">
        <v>566</v>
      </c>
      <c r="AF240" t="s">
        <v>566</v>
      </c>
      <c r="AG240" t="s">
        <v>566</v>
      </c>
      <c r="AH240" t="s">
        <v>566</v>
      </c>
      <c r="AI240" t="s">
        <v>566</v>
      </c>
    </row>
    <row r="241" spans="2:35" customFormat="1" x14ac:dyDescent="0.3">
      <c r="B241" t="s">
        <v>1116</v>
      </c>
      <c r="C241" t="s">
        <v>1116</v>
      </c>
      <c r="D241">
        <v>2022</v>
      </c>
      <c r="E241" s="196">
        <v>44880</v>
      </c>
      <c r="F241" s="203">
        <v>6572020</v>
      </c>
      <c r="G241" s="203">
        <v>159604</v>
      </c>
      <c r="H241">
        <v>1.7920875697849141</v>
      </c>
      <c r="I241">
        <v>3.477674311473792</v>
      </c>
      <c r="J241">
        <v>0.8793173417568797</v>
      </c>
      <c r="K241">
        <v>1.3097079179142948</v>
      </c>
      <c r="L241">
        <v>3.4722999133515402</v>
      </c>
      <c r="M241">
        <v>4.9119805205488465</v>
      </c>
      <c r="N241" t="s">
        <v>559</v>
      </c>
      <c r="O241">
        <v>0.73837649304070285</v>
      </c>
      <c r="P241" t="s">
        <v>559</v>
      </c>
      <c r="Q241" t="s">
        <v>559</v>
      </c>
      <c r="R241">
        <v>0.24733199521788246</v>
      </c>
      <c r="S241" t="s">
        <v>559</v>
      </c>
      <c r="T241">
        <v>5.082206354951575</v>
      </c>
      <c r="U241">
        <v>6.3117370274094302</v>
      </c>
      <c r="V241" t="s">
        <v>559</v>
      </c>
      <c r="W241" t="s">
        <v>559</v>
      </c>
      <c r="X241" t="s">
        <v>559</v>
      </c>
      <c r="Y241" t="s">
        <v>559</v>
      </c>
      <c r="Z241" t="s">
        <v>566</v>
      </c>
      <c r="AA241" t="s">
        <v>566</v>
      </c>
      <c r="AB241" t="s">
        <v>566</v>
      </c>
      <c r="AC241" t="s">
        <v>566</v>
      </c>
      <c r="AD241" t="s">
        <v>566</v>
      </c>
      <c r="AE241" t="s">
        <v>566</v>
      </c>
      <c r="AF241" t="s">
        <v>566</v>
      </c>
      <c r="AG241" t="s">
        <v>566</v>
      </c>
      <c r="AH241" t="s">
        <v>566</v>
      </c>
      <c r="AI241" t="s">
        <v>566</v>
      </c>
    </row>
    <row r="242" spans="2:35" customFormat="1" x14ac:dyDescent="0.3">
      <c r="B242" t="s">
        <v>1116</v>
      </c>
      <c r="C242" t="s">
        <v>1116</v>
      </c>
      <c r="D242">
        <v>2022</v>
      </c>
      <c r="E242" s="196">
        <v>44916</v>
      </c>
      <c r="F242" s="203">
        <v>6572020</v>
      </c>
      <c r="G242" s="203">
        <v>159604</v>
      </c>
      <c r="H242">
        <v>1.3969787848494946</v>
      </c>
      <c r="I242">
        <v>1.3170054426302344</v>
      </c>
      <c r="J242">
        <v>0.63023436632233698</v>
      </c>
      <c r="K242">
        <v>0.81839386871042996</v>
      </c>
      <c r="L242">
        <v>1.3497722981228479</v>
      </c>
      <c r="M242">
        <v>2.449183605464845</v>
      </c>
      <c r="N242" t="s">
        <v>559</v>
      </c>
      <c r="O242">
        <v>0.47539708985893592</v>
      </c>
      <c r="P242">
        <v>8.997000999666778E-2</v>
      </c>
      <c r="Q242" t="s">
        <v>559</v>
      </c>
      <c r="R242">
        <v>6.6422303676552275E-2</v>
      </c>
      <c r="S242" t="s">
        <v>559</v>
      </c>
      <c r="T242">
        <v>7.389647895146064</v>
      </c>
      <c r="U242">
        <v>4.0873042319226922</v>
      </c>
      <c r="V242" t="s">
        <v>559</v>
      </c>
      <c r="W242" t="s">
        <v>559</v>
      </c>
      <c r="X242" t="s">
        <v>559</v>
      </c>
      <c r="Y242" t="s">
        <v>559</v>
      </c>
      <c r="Z242" t="s">
        <v>566</v>
      </c>
      <c r="AA242" t="s">
        <v>566</v>
      </c>
      <c r="AB242" t="s">
        <v>566</v>
      </c>
      <c r="AC242" t="s">
        <v>566</v>
      </c>
      <c r="AD242" t="s">
        <v>566</v>
      </c>
      <c r="AE242" t="s">
        <v>566</v>
      </c>
      <c r="AF242" t="s">
        <v>566</v>
      </c>
      <c r="AG242" t="s">
        <v>566</v>
      </c>
      <c r="AH242" t="s">
        <v>566</v>
      </c>
      <c r="AI242" t="s">
        <v>566</v>
      </c>
    </row>
    <row r="243" spans="2:35" customFormat="1" x14ac:dyDescent="0.3">
      <c r="B243" t="s">
        <v>1123</v>
      </c>
      <c r="C243" t="s">
        <v>1123</v>
      </c>
      <c r="D243">
        <v>2022</v>
      </c>
      <c r="E243" s="196"/>
      <c r="F243" s="203">
        <v>6576324</v>
      </c>
      <c r="G243" s="203">
        <v>158949</v>
      </c>
      <c r="H243" t="s">
        <v>1741</v>
      </c>
      <c r="I243" t="s">
        <v>1741</v>
      </c>
      <c r="J243" t="s">
        <v>1741</v>
      </c>
      <c r="K243" t="s">
        <v>1741</v>
      </c>
      <c r="L243" t="s">
        <v>1741</v>
      </c>
      <c r="M243" t="s">
        <v>1741</v>
      </c>
      <c r="N243" t="s">
        <v>1741</v>
      </c>
      <c r="O243" t="s">
        <v>1741</v>
      </c>
      <c r="P243" t="s">
        <v>1741</v>
      </c>
      <c r="Q243" t="s">
        <v>1741</v>
      </c>
      <c r="R243" t="s">
        <v>1741</v>
      </c>
      <c r="S243" t="s">
        <v>1741</v>
      </c>
      <c r="T243" t="s">
        <v>1741</v>
      </c>
      <c r="U243" t="s">
        <v>1741</v>
      </c>
      <c r="V243" t="s">
        <v>1741</v>
      </c>
      <c r="W243" t="s">
        <v>1741</v>
      </c>
      <c r="X243" t="s">
        <v>1741</v>
      </c>
      <c r="Y243" t="s">
        <v>1741</v>
      </c>
      <c r="Z243" t="s">
        <v>1741</v>
      </c>
      <c r="AA243" t="s">
        <v>1741</v>
      </c>
      <c r="AB243" t="s">
        <v>1741</v>
      </c>
      <c r="AC243" t="s">
        <v>1741</v>
      </c>
      <c r="AD243" t="s">
        <v>1741</v>
      </c>
      <c r="AE243" t="s">
        <v>1741</v>
      </c>
      <c r="AF243" t="s">
        <v>1741</v>
      </c>
      <c r="AG243" t="s">
        <v>1741</v>
      </c>
      <c r="AH243" t="s">
        <v>1741</v>
      </c>
      <c r="AI243" t="s">
        <v>1741</v>
      </c>
    </row>
    <row r="244" spans="2:35" customFormat="1" x14ac:dyDescent="0.3">
      <c r="B244" t="s">
        <v>1123</v>
      </c>
      <c r="C244" t="s">
        <v>1123</v>
      </c>
      <c r="D244">
        <v>2022</v>
      </c>
      <c r="E244" s="196">
        <v>44599</v>
      </c>
      <c r="F244" s="203">
        <v>6576324</v>
      </c>
      <c r="G244" s="203">
        <v>158949</v>
      </c>
      <c r="H244">
        <v>5.5072817376405654</v>
      </c>
      <c r="I244">
        <v>2.4898120736957394</v>
      </c>
      <c r="J244">
        <v>1.8937939859245041</v>
      </c>
      <c r="K244">
        <v>1.8433802877994292</v>
      </c>
      <c r="L244">
        <v>2.7970547729811206</v>
      </c>
      <c r="M244">
        <v>6.1515772579893078</v>
      </c>
      <c r="N244" t="s">
        <v>1286</v>
      </c>
      <c r="O244">
        <v>0.77946582517323271</v>
      </c>
      <c r="P244">
        <v>0.54427057917737509</v>
      </c>
      <c r="Q244" t="s">
        <v>2271</v>
      </c>
      <c r="R244" t="s">
        <v>2271</v>
      </c>
      <c r="S244" t="s">
        <v>2272</v>
      </c>
      <c r="T244">
        <v>5.7101944326967917</v>
      </c>
      <c r="U244">
        <v>8.8270058665972648</v>
      </c>
      <c r="V244" t="s">
        <v>2273</v>
      </c>
      <c r="W244" t="s">
        <v>2274</v>
      </c>
      <c r="X244" t="s">
        <v>2274</v>
      </c>
      <c r="Y244" t="s">
        <v>2274</v>
      </c>
      <c r="Z244" t="s">
        <v>2273</v>
      </c>
      <c r="AA244" t="s">
        <v>2273</v>
      </c>
      <c r="AB244" t="s">
        <v>2273</v>
      </c>
      <c r="AC244" t="s">
        <v>2275</v>
      </c>
      <c r="AD244" t="s">
        <v>1278</v>
      </c>
      <c r="AE244" t="s">
        <v>2273</v>
      </c>
      <c r="AF244" t="s">
        <v>2273</v>
      </c>
      <c r="AG244" t="s">
        <v>2273</v>
      </c>
      <c r="AH244" t="s">
        <v>2273</v>
      </c>
      <c r="AI244" t="s">
        <v>2273</v>
      </c>
    </row>
    <row r="245" spans="2:35" customFormat="1" x14ac:dyDescent="0.3">
      <c r="B245" t="s">
        <v>1123</v>
      </c>
      <c r="C245" t="s">
        <v>1123</v>
      </c>
      <c r="D245">
        <v>2022</v>
      </c>
      <c r="E245" s="196"/>
      <c r="F245" s="203">
        <v>6576324</v>
      </c>
      <c r="G245" s="203">
        <v>158949</v>
      </c>
      <c r="H245" t="s">
        <v>1741</v>
      </c>
      <c r="I245" t="s">
        <v>1741</v>
      </c>
      <c r="J245" t="s">
        <v>1741</v>
      </c>
      <c r="K245" t="s">
        <v>1741</v>
      </c>
      <c r="L245" t="s">
        <v>1741</v>
      </c>
      <c r="M245" t="s">
        <v>1741</v>
      </c>
      <c r="N245" t="s">
        <v>1741</v>
      </c>
      <c r="O245" t="s">
        <v>1741</v>
      </c>
      <c r="P245" t="s">
        <v>1741</v>
      </c>
      <c r="Q245" t="s">
        <v>1741</v>
      </c>
      <c r="R245" t="s">
        <v>1741</v>
      </c>
      <c r="S245" t="s">
        <v>1741</v>
      </c>
      <c r="T245" t="s">
        <v>1741</v>
      </c>
      <c r="U245" t="s">
        <v>1741</v>
      </c>
      <c r="V245" t="s">
        <v>1741</v>
      </c>
      <c r="W245" t="s">
        <v>1741</v>
      </c>
      <c r="X245" t="s">
        <v>1741</v>
      </c>
      <c r="Y245" t="s">
        <v>1741</v>
      </c>
      <c r="Z245" t="s">
        <v>1741</v>
      </c>
      <c r="AA245" t="s">
        <v>1741</v>
      </c>
      <c r="AB245" t="s">
        <v>1741</v>
      </c>
      <c r="AC245" t="s">
        <v>1741</v>
      </c>
      <c r="AD245" t="s">
        <v>1741</v>
      </c>
      <c r="AE245" t="s">
        <v>1741</v>
      </c>
      <c r="AF245" t="s">
        <v>1741</v>
      </c>
      <c r="AG245" t="s">
        <v>1741</v>
      </c>
      <c r="AH245" t="s">
        <v>1741</v>
      </c>
      <c r="AI245" t="s">
        <v>1741</v>
      </c>
    </row>
    <row r="246" spans="2:35" customFormat="1" x14ac:dyDescent="0.3">
      <c r="B246" t="s">
        <v>1123</v>
      </c>
      <c r="C246" t="s">
        <v>1123</v>
      </c>
      <c r="D246">
        <v>2022</v>
      </c>
      <c r="E246" s="196"/>
      <c r="F246" s="203">
        <v>6576324</v>
      </c>
      <c r="G246" s="203">
        <v>158949</v>
      </c>
      <c r="H246" t="s">
        <v>1741</v>
      </c>
      <c r="I246" t="s">
        <v>1741</v>
      </c>
      <c r="J246" t="s">
        <v>1741</v>
      </c>
      <c r="K246" t="s">
        <v>1741</v>
      </c>
      <c r="L246" t="s">
        <v>1741</v>
      </c>
      <c r="M246" t="s">
        <v>1741</v>
      </c>
      <c r="N246" t="s">
        <v>1741</v>
      </c>
      <c r="O246" t="s">
        <v>1741</v>
      </c>
      <c r="P246" t="s">
        <v>1741</v>
      </c>
      <c r="Q246" t="s">
        <v>1741</v>
      </c>
      <c r="R246" t="s">
        <v>1741</v>
      </c>
      <c r="S246" t="s">
        <v>1741</v>
      </c>
      <c r="T246" t="s">
        <v>1741</v>
      </c>
      <c r="U246" t="s">
        <v>1741</v>
      </c>
      <c r="V246" t="s">
        <v>1741</v>
      </c>
      <c r="W246" t="s">
        <v>1741</v>
      </c>
      <c r="X246" t="s">
        <v>1741</v>
      </c>
      <c r="Y246" t="s">
        <v>1741</v>
      </c>
      <c r="Z246" t="s">
        <v>1741</v>
      </c>
      <c r="AA246" t="s">
        <v>1741</v>
      </c>
      <c r="AB246" t="s">
        <v>1741</v>
      </c>
      <c r="AC246" t="s">
        <v>1741</v>
      </c>
      <c r="AD246" t="s">
        <v>1741</v>
      </c>
      <c r="AE246" t="s">
        <v>1741</v>
      </c>
      <c r="AF246" t="s">
        <v>1741</v>
      </c>
      <c r="AG246" t="s">
        <v>1741</v>
      </c>
      <c r="AH246" t="s">
        <v>1741</v>
      </c>
      <c r="AI246" t="s">
        <v>1741</v>
      </c>
    </row>
    <row r="247" spans="2:35" customFormat="1" x14ac:dyDescent="0.3">
      <c r="B247" t="s">
        <v>1123</v>
      </c>
      <c r="C247" t="s">
        <v>1123</v>
      </c>
      <c r="D247">
        <v>2022</v>
      </c>
      <c r="E247" s="196">
        <v>44698</v>
      </c>
      <c r="F247" s="203">
        <v>6576324</v>
      </c>
      <c r="G247" s="203">
        <v>158949</v>
      </c>
      <c r="H247">
        <v>5.4348690752403046</v>
      </c>
      <c r="I247">
        <v>2.8409347033476964</v>
      </c>
      <c r="J247">
        <v>2.6084410562368796</v>
      </c>
      <c r="K247">
        <v>1.0418959231024196</v>
      </c>
      <c r="L247">
        <v>2.9587006960556841</v>
      </c>
      <c r="M247">
        <v>6.0460722572091479</v>
      </c>
      <c r="N247" t="s">
        <v>2272</v>
      </c>
      <c r="O247">
        <v>0.57032372113578611</v>
      </c>
      <c r="P247">
        <v>0.37896365042536728</v>
      </c>
      <c r="Q247" t="s">
        <v>2271</v>
      </c>
      <c r="R247" t="s">
        <v>2271</v>
      </c>
      <c r="S247" t="s">
        <v>2272</v>
      </c>
      <c r="T247">
        <v>5.1457297536183839</v>
      </c>
      <c r="U247">
        <v>7.9165838028947073</v>
      </c>
      <c r="V247" t="s">
        <v>2272</v>
      </c>
      <c r="W247" t="s">
        <v>2272</v>
      </c>
      <c r="X247" t="s">
        <v>2272</v>
      </c>
      <c r="Y247" t="s">
        <v>2272</v>
      </c>
      <c r="Z247" t="s">
        <v>2273</v>
      </c>
      <c r="AA247" t="s">
        <v>2273</v>
      </c>
      <c r="AB247" t="s">
        <v>2273</v>
      </c>
      <c r="AC247" t="s">
        <v>2275</v>
      </c>
      <c r="AD247" t="s">
        <v>1278</v>
      </c>
      <c r="AE247" t="s">
        <v>2273</v>
      </c>
      <c r="AF247" t="s">
        <v>2273</v>
      </c>
      <c r="AG247" t="s">
        <v>2273</v>
      </c>
      <c r="AH247" t="s">
        <v>2273</v>
      </c>
      <c r="AI247" t="s">
        <v>2273</v>
      </c>
    </row>
    <row r="248" spans="2:35" customFormat="1" x14ac:dyDescent="0.3">
      <c r="B248" t="s">
        <v>1123</v>
      </c>
      <c r="C248" t="s">
        <v>1123</v>
      </c>
      <c r="D248">
        <v>2022</v>
      </c>
      <c r="E248" s="196"/>
      <c r="F248" s="203">
        <v>6576324</v>
      </c>
      <c r="G248" s="203">
        <v>158949</v>
      </c>
      <c r="H248" t="s">
        <v>1741</v>
      </c>
      <c r="I248" t="s">
        <v>1741</v>
      </c>
      <c r="J248" t="s">
        <v>1741</v>
      </c>
      <c r="K248" t="s">
        <v>1741</v>
      </c>
      <c r="L248" t="s">
        <v>1741</v>
      </c>
      <c r="M248" t="s">
        <v>1741</v>
      </c>
      <c r="N248" t="s">
        <v>1741</v>
      </c>
      <c r="O248" t="s">
        <v>1741</v>
      </c>
      <c r="P248" t="s">
        <v>1741</v>
      </c>
      <c r="Q248" t="s">
        <v>1741</v>
      </c>
      <c r="R248" t="s">
        <v>1741</v>
      </c>
      <c r="S248" t="s">
        <v>1741</v>
      </c>
      <c r="T248" t="s">
        <v>1741</v>
      </c>
      <c r="U248" t="s">
        <v>1741</v>
      </c>
      <c r="V248" t="s">
        <v>1741</v>
      </c>
      <c r="W248" t="s">
        <v>1741</v>
      </c>
      <c r="X248" t="s">
        <v>1741</v>
      </c>
      <c r="Y248" t="s">
        <v>1741</v>
      </c>
      <c r="Z248" t="s">
        <v>1741</v>
      </c>
      <c r="AA248" t="s">
        <v>1741</v>
      </c>
      <c r="AB248" t="s">
        <v>1741</v>
      </c>
      <c r="AC248" t="s">
        <v>1741</v>
      </c>
      <c r="AD248" t="s">
        <v>1741</v>
      </c>
      <c r="AE248" t="s">
        <v>1741</v>
      </c>
      <c r="AF248" t="s">
        <v>1741</v>
      </c>
      <c r="AG248" t="s">
        <v>1741</v>
      </c>
      <c r="AH248" t="s">
        <v>1741</v>
      </c>
      <c r="AI248" t="s">
        <v>1741</v>
      </c>
    </row>
    <row r="249" spans="2:35" customFormat="1" x14ac:dyDescent="0.3">
      <c r="B249" t="s">
        <v>1123</v>
      </c>
      <c r="C249" t="s">
        <v>1123</v>
      </c>
      <c r="D249">
        <v>2022</v>
      </c>
      <c r="E249" s="196"/>
      <c r="F249" s="203">
        <v>6576324</v>
      </c>
      <c r="G249" s="203">
        <v>158949</v>
      </c>
      <c r="H249" t="s">
        <v>1741</v>
      </c>
      <c r="I249" t="s">
        <v>1741</v>
      </c>
      <c r="J249" t="s">
        <v>1741</v>
      </c>
      <c r="K249" t="s">
        <v>1741</v>
      </c>
      <c r="L249" t="s">
        <v>1741</v>
      </c>
      <c r="M249" t="s">
        <v>1741</v>
      </c>
      <c r="N249" t="s">
        <v>1741</v>
      </c>
      <c r="O249" t="s">
        <v>1741</v>
      </c>
      <c r="P249" t="s">
        <v>1741</v>
      </c>
      <c r="Q249" t="s">
        <v>1741</v>
      </c>
      <c r="R249" t="s">
        <v>1741</v>
      </c>
      <c r="S249" t="s">
        <v>1741</v>
      </c>
      <c r="T249" t="s">
        <v>1741</v>
      </c>
      <c r="U249" t="s">
        <v>1741</v>
      </c>
      <c r="V249" t="s">
        <v>1741</v>
      </c>
      <c r="W249" t="s">
        <v>1741</v>
      </c>
      <c r="X249" t="s">
        <v>1741</v>
      </c>
      <c r="Y249" t="s">
        <v>1741</v>
      </c>
      <c r="Z249" t="s">
        <v>1741</v>
      </c>
      <c r="AA249" t="s">
        <v>1741</v>
      </c>
      <c r="AB249" t="s">
        <v>1741</v>
      </c>
      <c r="AC249" t="s">
        <v>1741</v>
      </c>
      <c r="AD249" t="s">
        <v>1741</v>
      </c>
      <c r="AE249" t="s">
        <v>1741</v>
      </c>
      <c r="AF249" t="s">
        <v>1741</v>
      </c>
      <c r="AG249" t="s">
        <v>1741</v>
      </c>
      <c r="AH249" t="s">
        <v>1741</v>
      </c>
      <c r="AI249" t="s">
        <v>1741</v>
      </c>
    </row>
    <row r="250" spans="2:35" customFormat="1" x14ac:dyDescent="0.3">
      <c r="B250" t="s">
        <v>1123</v>
      </c>
      <c r="C250" t="s">
        <v>1123</v>
      </c>
      <c r="D250">
        <v>2022</v>
      </c>
      <c r="E250" s="196">
        <v>44791</v>
      </c>
      <c r="F250" s="203">
        <v>6576324</v>
      </c>
      <c r="G250" s="203">
        <v>158949</v>
      </c>
      <c r="H250">
        <v>7.72</v>
      </c>
      <c r="I250">
        <v>2.87</v>
      </c>
      <c r="J250">
        <v>2.5499999999999998</v>
      </c>
      <c r="K250">
        <v>1.4</v>
      </c>
      <c r="L250">
        <v>3.38</v>
      </c>
      <c r="M250">
        <v>6.22</v>
      </c>
      <c r="N250" t="s">
        <v>559</v>
      </c>
      <c r="O250">
        <v>0.56200000000000006</v>
      </c>
      <c r="P250">
        <v>0.36499999999999999</v>
      </c>
      <c r="Q250" t="s">
        <v>559</v>
      </c>
      <c r="R250">
        <v>0.29399999999999998</v>
      </c>
      <c r="S250" t="s">
        <v>559</v>
      </c>
      <c r="T250">
        <v>1.0900000000000001</v>
      </c>
      <c r="U250">
        <v>7.31</v>
      </c>
      <c r="V250" t="s">
        <v>559</v>
      </c>
      <c r="W250" t="s">
        <v>558</v>
      </c>
      <c r="X250" t="s">
        <v>559</v>
      </c>
      <c r="Y250" t="s">
        <v>554</v>
      </c>
      <c r="Z250" t="s">
        <v>566</v>
      </c>
      <c r="AA250" t="s">
        <v>566</v>
      </c>
      <c r="AB250" t="s">
        <v>566</v>
      </c>
      <c r="AC250" t="s">
        <v>566</v>
      </c>
      <c r="AD250" t="s">
        <v>566</v>
      </c>
      <c r="AE250" t="s">
        <v>566</v>
      </c>
      <c r="AF250" t="s">
        <v>566</v>
      </c>
      <c r="AG250" t="s">
        <v>566</v>
      </c>
      <c r="AH250" t="s">
        <v>566</v>
      </c>
      <c r="AI250" t="s">
        <v>566</v>
      </c>
    </row>
    <row r="251" spans="2:35" customFormat="1" x14ac:dyDescent="0.3">
      <c r="B251" t="s">
        <v>1123</v>
      </c>
      <c r="C251" t="s">
        <v>1123</v>
      </c>
      <c r="D251">
        <v>2022</v>
      </c>
      <c r="E251" s="196"/>
      <c r="F251" s="203">
        <v>6576324</v>
      </c>
      <c r="G251" s="203">
        <v>158949</v>
      </c>
      <c r="H251" t="s">
        <v>1741</v>
      </c>
      <c r="I251" t="s">
        <v>1741</v>
      </c>
      <c r="J251" t="s">
        <v>1741</v>
      </c>
      <c r="K251" t="s">
        <v>1741</v>
      </c>
      <c r="L251" t="s">
        <v>1741</v>
      </c>
      <c r="M251" t="s">
        <v>1741</v>
      </c>
      <c r="N251" t="s">
        <v>1741</v>
      </c>
      <c r="O251" t="s">
        <v>1741</v>
      </c>
      <c r="P251" t="s">
        <v>1741</v>
      </c>
      <c r="Q251" t="s">
        <v>1741</v>
      </c>
      <c r="R251" t="s">
        <v>1741</v>
      </c>
      <c r="S251" t="s">
        <v>1741</v>
      </c>
      <c r="T251" t="s">
        <v>1741</v>
      </c>
      <c r="U251" t="s">
        <v>1741</v>
      </c>
      <c r="V251" t="s">
        <v>1741</v>
      </c>
      <c r="W251" t="s">
        <v>1741</v>
      </c>
      <c r="X251" t="s">
        <v>1741</v>
      </c>
      <c r="Y251" t="s">
        <v>1741</v>
      </c>
      <c r="Z251" t="s">
        <v>1741</v>
      </c>
      <c r="AA251" t="s">
        <v>1741</v>
      </c>
      <c r="AB251" t="s">
        <v>1741</v>
      </c>
      <c r="AC251" t="s">
        <v>1741</v>
      </c>
      <c r="AD251" t="s">
        <v>1741</v>
      </c>
      <c r="AE251" t="s">
        <v>1741</v>
      </c>
      <c r="AF251" t="s">
        <v>1741</v>
      </c>
      <c r="AG251" t="s">
        <v>1741</v>
      </c>
      <c r="AH251" t="s">
        <v>1741</v>
      </c>
      <c r="AI251" t="s">
        <v>1741</v>
      </c>
    </row>
    <row r="252" spans="2:35" customFormat="1" x14ac:dyDescent="0.3">
      <c r="B252" t="s">
        <v>1123</v>
      </c>
      <c r="C252" t="s">
        <v>1123</v>
      </c>
      <c r="D252">
        <v>2022</v>
      </c>
      <c r="E252" s="196"/>
      <c r="F252" s="203">
        <v>6576324</v>
      </c>
      <c r="G252" s="203">
        <v>158949</v>
      </c>
      <c r="H252" t="s">
        <v>1741</v>
      </c>
      <c r="I252" t="s">
        <v>1741</v>
      </c>
      <c r="J252" t="s">
        <v>1741</v>
      </c>
      <c r="K252" t="s">
        <v>1741</v>
      </c>
      <c r="L252" t="s">
        <v>1741</v>
      </c>
      <c r="M252" t="s">
        <v>1741</v>
      </c>
      <c r="N252" t="s">
        <v>1741</v>
      </c>
      <c r="O252" t="s">
        <v>1741</v>
      </c>
      <c r="P252" t="s">
        <v>1741</v>
      </c>
      <c r="Q252" t="s">
        <v>1741</v>
      </c>
      <c r="R252" t="s">
        <v>1741</v>
      </c>
      <c r="S252" t="s">
        <v>1741</v>
      </c>
      <c r="T252" t="s">
        <v>1741</v>
      </c>
      <c r="U252" t="s">
        <v>1741</v>
      </c>
      <c r="V252" t="s">
        <v>1741</v>
      </c>
      <c r="W252" t="s">
        <v>1741</v>
      </c>
      <c r="X252" t="s">
        <v>1741</v>
      </c>
      <c r="Y252" t="s">
        <v>1741</v>
      </c>
      <c r="Z252" t="s">
        <v>1741</v>
      </c>
      <c r="AA252" t="s">
        <v>1741</v>
      </c>
      <c r="AB252" t="s">
        <v>1741</v>
      </c>
      <c r="AC252" t="s">
        <v>1741</v>
      </c>
      <c r="AD252" t="s">
        <v>1741</v>
      </c>
      <c r="AE252" t="s">
        <v>1741</v>
      </c>
      <c r="AF252" t="s">
        <v>1741</v>
      </c>
      <c r="AG252" t="s">
        <v>1741</v>
      </c>
      <c r="AH252" t="s">
        <v>1741</v>
      </c>
      <c r="AI252" t="s">
        <v>1741</v>
      </c>
    </row>
    <row r="253" spans="2:35" customFormat="1" x14ac:dyDescent="0.3">
      <c r="B253" t="s">
        <v>1123</v>
      </c>
      <c r="C253" t="s">
        <v>1123</v>
      </c>
      <c r="D253">
        <v>2022</v>
      </c>
      <c r="E253" s="196">
        <v>44880</v>
      </c>
      <c r="F253" s="203">
        <v>6576324</v>
      </c>
      <c r="G253" s="203">
        <v>158949</v>
      </c>
      <c r="H253">
        <v>5.0941428397075317</v>
      </c>
      <c r="I253">
        <v>2.9354591751822392</v>
      </c>
      <c r="J253">
        <v>1.8787515671981274</v>
      </c>
      <c r="K253">
        <v>1.5652009896925518</v>
      </c>
      <c r="L253">
        <v>3.2741958748016735</v>
      </c>
      <c r="M253">
        <v>6.0227007955264122</v>
      </c>
      <c r="N253" t="s">
        <v>559</v>
      </c>
      <c r="O253">
        <v>0.68901241553772941</v>
      </c>
      <c r="P253">
        <v>0.6298749570060691</v>
      </c>
      <c r="Q253" t="s">
        <v>559</v>
      </c>
      <c r="R253">
        <v>0.31876532525602197</v>
      </c>
      <c r="S253" t="s">
        <v>559</v>
      </c>
      <c r="T253">
        <v>3.7603878884709694</v>
      </c>
      <c r="U253">
        <v>6.3971640648403953</v>
      </c>
      <c r="V253" t="s">
        <v>559</v>
      </c>
      <c r="W253" t="s">
        <v>559</v>
      </c>
      <c r="X253" t="s">
        <v>559</v>
      </c>
      <c r="Y253" t="s">
        <v>559</v>
      </c>
      <c r="Z253" t="s">
        <v>566</v>
      </c>
      <c r="AA253" t="s">
        <v>566</v>
      </c>
      <c r="AB253" t="s">
        <v>566</v>
      </c>
      <c r="AC253" t="s">
        <v>566</v>
      </c>
      <c r="AD253" t="s">
        <v>566</v>
      </c>
      <c r="AE253" t="s">
        <v>566</v>
      </c>
      <c r="AF253" t="s">
        <v>566</v>
      </c>
      <c r="AG253" t="s">
        <v>566</v>
      </c>
      <c r="AH253">
        <v>8.1105970331413882E-2</v>
      </c>
      <c r="AI253" t="s">
        <v>566</v>
      </c>
    </row>
    <row r="254" spans="2:35" customFormat="1" x14ac:dyDescent="0.3">
      <c r="B254" t="s">
        <v>1123</v>
      </c>
      <c r="C254" t="s">
        <v>1123</v>
      </c>
      <c r="D254">
        <v>2022</v>
      </c>
      <c r="E254" s="196"/>
      <c r="F254" s="203">
        <v>6576324</v>
      </c>
      <c r="G254" s="203">
        <v>158949</v>
      </c>
      <c r="H254" t="s">
        <v>1741</v>
      </c>
      <c r="I254" t="s">
        <v>1741</v>
      </c>
      <c r="J254" t="s">
        <v>1741</v>
      </c>
      <c r="K254" t="s">
        <v>1741</v>
      </c>
      <c r="L254" t="s">
        <v>1741</v>
      </c>
      <c r="M254" t="s">
        <v>1741</v>
      </c>
      <c r="N254" t="s">
        <v>1741</v>
      </c>
      <c r="O254" t="s">
        <v>1741</v>
      </c>
      <c r="P254" t="s">
        <v>1741</v>
      </c>
      <c r="Q254" t="s">
        <v>1741</v>
      </c>
      <c r="R254" t="s">
        <v>1741</v>
      </c>
      <c r="S254" t="s">
        <v>1741</v>
      </c>
      <c r="T254" t="s">
        <v>1741</v>
      </c>
      <c r="U254" t="s">
        <v>1741</v>
      </c>
      <c r="V254" t="s">
        <v>1741</v>
      </c>
      <c r="W254" t="s">
        <v>1741</v>
      </c>
      <c r="X254" t="s">
        <v>1741</v>
      </c>
      <c r="Y254" t="s">
        <v>1741</v>
      </c>
      <c r="Z254" t="s">
        <v>1741</v>
      </c>
      <c r="AA254" t="s">
        <v>1741</v>
      </c>
      <c r="AB254" t="s">
        <v>1741</v>
      </c>
      <c r="AC254" t="s">
        <v>1741</v>
      </c>
      <c r="AD254" t="s">
        <v>1741</v>
      </c>
      <c r="AE254" t="s">
        <v>1741</v>
      </c>
      <c r="AF254" t="s">
        <v>1741</v>
      </c>
      <c r="AG254" t="s">
        <v>1741</v>
      </c>
      <c r="AH254" t="s">
        <v>1741</v>
      </c>
      <c r="AI254" t="s">
        <v>1741</v>
      </c>
    </row>
    <row r="255" spans="2:35" customFormat="1" x14ac:dyDescent="0.3">
      <c r="B255" t="s">
        <v>2008</v>
      </c>
      <c r="C255" t="s">
        <v>2008</v>
      </c>
      <c r="D255">
        <v>2022</v>
      </c>
      <c r="E255" s="196">
        <v>44573</v>
      </c>
      <c r="F255" s="201"/>
      <c r="G255" s="201"/>
      <c r="H255">
        <v>2.3746806698836225</v>
      </c>
      <c r="I255">
        <v>2.5994654177311007</v>
      </c>
      <c r="J255">
        <v>1.8543618128488981</v>
      </c>
      <c r="K255">
        <v>1.3397435897435899</v>
      </c>
      <c r="L255">
        <v>1.4805681710663261</v>
      </c>
      <c r="M255">
        <v>2.7085107389535437</v>
      </c>
      <c r="N255" t="s">
        <v>1286</v>
      </c>
      <c r="O255">
        <v>0.56718942189421906</v>
      </c>
      <c r="P255">
        <v>0.8016132084397769</v>
      </c>
      <c r="Q255" t="s">
        <v>2271</v>
      </c>
      <c r="R255" t="s">
        <v>2271</v>
      </c>
      <c r="S255" t="s">
        <v>2272</v>
      </c>
      <c r="T255">
        <v>3.5122764689185355</v>
      </c>
      <c r="U255">
        <v>4.6554073233040034</v>
      </c>
      <c r="V255" t="s">
        <v>2273</v>
      </c>
      <c r="W255" t="s">
        <v>2274</v>
      </c>
      <c r="X255" t="s">
        <v>2274</v>
      </c>
      <c r="Y255" t="s">
        <v>2274</v>
      </c>
      <c r="Z255" t="s">
        <v>2273</v>
      </c>
      <c r="AA255" t="s">
        <v>2273</v>
      </c>
      <c r="AB255" t="s">
        <v>2273</v>
      </c>
      <c r="AC255" t="s">
        <v>2275</v>
      </c>
      <c r="AD255" t="s">
        <v>1278</v>
      </c>
      <c r="AE255" t="s">
        <v>2273</v>
      </c>
      <c r="AF255" t="s">
        <v>2273</v>
      </c>
      <c r="AG255" t="s">
        <v>2273</v>
      </c>
      <c r="AH255" t="s">
        <v>2273</v>
      </c>
      <c r="AI255" t="s">
        <v>2273</v>
      </c>
    </row>
    <row r="256" spans="2:35" customFormat="1" x14ac:dyDescent="0.3">
      <c r="B256" t="s">
        <v>2008</v>
      </c>
      <c r="C256" t="s">
        <v>2008</v>
      </c>
      <c r="D256">
        <v>2022</v>
      </c>
      <c r="E256" s="196">
        <v>44600</v>
      </c>
      <c r="F256" s="201"/>
      <c r="G256" s="201"/>
      <c r="H256">
        <v>3.4973385815012752</v>
      </c>
      <c r="I256">
        <v>1.556348469817701</v>
      </c>
      <c r="J256">
        <v>2.6405111630238833</v>
      </c>
      <c r="K256">
        <v>2.6165210620073172</v>
      </c>
      <c r="L256">
        <v>2.2457891985876883</v>
      </c>
      <c r="M256">
        <v>3.587101453913192</v>
      </c>
      <c r="N256" t="s">
        <v>1286</v>
      </c>
      <c r="O256">
        <v>0.47873531953022502</v>
      </c>
      <c r="P256">
        <v>0.83939752738754314</v>
      </c>
      <c r="Q256" t="s">
        <v>2271</v>
      </c>
      <c r="R256">
        <v>0.35</v>
      </c>
      <c r="S256" t="s">
        <v>2272</v>
      </c>
      <c r="T256">
        <v>5.1049846928435052</v>
      </c>
      <c r="U256">
        <v>5.3548380214833546</v>
      </c>
      <c r="V256" t="s">
        <v>2273</v>
      </c>
      <c r="W256" t="s">
        <v>2274</v>
      </c>
      <c r="X256" t="s">
        <v>2274</v>
      </c>
      <c r="Y256" t="s">
        <v>2274</v>
      </c>
      <c r="Z256" t="s">
        <v>2273</v>
      </c>
      <c r="AA256" t="s">
        <v>2273</v>
      </c>
      <c r="AB256" t="s">
        <v>2273</v>
      </c>
      <c r="AC256" t="s">
        <v>2275</v>
      </c>
      <c r="AD256" t="s">
        <v>1278</v>
      </c>
      <c r="AE256" t="s">
        <v>2273</v>
      </c>
      <c r="AF256" t="s">
        <v>2273</v>
      </c>
      <c r="AG256" t="s">
        <v>2273</v>
      </c>
      <c r="AH256" t="s">
        <v>2273</v>
      </c>
      <c r="AI256" t="s">
        <v>2273</v>
      </c>
    </row>
    <row r="257" spans="2:35" customFormat="1" x14ac:dyDescent="0.3">
      <c r="B257" t="s">
        <v>2008</v>
      </c>
      <c r="C257" t="s">
        <v>2008</v>
      </c>
      <c r="D257">
        <v>2022</v>
      </c>
      <c r="E257" s="196">
        <v>44645</v>
      </c>
      <c r="F257" s="201"/>
      <c r="G257" s="201"/>
      <c r="H257">
        <v>1.84</v>
      </c>
      <c r="I257">
        <v>1.23</v>
      </c>
      <c r="J257">
        <v>1.27558365149903</v>
      </c>
      <c r="K257">
        <v>1.1309277920343828</v>
      </c>
      <c r="L257">
        <v>1.2154659823496277</v>
      </c>
      <c r="M257">
        <v>2.29</v>
      </c>
      <c r="N257" t="s">
        <v>1286</v>
      </c>
      <c r="O257">
        <v>0.37142976361853497</v>
      </c>
      <c r="P257">
        <v>0.92059418747783262</v>
      </c>
      <c r="Q257" t="s">
        <v>2271</v>
      </c>
      <c r="R257" t="s">
        <v>2271</v>
      </c>
      <c r="S257" t="s">
        <v>2272</v>
      </c>
      <c r="T257">
        <v>3.0279985812939434</v>
      </c>
      <c r="U257">
        <v>2.9405916838789095</v>
      </c>
      <c r="V257" t="s">
        <v>2273</v>
      </c>
      <c r="W257" t="s">
        <v>2274</v>
      </c>
      <c r="X257" t="s">
        <v>2274</v>
      </c>
      <c r="Y257" t="s">
        <v>2274</v>
      </c>
      <c r="Z257" t="s">
        <v>2273</v>
      </c>
      <c r="AA257" t="s">
        <v>2273</v>
      </c>
      <c r="AB257" t="s">
        <v>2273</v>
      </c>
      <c r="AC257" t="s">
        <v>2275</v>
      </c>
      <c r="AD257" t="s">
        <v>1278</v>
      </c>
      <c r="AE257" t="s">
        <v>2273</v>
      </c>
      <c r="AF257" t="s">
        <v>2273</v>
      </c>
      <c r="AG257" t="s">
        <v>2273</v>
      </c>
      <c r="AH257" t="s">
        <v>2273</v>
      </c>
      <c r="AI257" t="s">
        <v>2273</v>
      </c>
    </row>
    <row r="258" spans="2:35" customFormat="1" x14ac:dyDescent="0.3">
      <c r="B258" t="s">
        <v>2008</v>
      </c>
      <c r="C258" t="s">
        <v>2008</v>
      </c>
      <c r="D258">
        <v>2022</v>
      </c>
      <c r="E258" s="196">
        <v>44670</v>
      </c>
      <c r="F258" s="201"/>
      <c r="G258" s="201"/>
      <c r="H258">
        <v>3.4959020884009382</v>
      </c>
      <c r="I258">
        <v>1.9204303902877302</v>
      </c>
      <c r="J258">
        <v>1.57</v>
      </c>
      <c r="K258">
        <v>0.81026888436000277</v>
      </c>
      <c r="L258">
        <v>1.4490829005325094</v>
      </c>
      <c r="M258">
        <v>2.5428965879955299</v>
      </c>
      <c r="N258" t="s">
        <v>2272</v>
      </c>
      <c r="O258">
        <v>0.53943418140380872</v>
      </c>
      <c r="P258" t="s">
        <v>2271</v>
      </c>
      <c r="Q258" t="s">
        <v>2271</v>
      </c>
      <c r="R258" t="s">
        <v>2271</v>
      </c>
      <c r="S258" t="s">
        <v>2272</v>
      </c>
      <c r="T258">
        <v>4.5656651984309606</v>
      </c>
      <c r="U258">
        <v>3.7664628667850018</v>
      </c>
      <c r="V258" t="s">
        <v>2272</v>
      </c>
      <c r="W258" t="s">
        <v>2272</v>
      </c>
      <c r="X258" t="s">
        <v>2272</v>
      </c>
      <c r="Y258" t="s">
        <v>2272</v>
      </c>
      <c r="Z258" t="s">
        <v>2273</v>
      </c>
      <c r="AA258" t="s">
        <v>2273</v>
      </c>
      <c r="AB258" t="s">
        <v>2273</v>
      </c>
      <c r="AC258" t="s">
        <v>2275</v>
      </c>
      <c r="AD258" t="s">
        <v>1278</v>
      </c>
      <c r="AE258" t="s">
        <v>2273</v>
      </c>
      <c r="AF258" t="s">
        <v>2273</v>
      </c>
      <c r="AG258" t="s">
        <v>2273</v>
      </c>
      <c r="AH258" t="s">
        <v>2273</v>
      </c>
      <c r="AI258" t="s">
        <v>2273</v>
      </c>
    </row>
    <row r="259" spans="2:35" customFormat="1" x14ac:dyDescent="0.3">
      <c r="B259" t="s">
        <v>2008</v>
      </c>
      <c r="C259" t="s">
        <v>2008</v>
      </c>
      <c r="D259">
        <v>2022</v>
      </c>
      <c r="E259" s="196">
        <v>44700</v>
      </c>
      <c r="F259" s="201"/>
      <c r="G259" s="201"/>
      <c r="H259">
        <v>2.9564842168154817</v>
      </c>
      <c r="I259">
        <v>1.9321870747170313</v>
      </c>
      <c r="J259">
        <v>1.5201203792832565</v>
      </c>
      <c r="K259">
        <v>0.79443688385833311</v>
      </c>
      <c r="L259">
        <v>1.6418495037673848</v>
      </c>
      <c r="M259">
        <v>2.4831546453347495</v>
      </c>
      <c r="N259" t="s">
        <v>2272</v>
      </c>
      <c r="O259">
        <v>0.45828216107367703</v>
      </c>
      <c r="P259">
        <v>0.71807127604253118</v>
      </c>
      <c r="Q259" t="s">
        <v>2271</v>
      </c>
      <c r="R259" t="s">
        <v>2271</v>
      </c>
      <c r="S259" t="s">
        <v>2272</v>
      </c>
      <c r="T259">
        <v>3.1183545214148993</v>
      </c>
      <c r="U259">
        <v>3.3804671335789602</v>
      </c>
      <c r="V259" t="s">
        <v>2272</v>
      </c>
      <c r="W259" t="s">
        <v>2272</v>
      </c>
      <c r="X259" t="s">
        <v>2272</v>
      </c>
      <c r="Y259" t="s">
        <v>2272</v>
      </c>
      <c r="Z259" t="s">
        <v>2273</v>
      </c>
      <c r="AA259" t="s">
        <v>2273</v>
      </c>
      <c r="AB259" t="s">
        <v>2273</v>
      </c>
      <c r="AC259" t="s">
        <v>2275</v>
      </c>
      <c r="AD259" t="s">
        <v>1278</v>
      </c>
      <c r="AE259" t="s">
        <v>2273</v>
      </c>
      <c r="AF259" t="s">
        <v>2273</v>
      </c>
      <c r="AG259" t="s">
        <v>2273</v>
      </c>
      <c r="AH259" t="s">
        <v>2273</v>
      </c>
      <c r="AI259" t="s">
        <v>2273</v>
      </c>
    </row>
    <row r="260" spans="2:35" customFormat="1" x14ac:dyDescent="0.3">
      <c r="B260" t="s">
        <v>2008</v>
      </c>
      <c r="C260" t="s">
        <v>2008</v>
      </c>
      <c r="D260">
        <v>2022</v>
      </c>
      <c r="E260" s="196">
        <v>44727</v>
      </c>
      <c r="F260" s="201"/>
      <c r="G260" s="201"/>
      <c r="H260">
        <v>3.3452352614456871</v>
      </c>
      <c r="I260">
        <v>1.7935015472506546</v>
      </c>
      <c r="J260">
        <v>1.7714036340553836</v>
      </c>
      <c r="K260">
        <v>0.90679467851569728</v>
      </c>
      <c r="L260">
        <v>1.659670977809516</v>
      </c>
      <c r="M260">
        <v>1.9244095321219814</v>
      </c>
      <c r="N260" t="s">
        <v>2272</v>
      </c>
      <c r="O260">
        <v>0.43389140151815703</v>
      </c>
      <c r="P260" t="s">
        <v>2271</v>
      </c>
      <c r="Q260" t="s">
        <v>2271</v>
      </c>
      <c r="R260" t="s">
        <v>2271</v>
      </c>
      <c r="S260" t="s">
        <v>2272</v>
      </c>
      <c r="T260">
        <v>3.2143140522097911</v>
      </c>
      <c r="U260">
        <v>3.1386706868734953</v>
      </c>
      <c r="V260" t="s">
        <v>2272</v>
      </c>
      <c r="W260" t="s">
        <v>2272</v>
      </c>
      <c r="X260" t="s">
        <v>2272</v>
      </c>
      <c r="Y260" t="s">
        <v>2272</v>
      </c>
      <c r="Z260" t="s">
        <v>2273</v>
      </c>
      <c r="AA260" t="s">
        <v>2273</v>
      </c>
      <c r="AB260" t="s">
        <v>2273</v>
      </c>
      <c r="AC260" t="s">
        <v>2275</v>
      </c>
      <c r="AD260" t="s">
        <v>1278</v>
      </c>
      <c r="AE260" t="s">
        <v>2273</v>
      </c>
      <c r="AF260" t="s">
        <v>2273</v>
      </c>
      <c r="AG260" t="s">
        <v>2273</v>
      </c>
      <c r="AH260" t="s">
        <v>2273</v>
      </c>
      <c r="AI260" t="s">
        <v>2273</v>
      </c>
    </row>
    <row r="261" spans="2:35" customFormat="1" x14ac:dyDescent="0.3">
      <c r="B261" t="s">
        <v>2008</v>
      </c>
      <c r="C261" t="s">
        <v>2008</v>
      </c>
      <c r="D261">
        <v>2022</v>
      </c>
      <c r="E261" s="196">
        <v>44756</v>
      </c>
      <c r="F261" s="201"/>
      <c r="G261" s="201"/>
      <c r="H261">
        <v>4.5199999999999996</v>
      </c>
      <c r="I261">
        <v>1.69</v>
      </c>
      <c r="J261">
        <v>1.38</v>
      </c>
      <c r="K261">
        <v>0.54700000000000004</v>
      </c>
      <c r="L261">
        <v>1.27</v>
      </c>
      <c r="M261">
        <v>2.2799999999999998</v>
      </c>
      <c r="N261" t="s">
        <v>2272</v>
      </c>
      <c r="O261">
        <v>0.59299999999999997</v>
      </c>
      <c r="P261">
        <v>0.38300000000000001</v>
      </c>
      <c r="Q261" t="s">
        <v>2271</v>
      </c>
      <c r="R261" t="s">
        <v>2271</v>
      </c>
      <c r="S261" t="s">
        <v>2272</v>
      </c>
      <c r="T261">
        <v>2.0699999999999998</v>
      </c>
      <c r="U261">
        <v>3.18</v>
      </c>
      <c r="V261" t="s">
        <v>2272</v>
      </c>
      <c r="W261" t="s">
        <v>2272</v>
      </c>
      <c r="X261" t="s">
        <v>2272</v>
      </c>
      <c r="Y261" t="s">
        <v>2272</v>
      </c>
      <c r="Z261" t="s">
        <v>566</v>
      </c>
      <c r="AA261" t="s">
        <v>566</v>
      </c>
      <c r="AB261" t="s">
        <v>566</v>
      </c>
      <c r="AC261" t="s">
        <v>566</v>
      </c>
      <c r="AD261">
        <v>9.2399633929851246E-2</v>
      </c>
      <c r="AE261" t="s">
        <v>566</v>
      </c>
      <c r="AF261" t="s">
        <v>566</v>
      </c>
      <c r="AG261" t="s">
        <v>566</v>
      </c>
      <c r="AH261" t="s">
        <v>566</v>
      </c>
      <c r="AI261" t="s">
        <v>566</v>
      </c>
    </row>
    <row r="262" spans="2:35" customFormat="1" x14ac:dyDescent="0.3">
      <c r="B262" t="s">
        <v>2008</v>
      </c>
      <c r="C262" t="s">
        <v>2008</v>
      </c>
      <c r="D262">
        <v>2022</v>
      </c>
      <c r="E262" s="196">
        <v>44791</v>
      </c>
      <c r="F262" s="201"/>
      <c r="G262" s="201"/>
      <c r="H262">
        <v>6.23</v>
      </c>
      <c r="I262">
        <v>2.4300000000000002</v>
      </c>
      <c r="J262">
        <v>2.36</v>
      </c>
      <c r="K262">
        <v>0.66900000000000004</v>
      </c>
      <c r="L262">
        <v>2.77</v>
      </c>
      <c r="M262">
        <v>3.79</v>
      </c>
      <c r="N262" t="s">
        <v>559</v>
      </c>
      <c r="O262">
        <v>0.47699999999999998</v>
      </c>
      <c r="P262">
        <v>0.52300000000000002</v>
      </c>
      <c r="Q262" t="s">
        <v>559</v>
      </c>
      <c r="R262">
        <v>0.22</v>
      </c>
      <c r="S262" t="s">
        <v>559</v>
      </c>
      <c r="T262">
        <v>2.79</v>
      </c>
      <c r="U262">
        <v>3.75</v>
      </c>
      <c r="V262" t="s">
        <v>559</v>
      </c>
      <c r="W262">
        <v>0.11600000000000001</v>
      </c>
      <c r="X262" t="s">
        <v>559</v>
      </c>
      <c r="Y262" t="s">
        <v>554</v>
      </c>
      <c r="Z262" t="s">
        <v>566</v>
      </c>
      <c r="AA262" t="s">
        <v>566</v>
      </c>
      <c r="AB262" t="s">
        <v>566</v>
      </c>
      <c r="AC262" t="s">
        <v>566</v>
      </c>
      <c r="AD262" t="s">
        <v>566</v>
      </c>
      <c r="AE262" t="s">
        <v>566</v>
      </c>
      <c r="AF262" t="s">
        <v>566</v>
      </c>
      <c r="AG262" t="s">
        <v>566</v>
      </c>
      <c r="AH262" t="s">
        <v>566</v>
      </c>
      <c r="AI262" t="s">
        <v>566</v>
      </c>
    </row>
    <row r="263" spans="2:35" customFormat="1" x14ac:dyDescent="0.3">
      <c r="B263" t="s">
        <v>2008</v>
      </c>
      <c r="C263" t="s">
        <v>2008</v>
      </c>
      <c r="D263">
        <v>2022</v>
      </c>
      <c r="E263" s="196">
        <v>44819</v>
      </c>
      <c r="F263" s="201"/>
      <c r="G263" s="201"/>
      <c r="H263">
        <v>4.09</v>
      </c>
      <c r="I263">
        <v>2.2400000000000002</v>
      </c>
      <c r="J263">
        <v>1.56</v>
      </c>
      <c r="K263">
        <v>0.92200000000000004</v>
      </c>
      <c r="L263">
        <v>1.59</v>
      </c>
      <c r="M263">
        <v>3.28</v>
      </c>
      <c r="N263" t="s">
        <v>559</v>
      </c>
      <c r="O263">
        <v>0.56899999999999995</v>
      </c>
      <c r="P263">
        <v>2.56</v>
      </c>
      <c r="R263">
        <v>0.39500000000000002</v>
      </c>
      <c r="S263" t="s">
        <v>559</v>
      </c>
      <c r="T263">
        <v>5.21</v>
      </c>
      <c r="U263">
        <v>4.54</v>
      </c>
      <c r="V263" t="s">
        <v>559</v>
      </c>
      <c r="W263" t="s">
        <v>559</v>
      </c>
      <c r="X263" t="s">
        <v>559</v>
      </c>
      <c r="Y263" t="s">
        <v>559</v>
      </c>
      <c r="Z263" t="s">
        <v>566</v>
      </c>
      <c r="AA263" t="s">
        <v>566</v>
      </c>
      <c r="AB263" t="s">
        <v>566</v>
      </c>
      <c r="AC263" t="s">
        <v>566</v>
      </c>
      <c r="AD263">
        <v>7.7223029283584377E-2</v>
      </c>
      <c r="AE263" t="s">
        <v>566</v>
      </c>
      <c r="AF263" t="s">
        <v>566</v>
      </c>
      <c r="AG263" t="s">
        <v>566</v>
      </c>
      <c r="AH263" t="s">
        <v>566</v>
      </c>
      <c r="AI263" t="s">
        <v>566</v>
      </c>
    </row>
    <row r="264" spans="2:35" customFormat="1" x14ac:dyDescent="0.3">
      <c r="B264" t="s">
        <v>2008</v>
      </c>
      <c r="C264" t="s">
        <v>2008</v>
      </c>
      <c r="D264">
        <v>2022</v>
      </c>
      <c r="E264" s="196">
        <v>44851</v>
      </c>
      <c r="F264" s="201"/>
      <c r="G264" s="201"/>
      <c r="H264">
        <v>3.6147858171346292</v>
      </c>
      <c r="I264">
        <v>1.8411402087832975</v>
      </c>
      <c r="J264">
        <v>1.1666441684665227</v>
      </c>
      <c r="K264">
        <v>0.73096652267818574</v>
      </c>
      <c r="L264">
        <v>2.035749640028798</v>
      </c>
      <c r="M264">
        <v>3.0332073434125268</v>
      </c>
      <c r="N264" t="s">
        <v>559</v>
      </c>
      <c r="O264">
        <v>0.41767908567314616</v>
      </c>
      <c r="P264">
        <v>0.97833423326133917</v>
      </c>
      <c r="Q264" t="s">
        <v>559</v>
      </c>
      <c r="R264">
        <v>0.13802645788336934</v>
      </c>
      <c r="S264" t="s">
        <v>559</v>
      </c>
      <c r="T264">
        <v>4.4943529517638598</v>
      </c>
      <c r="U264">
        <v>3.172358711303096</v>
      </c>
      <c r="V264" t="s">
        <v>559</v>
      </c>
      <c r="W264">
        <v>3.6784557235421171E-2</v>
      </c>
      <c r="X264" t="s">
        <v>559</v>
      </c>
      <c r="Y264" t="s">
        <v>559</v>
      </c>
      <c r="Z264" t="s">
        <v>566</v>
      </c>
      <c r="AA264" t="s">
        <v>566</v>
      </c>
      <c r="AB264" t="s">
        <v>566</v>
      </c>
      <c r="AC264" t="s">
        <v>566</v>
      </c>
      <c r="AD264">
        <v>7.0194384449244057E-2</v>
      </c>
      <c r="AE264" t="s">
        <v>566</v>
      </c>
      <c r="AF264" t="s">
        <v>566</v>
      </c>
      <c r="AG264" t="s">
        <v>566</v>
      </c>
      <c r="AH264">
        <v>5.8157847372210227E-2</v>
      </c>
      <c r="AI264" t="s">
        <v>566</v>
      </c>
    </row>
    <row r="265" spans="2:35" customFormat="1" x14ac:dyDescent="0.3">
      <c r="B265" t="s">
        <v>2008</v>
      </c>
      <c r="C265" t="s">
        <v>2008</v>
      </c>
      <c r="D265">
        <v>2022</v>
      </c>
      <c r="E265" s="196">
        <v>44880</v>
      </c>
      <c r="F265" s="201"/>
      <c r="G265" s="201"/>
      <c r="H265">
        <v>3.1193702723652206</v>
      </c>
      <c r="I265">
        <v>1.9332852217143774</v>
      </c>
      <c r="J265">
        <v>1.2462245743458154</v>
      </c>
      <c r="K265">
        <v>0.78996605457995883</v>
      </c>
      <c r="L265">
        <v>1.7431106834522758</v>
      </c>
      <c r="M265">
        <v>3.3806430919733783</v>
      </c>
      <c r="N265" t="s">
        <v>559</v>
      </c>
      <c r="O265">
        <v>0.5151952529869297</v>
      </c>
      <c r="P265">
        <v>0.86614278459359051</v>
      </c>
      <c r="Q265" t="s">
        <v>559</v>
      </c>
      <c r="R265">
        <v>0.30697885761633653</v>
      </c>
      <c r="S265" t="s">
        <v>559</v>
      </c>
      <c r="T265">
        <v>4.1858444925560638</v>
      </c>
      <c r="U265">
        <v>3.3184989174885735</v>
      </c>
      <c r="V265" t="s">
        <v>559</v>
      </c>
      <c r="W265">
        <v>7.5508513083687501E-2</v>
      </c>
      <c r="X265" t="s">
        <v>559</v>
      </c>
      <c r="Y265" t="s">
        <v>559</v>
      </c>
      <c r="Z265" t="s">
        <v>566</v>
      </c>
      <c r="AA265" t="s">
        <v>566</v>
      </c>
      <c r="AB265" t="s">
        <v>566</v>
      </c>
      <c r="AC265" t="s">
        <v>566</v>
      </c>
      <c r="AD265" t="s">
        <v>566</v>
      </c>
      <c r="AE265" t="s">
        <v>566</v>
      </c>
      <c r="AF265" t="s">
        <v>566</v>
      </c>
      <c r="AG265" t="s">
        <v>566</v>
      </c>
      <c r="AH265">
        <v>0.10049982626359821</v>
      </c>
      <c r="AI265" t="s">
        <v>566</v>
      </c>
    </row>
    <row r="266" spans="2:35" customFormat="1" x14ac:dyDescent="0.3">
      <c r="B266" t="s">
        <v>2008</v>
      </c>
      <c r="C266" t="s">
        <v>2008</v>
      </c>
      <c r="D266">
        <v>2022</v>
      </c>
      <c r="E266" s="196">
        <v>44880</v>
      </c>
      <c r="F266" s="201"/>
      <c r="G266" s="201"/>
      <c r="H266">
        <v>3.298167092924126</v>
      </c>
      <c r="I266">
        <v>2.0632193094629154</v>
      </c>
      <c r="J266">
        <v>1.2872975277067349</v>
      </c>
      <c r="K266">
        <v>0.61913895993179879</v>
      </c>
      <c r="L266">
        <v>2.0463022165387894</v>
      </c>
      <c r="M266">
        <v>3.0342870843989767</v>
      </c>
      <c r="N266" t="s">
        <v>559</v>
      </c>
      <c r="O266">
        <v>0.50351662404092068</v>
      </c>
      <c r="P266">
        <v>0.93483589087809038</v>
      </c>
      <c r="Q266" t="s">
        <v>559</v>
      </c>
      <c r="R266">
        <v>0.44943520886615512</v>
      </c>
      <c r="S266" t="s">
        <v>559</v>
      </c>
      <c r="T266">
        <v>4.6772431798806471</v>
      </c>
      <c r="U266">
        <v>2.8868286445012785</v>
      </c>
      <c r="V266" t="s">
        <v>559</v>
      </c>
      <c r="W266">
        <v>5.4880647911338447E-2</v>
      </c>
      <c r="X266" t="s">
        <v>559</v>
      </c>
      <c r="Y266" t="s">
        <v>559</v>
      </c>
      <c r="Z266" t="s">
        <v>566</v>
      </c>
      <c r="AA266" t="s">
        <v>566</v>
      </c>
      <c r="AB266" t="s">
        <v>566</v>
      </c>
      <c r="AC266" t="s">
        <v>566</v>
      </c>
      <c r="AD266" t="s">
        <v>566</v>
      </c>
      <c r="AE266" t="s">
        <v>566</v>
      </c>
      <c r="AF266" t="s">
        <v>566</v>
      </c>
      <c r="AG266" t="s">
        <v>566</v>
      </c>
      <c r="AH266" t="s">
        <v>566</v>
      </c>
      <c r="AI266" t="s">
        <v>566</v>
      </c>
    </row>
    <row r="267" spans="2:35" customFormat="1" x14ac:dyDescent="0.3">
      <c r="B267" t="s">
        <v>2008</v>
      </c>
      <c r="C267" t="s">
        <v>2008</v>
      </c>
      <c r="D267">
        <v>2022</v>
      </c>
      <c r="E267" s="196">
        <v>44915</v>
      </c>
      <c r="F267" s="201"/>
      <c r="G267" s="201"/>
      <c r="H267">
        <v>2.8568736977434943</v>
      </c>
      <c r="I267">
        <v>1.214035554373365</v>
      </c>
      <c r="J267">
        <v>1.1083034091412864</v>
      </c>
      <c r="K267">
        <v>0.63239792525601801</v>
      </c>
      <c r="L267">
        <v>0.82413441503746054</v>
      </c>
      <c r="M267">
        <v>2.1016757547546212</v>
      </c>
      <c r="N267" t="s">
        <v>559</v>
      </c>
      <c r="O267">
        <v>0.36496431263022561</v>
      </c>
      <c r="P267">
        <v>0.53597552866072617</v>
      </c>
      <c r="Q267" t="s">
        <v>559</v>
      </c>
      <c r="R267">
        <v>0.18896573125858934</v>
      </c>
      <c r="S267">
        <v>3.6574012501662458E-2</v>
      </c>
      <c r="T267">
        <v>5.3542137695615546</v>
      </c>
      <c r="U267">
        <v>3.4086979651549401</v>
      </c>
      <c r="V267" t="s">
        <v>559</v>
      </c>
      <c r="W267" t="s">
        <v>559</v>
      </c>
      <c r="X267" t="s">
        <v>559</v>
      </c>
      <c r="Y267">
        <v>0.15172673671144213</v>
      </c>
      <c r="Z267" t="s">
        <v>566</v>
      </c>
      <c r="AA267" t="s">
        <v>566</v>
      </c>
      <c r="AB267" t="s">
        <v>566</v>
      </c>
      <c r="AC267" t="s">
        <v>566</v>
      </c>
      <c r="AD267">
        <v>5.8296759320831656E-2</v>
      </c>
      <c r="AE267" t="s">
        <v>566</v>
      </c>
      <c r="AF267" t="s">
        <v>566</v>
      </c>
      <c r="AG267" t="s">
        <v>566</v>
      </c>
      <c r="AH267">
        <v>7.4145498071552046E-2</v>
      </c>
      <c r="AI267" t="s">
        <v>566</v>
      </c>
    </row>
    <row r="268" spans="2:35" customFormat="1" x14ac:dyDescent="0.3">
      <c r="B268" t="s">
        <v>1263</v>
      </c>
      <c r="C268" t="s">
        <v>2317</v>
      </c>
      <c r="D268">
        <v>2022</v>
      </c>
      <c r="E268" s="196">
        <v>44579</v>
      </c>
      <c r="F268" s="204">
        <v>6582640</v>
      </c>
      <c r="G268" s="204">
        <v>138359</v>
      </c>
      <c r="H268">
        <v>1.6216558270346282</v>
      </c>
      <c r="I268">
        <v>1.2432179059002755</v>
      </c>
      <c r="J268">
        <v>1.2291556805531143</v>
      </c>
      <c r="K268">
        <v>1.8582996425851059</v>
      </c>
      <c r="L268">
        <v>0.78496513739966023</v>
      </c>
      <c r="M268">
        <v>1.0172848186558856</v>
      </c>
      <c r="N268" t="s">
        <v>1286</v>
      </c>
      <c r="O268" t="s">
        <v>2271</v>
      </c>
      <c r="P268" t="s">
        <v>2271</v>
      </c>
      <c r="Q268" t="s">
        <v>2271</v>
      </c>
      <c r="R268" t="s">
        <v>2271</v>
      </c>
      <c r="S268" t="s">
        <v>2272</v>
      </c>
      <c r="T268">
        <v>2.4605378801195288</v>
      </c>
      <c r="U268">
        <v>1.4979082439796099</v>
      </c>
      <c r="V268" t="s">
        <v>2273</v>
      </c>
      <c r="W268" t="s">
        <v>2274</v>
      </c>
      <c r="X268" t="s">
        <v>2274</v>
      </c>
      <c r="Y268" t="s">
        <v>2274</v>
      </c>
      <c r="Z268" t="s">
        <v>2273</v>
      </c>
      <c r="AA268" t="s">
        <v>2273</v>
      </c>
      <c r="AB268" t="s">
        <v>2273</v>
      </c>
      <c r="AC268" t="s">
        <v>2275</v>
      </c>
      <c r="AD268" t="s">
        <v>1278</v>
      </c>
      <c r="AE268" t="s">
        <v>2273</v>
      </c>
      <c r="AF268" t="s">
        <v>2273</v>
      </c>
      <c r="AG268" t="s">
        <v>2273</v>
      </c>
      <c r="AH268" t="s">
        <v>2273</v>
      </c>
      <c r="AI268" t="s">
        <v>2273</v>
      </c>
    </row>
    <row r="269" spans="2:35" customFormat="1" x14ac:dyDescent="0.3">
      <c r="B269" t="s">
        <v>1263</v>
      </c>
      <c r="C269" t="s">
        <v>2317</v>
      </c>
      <c r="D269">
        <v>2022</v>
      </c>
      <c r="E269" s="196"/>
      <c r="F269" s="204">
        <v>6582640</v>
      </c>
      <c r="G269" s="204">
        <v>138359</v>
      </c>
      <c r="H269" t="s">
        <v>1741</v>
      </c>
      <c r="I269" t="s">
        <v>1741</v>
      </c>
      <c r="J269" t="s">
        <v>1741</v>
      </c>
      <c r="K269" t="s">
        <v>1741</v>
      </c>
      <c r="L269" t="s">
        <v>1741</v>
      </c>
      <c r="M269" t="s">
        <v>1741</v>
      </c>
      <c r="N269" t="s">
        <v>1741</v>
      </c>
      <c r="O269" t="s">
        <v>1741</v>
      </c>
      <c r="P269" t="s">
        <v>1741</v>
      </c>
      <c r="Q269" t="s">
        <v>1741</v>
      </c>
      <c r="R269" t="s">
        <v>1741</v>
      </c>
      <c r="S269" t="s">
        <v>1741</v>
      </c>
      <c r="T269" t="s">
        <v>1741</v>
      </c>
      <c r="U269" t="s">
        <v>1741</v>
      </c>
      <c r="V269" t="s">
        <v>1741</v>
      </c>
      <c r="W269" t="s">
        <v>1741</v>
      </c>
      <c r="X269" t="s">
        <v>1741</v>
      </c>
      <c r="Y269" t="s">
        <v>1741</v>
      </c>
      <c r="Z269" t="s">
        <v>1741</v>
      </c>
      <c r="AA269" t="s">
        <v>1741</v>
      </c>
      <c r="AB269" t="s">
        <v>1741</v>
      </c>
      <c r="AC269" t="s">
        <v>1741</v>
      </c>
      <c r="AD269" t="s">
        <v>1741</v>
      </c>
      <c r="AE269" t="s">
        <v>1741</v>
      </c>
      <c r="AF269" t="s">
        <v>1741</v>
      </c>
      <c r="AG269" t="s">
        <v>1741</v>
      </c>
      <c r="AH269" t="s">
        <v>1741</v>
      </c>
      <c r="AI269" t="s">
        <v>1741</v>
      </c>
    </row>
    <row r="270" spans="2:35" customFormat="1" x14ac:dyDescent="0.3">
      <c r="B270" t="s">
        <v>1263</v>
      </c>
      <c r="C270" t="s">
        <v>2317</v>
      </c>
      <c r="D270">
        <v>2022</v>
      </c>
      <c r="E270" s="196">
        <v>44644</v>
      </c>
      <c r="F270" s="204">
        <v>6582640</v>
      </c>
      <c r="G270" s="204">
        <v>138359</v>
      </c>
      <c r="H270">
        <v>1.39</v>
      </c>
      <c r="I270">
        <v>1.0049972852884796</v>
      </c>
      <c r="J270">
        <v>1.1720905494797729</v>
      </c>
      <c r="K270">
        <v>1.4638721758689848</v>
      </c>
      <c r="L270">
        <v>0.83233055213908191</v>
      </c>
      <c r="M270">
        <v>1.33</v>
      </c>
      <c r="N270" t="s">
        <v>1286</v>
      </c>
      <c r="O270" t="s">
        <v>2271</v>
      </c>
      <c r="P270" t="s">
        <v>2271</v>
      </c>
      <c r="Q270" t="s">
        <v>2271</v>
      </c>
      <c r="R270" t="s">
        <v>2271</v>
      </c>
      <c r="S270" t="s">
        <v>2272</v>
      </c>
      <c r="T270">
        <v>2.5049585036953319</v>
      </c>
      <c r="U270">
        <v>0.97608837771055634</v>
      </c>
      <c r="V270" t="s">
        <v>2273</v>
      </c>
      <c r="W270" t="s">
        <v>2274</v>
      </c>
      <c r="X270" t="s">
        <v>2274</v>
      </c>
      <c r="Y270" t="s">
        <v>2274</v>
      </c>
      <c r="Z270" t="s">
        <v>2273</v>
      </c>
      <c r="AA270" t="s">
        <v>2273</v>
      </c>
      <c r="AB270" t="s">
        <v>2273</v>
      </c>
      <c r="AC270" t="s">
        <v>2275</v>
      </c>
      <c r="AD270" t="s">
        <v>1278</v>
      </c>
      <c r="AE270" t="s">
        <v>2273</v>
      </c>
      <c r="AF270" t="s">
        <v>2273</v>
      </c>
      <c r="AG270" t="s">
        <v>2273</v>
      </c>
      <c r="AH270" t="s">
        <v>2273</v>
      </c>
      <c r="AI270" t="s">
        <v>2273</v>
      </c>
    </row>
    <row r="271" spans="2:35" customFormat="1" x14ac:dyDescent="0.3">
      <c r="B271" t="s">
        <v>1263</v>
      </c>
      <c r="C271" t="s">
        <v>2317</v>
      </c>
      <c r="D271">
        <v>2022</v>
      </c>
      <c r="E271" s="196">
        <v>44671</v>
      </c>
      <c r="F271" s="204">
        <v>6582640</v>
      </c>
      <c r="G271" s="204">
        <v>138359</v>
      </c>
      <c r="H271">
        <v>2.4006771356929084</v>
      </c>
      <c r="I271">
        <v>0.83971759050623407</v>
      </c>
      <c r="J271">
        <v>1.52</v>
      </c>
      <c r="K271">
        <v>0.7297119284500988</v>
      </c>
      <c r="L271">
        <v>0.85568689985093771</v>
      </c>
      <c r="M271">
        <v>1.2604430270045412</v>
      </c>
      <c r="N271" t="s">
        <v>2272</v>
      </c>
      <c r="O271" t="s">
        <v>2271</v>
      </c>
      <c r="P271" t="s">
        <v>2271</v>
      </c>
      <c r="Q271" t="s">
        <v>2271</v>
      </c>
      <c r="R271" t="s">
        <v>2271</v>
      </c>
      <c r="S271" t="s">
        <v>2272</v>
      </c>
      <c r="T271">
        <v>2.5720756635583135</v>
      </c>
      <c r="U271">
        <v>0.84179752949469044</v>
      </c>
      <c r="V271" t="s">
        <v>2272</v>
      </c>
      <c r="W271" t="s">
        <v>2272</v>
      </c>
      <c r="X271" t="s">
        <v>2272</v>
      </c>
      <c r="Y271" t="s">
        <v>2272</v>
      </c>
      <c r="Z271" t="s">
        <v>2273</v>
      </c>
      <c r="AA271" t="s">
        <v>2273</v>
      </c>
      <c r="AB271" t="s">
        <v>2273</v>
      </c>
      <c r="AC271" t="s">
        <v>2275</v>
      </c>
      <c r="AD271" t="s">
        <v>1278</v>
      </c>
      <c r="AE271" t="s">
        <v>2273</v>
      </c>
      <c r="AF271" t="s">
        <v>2273</v>
      </c>
      <c r="AG271" t="s">
        <v>2273</v>
      </c>
      <c r="AH271" t="s">
        <v>2273</v>
      </c>
      <c r="AI271" t="s">
        <v>2273</v>
      </c>
    </row>
    <row r="272" spans="2:35" customFormat="1" x14ac:dyDescent="0.3">
      <c r="B272" t="s">
        <v>1263</v>
      </c>
      <c r="C272" t="s">
        <v>2317</v>
      </c>
      <c r="D272">
        <v>2022</v>
      </c>
      <c r="E272" s="196">
        <v>44701</v>
      </c>
      <c r="F272" s="204">
        <v>6582640</v>
      </c>
      <c r="G272" s="204">
        <v>138359</v>
      </c>
      <c r="H272">
        <v>1.6019208478224873</v>
      </c>
      <c r="I272">
        <v>0.94422917701606224</v>
      </c>
      <c r="J272">
        <v>1.3842247612739418</v>
      </c>
      <c r="K272">
        <v>0.72972346414969369</v>
      </c>
      <c r="L272">
        <v>0.82344759066070539</v>
      </c>
      <c r="M272">
        <v>1.480708726610366</v>
      </c>
      <c r="N272" t="s">
        <v>2272</v>
      </c>
      <c r="O272" t="s">
        <v>2271</v>
      </c>
      <c r="P272" t="s">
        <v>2271</v>
      </c>
      <c r="Q272" t="s">
        <v>2271</v>
      </c>
      <c r="R272" t="s">
        <v>2271</v>
      </c>
      <c r="S272" t="s">
        <v>2272</v>
      </c>
      <c r="T272">
        <v>2.4854004526135678</v>
      </c>
      <c r="U272">
        <v>1.7931224816470719</v>
      </c>
      <c r="V272" t="s">
        <v>2272</v>
      </c>
      <c r="W272" t="s">
        <v>2272</v>
      </c>
      <c r="X272" t="s">
        <v>2272</v>
      </c>
      <c r="Y272" t="s">
        <v>2272</v>
      </c>
      <c r="Z272" t="s">
        <v>2273</v>
      </c>
      <c r="AA272" t="s">
        <v>2273</v>
      </c>
      <c r="AB272" t="s">
        <v>2273</v>
      </c>
      <c r="AC272" t="s">
        <v>2275</v>
      </c>
      <c r="AD272" t="s">
        <v>1278</v>
      </c>
      <c r="AE272" t="s">
        <v>2273</v>
      </c>
      <c r="AF272" t="s">
        <v>2273</v>
      </c>
      <c r="AG272" t="s">
        <v>2273</v>
      </c>
      <c r="AH272" t="s">
        <v>2273</v>
      </c>
      <c r="AI272" t="s">
        <v>2273</v>
      </c>
    </row>
    <row r="273" spans="2:35" customFormat="1" x14ac:dyDescent="0.3">
      <c r="B273" t="s">
        <v>1263</v>
      </c>
      <c r="C273" t="s">
        <v>2317</v>
      </c>
      <c r="D273">
        <v>2022</v>
      </c>
      <c r="E273" s="196">
        <v>44728</v>
      </c>
      <c r="F273" s="204">
        <v>6582640</v>
      </c>
      <c r="G273" s="204">
        <v>138359</v>
      </c>
      <c r="H273">
        <v>0.86339248865043339</v>
      </c>
      <c r="I273">
        <v>0.75967808501857215</v>
      </c>
      <c r="J273">
        <v>1.4052827073875362</v>
      </c>
      <c r="K273">
        <v>0.58013481909478615</v>
      </c>
      <c r="L273">
        <v>1.01253267299491</v>
      </c>
      <c r="M273">
        <v>1.0237996973448893</v>
      </c>
      <c r="N273" t="s">
        <v>2272</v>
      </c>
      <c r="O273" t="s">
        <v>2271</v>
      </c>
      <c r="P273" t="s">
        <v>2271</v>
      </c>
      <c r="Q273" t="s">
        <v>2271</v>
      </c>
      <c r="R273" t="s">
        <v>2271</v>
      </c>
      <c r="S273" t="s">
        <v>2272</v>
      </c>
      <c r="T273">
        <v>2.1304168386297979</v>
      </c>
      <c r="U273">
        <v>1.3913880863942771</v>
      </c>
      <c r="V273" t="s">
        <v>2272</v>
      </c>
      <c r="W273" t="s">
        <v>2272</v>
      </c>
      <c r="X273" t="s">
        <v>2272</v>
      </c>
      <c r="Y273" t="s">
        <v>2272</v>
      </c>
      <c r="Z273" t="s">
        <v>2273</v>
      </c>
      <c r="AA273" t="s">
        <v>2273</v>
      </c>
      <c r="AB273" t="s">
        <v>2273</v>
      </c>
      <c r="AC273" t="s">
        <v>2275</v>
      </c>
      <c r="AD273" t="s">
        <v>1278</v>
      </c>
      <c r="AE273" t="s">
        <v>2273</v>
      </c>
      <c r="AF273" t="s">
        <v>2273</v>
      </c>
      <c r="AG273" t="s">
        <v>2273</v>
      </c>
      <c r="AH273" t="s">
        <v>2273</v>
      </c>
      <c r="AI273" t="s">
        <v>2273</v>
      </c>
    </row>
    <row r="274" spans="2:35" customFormat="1" x14ac:dyDescent="0.3">
      <c r="B274" t="s">
        <v>1263</v>
      </c>
      <c r="C274" t="s">
        <v>2317</v>
      </c>
      <c r="D274">
        <v>2022</v>
      </c>
      <c r="E274" s="196">
        <v>44755</v>
      </c>
      <c r="F274" s="204">
        <v>6582640</v>
      </c>
      <c r="G274" s="204">
        <v>138359</v>
      </c>
      <c r="H274">
        <v>1.58</v>
      </c>
      <c r="I274">
        <v>0.84499999999999997</v>
      </c>
      <c r="J274">
        <v>1.07</v>
      </c>
      <c r="K274">
        <v>0.65500000000000003</v>
      </c>
      <c r="L274">
        <v>1.23</v>
      </c>
      <c r="M274">
        <v>1.42</v>
      </c>
      <c r="N274" t="s">
        <v>2272</v>
      </c>
      <c r="O274">
        <v>0.23200000000000001</v>
      </c>
      <c r="P274" t="s">
        <v>2271</v>
      </c>
      <c r="Q274" t="s">
        <v>2271</v>
      </c>
      <c r="R274" t="s">
        <v>2271</v>
      </c>
      <c r="S274" t="s">
        <v>2272</v>
      </c>
      <c r="T274">
        <v>2.29</v>
      </c>
      <c r="U274">
        <v>1.44</v>
      </c>
      <c r="V274" t="s">
        <v>2272</v>
      </c>
      <c r="W274" t="s">
        <v>2272</v>
      </c>
      <c r="X274" t="s">
        <v>2272</v>
      </c>
      <c r="Y274" t="s">
        <v>2272</v>
      </c>
      <c r="Z274" t="s">
        <v>566</v>
      </c>
      <c r="AA274" t="s">
        <v>566</v>
      </c>
      <c r="AB274" t="s">
        <v>566</v>
      </c>
      <c r="AC274" t="s">
        <v>566</v>
      </c>
      <c r="AD274" t="s">
        <v>566</v>
      </c>
      <c r="AE274" t="s">
        <v>566</v>
      </c>
      <c r="AF274" t="s">
        <v>566</v>
      </c>
      <c r="AG274" t="s">
        <v>566</v>
      </c>
      <c r="AH274" t="s">
        <v>566</v>
      </c>
      <c r="AI274" t="s">
        <v>566</v>
      </c>
    </row>
    <row r="275" spans="2:35" customFormat="1" x14ac:dyDescent="0.3">
      <c r="B275" t="s">
        <v>1263</v>
      </c>
      <c r="C275" t="s">
        <v>2317</v>
      </c>
      <c r="D275">
        <v>2022</v>
      </c>
      <c r="E275" s="196">
        <v>44789</v>
      </c>
      <c r="F275" s="204">
        <v>6582640</v>
      </c>
      <c r="G275" s="204">
        <v>138359</v>
      </c>
      <c r="H275">
        <v>3.18</v>
      </c>
      <c r="I275">
        <v>1.06</v>
      </c>
      <c r="J275">
        <v>1.52</v>
      </c>
      <c r="K275">
        <v>0.315</v>
      </c>
      <c r="L275">
        <v>1.1100000000000001</v>
      </c>
      <c r="M275">
        <v>1.67</v>
      </c>
      <c r="N275" t="s">
        <v>559</v>
      </c>
      <c r="O275">
        <v>0.22900000000000001</v>
      </c>
      <c r="P275" t="s">
        <v>559</v>
      </c>
      <c r="Q275" t="s">
        <v>559</v>
      </c>
      <c r="R275" t="s">
        <v>559</v>
      </c>
      <c r="S275" t="s">
        <v>559</v>
      </c>
      <c r="T275">
        <v>1.43</v>
      </c>
      <c r="U275">
        <v>1.06</v>
      </c>
      <c r="V275" t="s">
        <v>559</v>
      </c>
      <c r="W275" t="s">
        <v>558</v>
      </c>
      <c r="X275" t="s">
        <v>559</v>
      </c>
      <c r="Y275" t="s">
        <v>554</v>
      </c>
      <c r="Z275" t="s">
        <v>566</v>
      </c>
      <c r="AA275" t="s">
        <v>566</v>
      </c>
      <c r="AB275" t="s">
        <v>566</v>
      </c>
      <c r="AC275" t="s">
        <v>566</v>
      </c>
      <c r="AD275" t="s">
        <v>566</v>
      </c>
      <c r="AE275" t="s">
        <v>566</v>
      </c>
      <c r="AF275" t="s">
        <v>566</v>
      </c>
      <c r="AG275" t="s">
        <v>566</v>
      </c>
      <c r="AH275" t="s">
        <v>566</v>
      </c>
      <c r="AI275" t="s">
        <v>566</v>
      </c>
    </row>
    <row r="276" spans="2:35" customFormat="1" x14ac:dyDescent="0.3">
      <c r="B276" t="s">
        <v>1263</v>
      </c>
      <c r="C276" t="s">
        <v>2317</v>
      </c>
      <c r="D276">
        <v>2022</v>
      </c>
      <c r="E276" s="196">
        <v>44820</v>
      </c>
      <c r="F276" s="204">
        <v>6582640</v>
      </c>
      <c r="G276" s="204">
        <v>138359</v>
      </c>
      <c r="H276">
        <v>2.61</v>
      </c>
      <c r="I276">
        <v>1.29</v>
      </c>
      <c r="J276">
        <v>1.24</v>
      </c>
      <c r="K276">
        <v>0.63600000000000001</v>
      </c>
      <c r="L276">
        <v>0.879</v>
      </c>
      <c r="M276">
        <v>1.29</v>
      </c>
      <c r="N276" t="s">
        <v>559</v>
      </c>
      <c r="O276">
        <v>0.29599999999999999</v>
      </c>
      <c r="P276">
        <v>0.153</v>
      </c>
      <c r="R276">
        <v>0.107</v>
      </c>
      <c r="S276" t="s">
        <v>559</v>
      </c>
      <c r="T276">
        <v>3.6</v>
      </c>
      <c r="U276">
        <v>1.66</v>
      </c>
      <c r="V276" t="s">
        <v>559</v>
      </c>
      <c r="W276" t="s">
        <v>559</v>
      </c>
      <c r="X276" t="s">
        <v>559</v>
      </c>
      <c r="Y276" t="s">
        <v>559</v>
      </c>
      <c r="Z276" t="s">
        <v>566</v>
      </c>
      <c r="AA276" t="s">
        <v>566</v>
      </c>
      <c r="AB276" t="s">
        <v>566</v>
      </c>
      <c r="AC276" t="s">
        <v>566</v>
      </c>
      <c r="AD276" t="s">
        <v>566</v>
      </c>
      <c r="AE276" t="s">
        <v>566</v>
      </c>
      <c r="AF276" t="s">
        <v>566</v>
      </c>
      <c r="AG276" t="s">
        <v>566</v>
      </c>
      <c r="AH276" t="s">
        <v>566</v>
      </c>
      <c r="AI276" t="s">
        <v>566</v>
      </c>
    </row>
    <row r="277" spans="2:35" customFormat="1" x14ac:dyDescent="0.3">
      <c r="B277" t="s">
        <v>1263</v>
      </c>
      <c r="C277" t="s">
        <v>2317</v>
      </c>
      <c r="D277">
        <v>2022</v>
      </c>
      <c r="E277" s="196">
        <v>44848</v>
      </c>
      <c r="F277" s="204">
        <v>6582640</v>
      </c>
      <c r="G277" s="204">
        <v>138359</v>
      </c>
      <c r="H277">
        <v>2.0894535757901695</v>
      </c>
      <c r="I277">
        <v>1.1060692637782483</v>
      </c>
      <c r="J277">
        <v>1.0601324325232766</v>
      </c>
      <c r="K277">
        <v>0.54888911297099263</v>
      </c>
      <c r="L277">
        <v>0.95470180274052419</v>
      </c>
      <c r="M277">
        <v>1.2275217639743203</v>
      </c>
      <c r="N277" t="s">
        <v>559</v>
      </c>
      <c r="O277">
        <v>0.28727325692133598</v>
      </c>
      <c r="P277">
        <v>0.14554132634197167</v>
      </c>
      <c r="Q277" t="s">
        <v>559</v>
      </c>
      <c r="R277" t="s">
        <v>559</v>
      </c>
      <c r="S277" t="s">
        <v>559</v>
      </c>
      <c r="T277">
        <v>2.0680537348884629</v>
      </c>
      <c r="U277">
        <v>0.72714642645065153</v>
      </c>
      <c r="V277" t="s">
        <v>559</v>
      </c>
      <c r="W277">
        <v>5.5460320661490363E-2</v>
      </c>
      <c r="X277" t="s">
        <v>559</v>
      </c>
      <c r="Y277" t="s">
        <v>559</v>
      </c>
      <c r="Z277" t="s">
        <v>566</v>
      </c>
      <c r="AA277" t="s">
        <v>566</v>
      </c>
      <c r="AB277" t="s">
        <v>566</v>
      </c>
      <c r="AC277" t="s">
        <v>566</v>
      </c>
      <c r="AD277" t="s">
        <v>566</v>
      </c>
      <c r="AE277" t="s">
        <v>566</v>
      </c>
      <c r="AF277" t="s">
        <v>566</v>
      </c>
      <c r="AG277" t="s">
        <v>566</v>
      </c>
      <c r="AH277" t="s">
        <v>566</v>
      </c>
      <c r="AI277" t="s">
        <v>566</v>
      </c>
    </row>
    <row r="278" spans="2:35" customFormat="1" x14ac:dyDescent="0.3">
      <c r="B278" t="s">
        <v>1263</v>
      </c>
      <c r="C278" t="s">
        <v>2317</v>
      </c>
      <c r="D278">
        <v>2022</v>
      </c>
      <c r="E278" s="196">
        <v>44879</v>
      </c>
      <c r="F278" s="204">
        <v>6582640</v>
      </c>
      <c r="G278" s="204">
        <v>138359</v>
      </c>
      <c r="H278">
        <v>2.5561181155343764</v>
      </c>
      <c r="I278">
        <v>0.95205003474635164</v>
      </c>
      <c r="J278">
        <v>0.88829323714660735</v>
      </c>
      <c r="K278">
        <v>0.42236120762875445</v>
      </c>
      <c r="L278">
        <v>0.8232127690084603</v>
      </c>
      <c r="M278">
        <v>1.233660941791588</v>
      </c>
      <c r="N278" t="s">
        <v>559</v>
      </c>
      <c r="O278">
        <v>0.30576789437109103</v>
      </c>
      <c r="P278">
        <v>9.1443573028006653E-2</v>
      </c>
      <c r="Q278" t="s">
        <v>559</v>
      </c>
      <c r="R278" t="s">
        <v>559</v>
      </c>
      <c r="S278" t="s">
        <v>559</v>
      </c>
      <c r="T278">
        <v>1.7440462402241415</v>
      </c>
      <c r="U278">
        <v>0.67738839802773099</v>
      </c>
      <c r="V278" t="s">
        <v>559</v>
      </c>
      <c r="W278" t="s">
        <v>559</v>
      </c>
      <c r="X278" t="s">
        <v>559</v>
      </c>
      <c r="Y278" t="s">
        <v>559</v>
      </c>
      <c r="Z278" t="s">
        <v>566</v>
      </c>
      <c r="AA278" t="s">
        <v>566</v>
      </c>
      <c r="AB278" t="s">
        <v>566</v>
      </c>
      <c r="AC278" t="s">
        <v>566</v>
      </c>
      <c r="AD278" t="s">
        <v>566</v>
      </c>
      <c r="AE278" t="s">
        <v>566</v>
      </c>
      <c r="AF278" t="s">
        <v>566</v>
      </c>
      <c r="AG278" t="s">
        <v>566</v>
      </c>
      <c r="AH278" t="s">
        <v>566</v>
      </c>
      <c r="AI278" t="s">
        <v>566</v>
      </c>
    </row>
    <row r="279" spans="2:35" customFormat="1" x14ac:dyDescent="0.3">
      <c r="B279" t="s">
        <v>1263</v>
      </c>
      <c r="C279" t="s">
        <v>2317</v>
      </c>
      <c r="D279">
        <v>2022</v>
      </c>
      <c r="E279" s="196">
        <v>44917</v>
      </c>
      <c r="F279" s="204">
        <v>6582640</v>
      </c>
      <c r="G279" s="204">
        <v>138359</v>
      </c>
      <c r="H279">
        <v>1.9665253488782899</v>
      </c>
      <c r="I279">
        <v>0.66982423600070662</v>
      </c>
      <c r="J279">
        <v>0.86027203674262509</v>
      </c>
      <c r="K279">
        <v>0.27755696873343932</v>
      </c>
      <c r="L279">
        <v>0.37449213919802149</v>
      </c>
      <c r="M279">
        <v>0.77205882352941169</v>
      </c>
      <c r="N279" t="s">
        <v>559</v>
      </c>
      <c r="O279">
        <v>0.24035064476240942</v>
      </c>
      <c r="P279">
        <v>4.7032326444091152E-2</v>
      </c>
      <c r="Q279" t="s">
        <v>559</v>
      </c>
      <c r="R279" t="s">
        <v>559</v>
      </c>
      <c r="S279" t="s">
        <v>559</v>
      </c>
      <c r="T279">
        <v>2.152998586822116</v>
      </c>
      <c r="U279">
        <v>1.2774907260201376</v>
      </c>
      <c r="V279" t="s">
        <v>559</v>
      </c>
      <c r="W279">
        <v>8.203055997173643E-2</v>
      </c>
      <c r="X279" t="s">
        <v>559</v>
      </c>
      <c r="Y279" t="s">
        <v>559</v>
      </c>
      <c r="Z279" t="s">
        <v>566</v>
      </c>
      <c r="AA279" t="s">
        <v>566</v>
      </c>
      <c r="AB279" t="s">
        <v>566</v>
      </c>
      <c r="AC279" t="s">
        <v>566</v>
      </c>
      <c r="AD279" t="s">
        <v>566</v>
      </c>
      <c r="AE279" t="s">
        <v>566</v>
      </c>
      <c r="AF279" t="s">
        <v>566</v>
      </c>
      <c r="AG279" t="s">
        <v>566</v>
      </c>
      <c r="AH279" t="s">
        <v>566</v>
      </c>
      <c r="AI279" t="s">
        <v>566</v>
      </c>
    </row>
    <row r="280" spans="2:35" customFormat="1" x14ac:dyDescent="0.3">
      <c r="B280" t="s">
        <v>1262</v>
      </c>
      <c r="C280" t="s">
        <v>2318</v>
      </c>
      <c r="D280">
        <v>2022</v>
      </c>
      <c r="E280" s="196">
        <v>44580</v>
      </c>
      <c r="F280" s="204">
        <v>6577200</v>
      </c>
      <c r="G280" s="204">
        <v>147437</v>
      </c>
      <c r="H280">
        <v>1.4959133775759692</v>
      </c>
      <c r="I280">
        <v>1.0500640353941086</v>
      </c>
      <c r="J280">
        <v>0.78810105949470255</v>
      </c>
      <c r="K280">
        <v>1.8427989288624986</v>
      </c>
      <c r="L280">
        <v>0.88817091628827582</v>
      </c>
      <c r="M280">
        <v>1.4158807777389684</v>
      </c>
      <c r="N280" t="s">
        <v>1286</v>
      </c>
      <c r="O280" t="s">
        <v>2271</v>
      </c>
      <c r="P280" t="s">
        <v>2271</v>
      </c>
      <c r="Q280" t="s">
        <v>2271</v>
      </c>
      <c r="R280" t="s">
        <v>2271</v>
      </c>
      <c r="S280" t="s">
        <v>2272</v>
      </c>
      <c r="T280">
        <v>2.30143206426825</v>
      </c>
      <c r="U280">
        <v>1.1424380020957039</v>
      </c>
      <c r="V280" t="s">
        <v>2273</v>
      </c>
      <c r="W280" t="s">
        <v>2274</v>
      </c>
      <c r="X280" t="s">
        <v>2274</v>
      </c>
      <c r="Y280" t="s">
        <v>2274</v>
      </c>
      <c r="Z280" t="s">
        <v>2273</v>
      </c>
      <c r="AA280" t="s">
        <v>2273</v>
      </c>
      <c r="AB280" t="s">
        <v>2273</v>
      </c>
      <c r="AC280" t="s">
        <v>2275</v>
      </c>
      <c r="AD280" t="s">
        <v>1278</v>
      </c>
      <c r="AE280" t="s">
        <v>2273</v>
      </c>
      <c r="AF280" t="s">
        <v>2273</v>
      </c>
      <c r="AG280" t="s">
        <v>2273</v>
      </c>
      <c r="AH280" t="s">
        <v>2273</v>
      </c>
      <c r="AI280" t="s">
        <v>2273</v>
      </c>
    </row>
    <row r="281" spans="2:35" customFormat="1" x14ac:dyDescent="0.3">
      <c r="B281" t="s">
        <v>1262</v>
      </c>
      <c r="C281" t="s">
        <v>2318</v>
      </c>
      <c r="D281">
        <v>2022</v>
      </c>
      <c r="E281" s="196"/>
      <c r="F281" s="204">
        <v>6577200</v>
      </c>
      <c r="G281" s="204">
        <v>147437</v>
      </c>
      <c r="H281" t="s">
        <v>1741</v>
      </c>
      <c r="I281" t="s">
        <v>1741</v>
      </c>
      <c r="J281" t="s">
        <v>1741</v>
      </c>
      <c r="K281" t="s">
        <v>1741</v>
      </c>
      <c r="L281" t="s">
        <v>1741</v>
      </c>
      <c r="M281" t="s">
        <v>1741</v>
      </c>
      <c r="N281" t="s">
        <v>1741</v>
      </c>
      <c r="O281" t="s">
        <v>1741</v>
      </c>
      <c r="P281" t="s">
        <v>1741</v>
      </c>
      <c r="Q281" t="s">
        <v>1741</v>
      </c>
      <c r="R281" t="s">
        <v>1741</v>
      </c>
      <c r="S281" t="s">
        <v>1741</v>
      </c>
      <c r="T281" t="s">
        <v>1741</v>
      </c>
      <c r="U281" t="s">
        <v>1741</v>
      </c>
      <c r="V281" t="s">
        <v>1741</v>
      </c>
      <c r="W281" t="s">
        <v>1741</v>
      </c>
      <c r="X281" t="s">
        <v>1741</v>
      </c>
      <c r="Y281" t="s">
        <v>1741</v>
      </c>
      <c r="Z281" t="s">
        <v>1741</v>
      </c>
      <c r="AA281" t="s">
        <v>1741</v>
      </c>
      <c r="AB281" t="s">
        <v>1741</v>
      </c>
      <c r="AC281" t="s">
        <v>1741</v>
      </c>
      <c r="AD281" t="s">
        <v>1741</v>
      </c>
      <c r="AE281" t="s">
        <v>1741</v>
      </c>
      <c r="AF281" t="s">
        <v>1741</v>
      </c>
      <c r="AG281" t="s">
        <v>1741</v>
      </c>
      <c r="AH281" t="s">
        <v>1741</v>
      </c>
      <c r="AI281" t="s">
        <v>1741</v>
      </c>
    </row>
    <row r="282" spans="2:35" customFormat="1" x14ac:dyDescent="0.3">
      <c r="B282" t="s">
        <v>1262</v>
      </c>
      <c r="C282" t="s">
        <v>2318</v>
      </c>
      <c r="D282">
        <v>2022</v>
      </c>
      <c r="E282" s="196">
        <v>44644</v>
      </c>
      <c r="F282" s="204">
        <v>6577200</v>
      </c>
      <c r="G282" s="204">
        <v>147437</v>
      </c>
      <c r="H282">
        <v>1.58</v>
      </c>
      <c r="I282">
        <v>0.92475965937839777</v>
      </c>
      <c r="J282">
        <v>0.80935309885992968</v>
      </c>
      <c r="K282">
        <v>1.5902098203231814</v>
      </c>
      <c r="L282">
        <v>0.68917740529018501</v>
      </c>
      <c r="M282">
        <v>1.1499999999999999</v>
      </c>
      <c r="N282" t="s">
        <v>1286</v>
      </c>
      <c r="O282">
        <v>0.37362873967854099</v>
      </c>
      <c r="P282" t="s">
        <v>2271</v>
      </c>
      <c r="Q282" t="s">
        <v>2271</v>
      </c>
      <c r="R282" t="s">
        <v>2271</v>
      </c>
      <c r="S282" t="s">
        <v>2272</v>
      </c>
      <c r="T282">
        <v>2.201229424366717</v>
      </c>
      <c r="U282">
        <v>1.8332741228778431</v>
      </c>
      <c r="V282" t="s">
        <v>2273</v>
      </c>
      <c r="W282" t="s">
        <v>2274</v>
      </c>
      <c r="X282" t="s">
        <v>2274</v>
      </c>
      <c r="Y282" t="s">
        <v>2274</v>
      </c>
      <c r="Z282" t="s">
        <v>2273</v>
      </c>
      <c r="AA282" t="s">
        <v>2273</v>
      </c>
      <c r="AB282" t="s">
        <v>2273</v>
      </c>
      <c r="AC282" t="s">
        <v>2275</v>
      </c>
      <c r="AD282" t="s">
        <v>1278</v>
      </c>
      <c r="AE282" t="s">
        <v>2273</v>
      </c>
      <c r="AF282" t="s">
        <v>2273</v>
      </c>
      <c r="AG282" t="s">
        <v>2273</v>
      </c>
      <c r="AH282" t="s">
        <v>2273</v>
      </c>
      <c r="AI282" t="s">
        <v>2273</v>
      </c>
    </row>
    <row r="283" spans="2:35" customFormat="1" x14ac:dyDescent="0.3">
      <c r="B283" t="s">
        <v>1262</v>
      </c>
      <c r="C283" t="s">
        <v>2318</v>
      </c>
      <c r="D283">
        <v>2022</v>
      </c>
      <c r="E283" s="196">
        <v>44671</v>
      </c>
      <c r="F283" s="204">
        <v>6577200</v>
      </c>
      <c r="G283" s="204">
        <v>147437</v>
      </c>
      <c r="H283">
        <v>2.2263217506517927</v>
      </c>
      <c r="I283">
        <v>0.88868230969782447</v>
      </c>
      <c r="J283">
        <v>1.25</v>
      </c>
      <c r="K283">
        <v>0.65232722143864597</v>
      </c>
      <c r="L283">
        <v>0.78163867162456724</v>
      </c>
      <c r="M283">
        <v>1.0725734068470316</v>
      </c>
      <c r="N283" t="s">
        <v>2272</v>
      </c>
      <c r="O283" t="s">
        <v>2271</v>
      </c>
      <c r="P283" t="s">
        <v>2271</v>
      </c>
      <c r="Q283" t="s">
        <v>2271</v>
      </c>
      <c r="R283" t="s">
        <v>2271</v>
      </c>
      <c r="S283" t="s">
        <v>2272</v>
      </c>
      <c r="T283">
        <v>2.5547078685301532</v>
      </c>
      <c r="U283">
        <v>1.7496901312134032</v>
      </c>
      <c r="V283" t="s">
        <v>2272</v>
      </c>
      <c r="W283" t="s">
        <v>2272</v>
      </c>
      <c r="X283" t="s">
        <v>2272</v>
      </c>
      <c r="Y283" t="s">
        <v>2272</v>
      </c>
      <c r="Z283" t="s">
        <v>2273</v>
      </c>
      <c r="AA283" t="s">
        <v>2273</v>
      </c>
      <c r="AB283" t="s">
        <v>2273</v>
      </c>
      <c r="AC283" t="s">
        <v>2275</v>
      </c>
      <c r="AD283" t="s">
        <v>1278</v>
      </c>
      <c r="AE283" t="s">
        <v>2273</v>
      </c>
      <c r="AF283" t="s">
        <v>2273</v>
      </c>
      <c r="AG283" t="s">
        <v>2273</v>
      </c>
      <c r="AH283" t="s">
        <v>2273</v>
      </c>
      <c r="AI283" t="s">
        <v>2273</v>
      </c>
    </row>
    <row r="284" spans="2:35" customFormat="1" x14ac:dyDescent="0.3">
      <c r="B284" t="s">
        <v>1262</v>
      </c>
      <c r="C284" t="s">
        <v>2318</v>
      </c>
      <c r="D284">
        <v>2022</v>
      </c>
      <c r="E284" s="196">
        <v>44701</v>
      </c>
      <c r="F284" s="204">
        <v>6577200</v>
      </c>
      <c r="G284" s="204">
        <v>147437</v>
      </c>
      <c r="H284">
        <v>2.2570668440305952</v>
      </c>
      <c r="I284">
        <v>1.0213169271699367</v>
      </c>
      <c r="J284">
        <v>1.233676975945017</v>
      </c>
      <c r="K284">
        <v>0.93561689391420011</v>
      </c>
      <c r="L284">
        <v>0.98649817093448622</v>
      </c>
      <c r="M284">
        <v>1.2374459594280012</v>
      </c>
      <c r="N284" t="s">
        <v>2272</v>
      </c>
      <c r="O284" t="s">
        <v>2271</v>
      </c>
      <c r="P284" t="s">
        <v>2271</v>
      </c>
      <c r="Q284" t="s">
        <v>2271</v>
      </c>
      <c r="R284" t="s">
        <v>2271</v>
      </c>
      <c r="S284" t="s">
        <v>2272</v>
      </c>
      <c r="T284">
        <v>2.279569892473118</v>
      </c>
      <c r="U284">
        <v>1.3250193991796917</v>
      </c>
      <c r="V284" t="s">
        <v>2272</v>
      </c>
      <c r="W284" t="s">
        <v>2272</v>
      </c>
      <c r="X284" t="s">
        <v>2272</v>
      </c>
      <c r="Y284" t="s">
        <v>2272</v>
      </c>
      <c r="Z284" t="s">
        <v>2273</v>
      </c>
      <c r="AA284" t="s">
        <v>2273</v>
      </c>
      <c r="AB284" t="s">
        <v>2273</v>
      </c>
      <c r="AC284" t="s">
        <v>2275</v>
      </c>
      <c r="AD284" t="s">
        <v>1278</v>
      </c>
      <c r="AE284" t="s">
        <v>2273</v>
      </c>
      <c r="AF284" t="s">
        <v>2273</v>
      </c>
      <c r="AG284" t="s">
        <v>2273</v>
      </c>
      <c r="AH284" t="s">
        <v>2273</v>
      </c>
      <c r="AI284" t="s">
        <v>2273</v>
      </c>
    </row>
    <row r="285" spans="2:35" customFormat="1" x14ac:dyDescent="0.3">
      <c r="B285" t="s">
        <v>1262</v>
      </c>
      <c r="C285" t="s">
        <v>2318</v>
      </c>
      <c r="D285">
        <v>2022</v>
      </c>
      <c r="E285" s="196">
        <v>44728</v>
      </c>
      <c r="F285" s="204">
        <v>6577200</v>
      </c>
      <c r="G285" s="204">
        <v>147437</v>
      </c>
      <c r="H285">
        <v>3.2612934002571867</v>
      </c>
      <c r="I285">
        <v>0.63496079976770237</v>
      </c>
      <c r="J285">
        <v>0.98933919608412502</v>
      </c>
      <c r="K285">
        <v>0.71168816802865009</v>
      </c>
      <c r="L285">
        <v>0.93058724298613127</v>
      </c>
      <c r="M285">
        <v>0.99998617275756696</v>
      </c>
      <c r="N285" t="s">
        <v>2272</v>
      </c>
      <c r="O285" t="s">
        <v>2271</v>
      </c>
      <c r="P285" t="s">
        <v>2271</v>
      </c>
      <c r="Q285" t="s">
        <v>2271</v>
      </c>
      <c r="R285" t="s">
        <v>2271</v>
      </c>
      <c r="S285" t="s">
        <v>2272</v>
      </c>
      <c r="T285">
        <v>2.1329904177209937</v>
      </c>
      <c r="U285">
        <v>0.92974378119771584</v>
      </c>
      <c r="V285" t="s">
        <v>2272</v>
      </c>
      <c r="W285" t="s">
        <v>2272</v>
      </c>
      <c r="X285" t="s">
        <v>2272</v>
      </c>
      <c r="Y285" t="s">
        <v>2272</v>
      </c>
      <c r="Z285" t="s">
        <v>2273</v>
      </c>
      <c r="AA285" t="s">
        <v>2273</v>
      </c>
      <c r="AB285" t="s">
        <v>2273</v>
      </c>
      <c r="AC285" t="s">
        <v>2275</v>
      </c>
      <c r="AD285" t="s">
        <v>1278</v>
      </c>
      <c r="AE285" t="s">
        <v>2273</v>
      </c>
      <c r="AF285" t="s">
        <v>2273</v>
      </c>
      <c r="AG285" t="s">
        <v>2273</v>
      </c>
      <c r="AH285" t="s">
        <v>2273</v>
      </c>
      <c r="AI285" t="s">
        <v>2273</v>
      </c>
    </row>
    <row r="286" spans="2:35" customFormat="1" x14ac:dyDescent="0.3">
      <c r="B286" t="s">
        <v>1262</v>
      </c>
      <c r="C286" t="s">
        <v>2318</v>
      </c>
      <c r="D286">
        <v>2022</v>
      </c>
      <c r="E286" s="196">
        <v>44755</v>
      </c>
      <c r="F286" s="204">
        <v>6577200</v>
      </c>
      <c r="G286" s="204">
        <v>147437</v>
      </c>
      <c r="H286">
        <v>3.18</v>
      </c>
      <c r="I286">
        <v>0.79400000000000004</v>
      </c>
      <c r="J286">
        <v>1.05</v>
      </c>
      <c r="K286">
        <v>0.76300000000000001</v>
      </c>
      <c r="L286">
        <v>1.04</v>
      </c>
      <c r="M286">
        <v>1.17</v>
      </c>
      <c r="N286" t="s">
        <v>2272</v>
      </c>
      <c r="O286">
        <v>0.217</v>
      </c>
      <c r="P286" t="s">
        <v>2271</v>
      </c>
      <c r="Q286" t="s">
        <v>2271</v>
      </c>
      <c r="R286" t="s">
        <v>2271</v>
      </c>
      <c r="S286" t="s">
        <v>2272</v>
      </c>
      <c r="T286">
        <v>2.04</v>
      </c>
      <c r="U286">
        <v>0.97</v>
      </c>
      <c r="V286" t="s">
        <v>2272</v>
      </c>
      <c r="W286" t="s">
        <v>2272</v>
      </c>
      <c r="X286" t="s">
        <v>2272</v>
      </c>
      <c r="Y286" t="s">
        <v>2272</v>
      </c>
      <c r="Z286" t="s">
        <v>566</v>
      </c>
      <c r="AA286" t="s">
        <v>566</v>
      </c>
      <c r="AB286" t="s">
        <v>566</v>
      </c>
      <c r="AC286" t="s">
        <v>566</v>
      </c>
      <c r="AD286" t="s">
        <v>566</v>
      </c>
      <c r="AE286" t="s">
        <v>566</v>
      </c>
      <c r="AF286" t="s">
        <v>566</v>
      </c>
      <c r="AG286" t="s">
        <v>566</v>
      </c>
      <c r="AH286">
        <v>0.12696800406297612</v>
      </c>
      <c r="AI286" t="s">
        <v>566</v>
      </c>
    </row>
    <row r="287" spans="2:35" customFormat="1" x14ac:dyDescent="0.3">
      <c r="B287" t="s">
        <v>1262</v>
      </c>
      <c r="C287" t="s">
        <v>2318</v>
      </c>
      <c r="D287">
        <v>2022</v>
      </c>
      <c r="E287" s="196">
        <v>44789</v>
      </c>
      <c r="F287" s="204">
        <v>6577200</v>
      </c>
      <c r="G287" s="204">
        <v>147437</v>
      </c>
      <c r="H287">
        <v>3.1</v>
      </c>
      <c r="I287">
        <v>1.0900000000000001</v>
      </c>
      <c r="J287">
        <v>1.36</v>
      </c>
      <c r="K287">
        <v>0.57099999999999995</v>
      </c>
      <c r="L287">
        <v>0.86499999999999999</v>
      </c>
      <c r="M287">
        <v>1.52</v>
      </c>
      <c r="N287" t="s">
        <v>559</v>
      </c>
      <c r="O287">
        <v>0.153</v>
      </c>
      <c r="P287">
        <v>0.433</v>
      </c>
      <c r="Q287" t="s">
        <v>559</v>
      </c>
      <c r="R287" t="s">
        <v>559</v>
      </c>
      <c r="S287" t="s">
        <v>559</v>
      </c>
      <c r="T287">
        <v>1.22</v>
      </c>
      <c r="U287">
        <v>1.47</v>
      </c>
      <c r="V287" t="s">
        <v>559</v>
      </c>
      <c r="W287" t="s">
        <v>558</v>
      </c>
      <c r="X287" t="s">
        <v>559</v>
      </c>
      <c r="Y287" t="s">
        <v>554</v>
      </c>
      <c r="Z287" t="s">
        <v>566</v>
      </c>
      <c r="AA287" t="s">
        <v>566</v>
      </c>
      <c r="AB287" t="s">
        <v>566</v>
      </c>
      <c r="AC287" t="s">
        <v>566</v>
      </c>
      <c r="AD287" t="s">
        <v>566</v>
      </c>
      <c r="AE287" t="s">
        <v>566</v>
      </c>
      <c r="AF287" t="s">
        <v>566</v>
      </c>
      <c r="AG287" t="s">
        <v>566</v>
      </c>
      <c r="AH287" t="s">
        <v>566</v>
      </c>
      <c r="AI287" t="s">
        <v>566</v>
      </c>
    </row>
    <row r="288" spans="2:35" customFormat="1" x14ac:dyDescent="0.3">
      <c r="B288" t="s">
        <v>1262</v>
      </c>
      <c r="C288" t="s">
        <v>2318</v>
      </c>
      <c r="D288">
        <v>2022</v>
      </c>
      <c r="E288" s="196">
        <v>44820</v>
      </c>
      <c r="F288" s="204">
        <v>6577200</v>
      </c>
      <c r="G288" s="204">
        <v>147437</v>
      </c>
      <c r="H288">
        <v>2.15</v>
      </c>
      <c r="I288">
        <v>1.32</v>
      </c>
      <c r="J288">
        <v>1.21</v>
      </c>
      <c r="K288">
        <v>0.69499999999999995</v>
      </c>
      <c r="L288">
        <v>0.878</v>
      </c>
      <c r="M288">
        <v>1.38</v>
      </c>
      <c r="N288" t="s">
        <v>559</v>
      </c>
      <c r="O288">
        <v>0.35</v>
      </c>
      <c r="P288">
        <v>0.38400000000000001</v>
      </c>
      <c r="R288">
        <v>6.9000000000000006E-2</v>
      </c>
      <c r="S288" t="s">
        <v>559</v>
      </c>
      <c r="T288">
        <v>3.36</v>
      </c>
      <c r="U288">
        <v>2.17</v>
      </c>
      <c r="V288" t="s">
        <v>559</v>
      </c>
      <c r="W288" t="s">
        <v>559</v>
      </c>
      <c r="X288" t="s">
        <v>559</v>
      </c>
      <c r="Y288" t="s">
        <v>559</v>
      </c>
      <c r="Z288" t="s">
        <v>566</v>
      </c>
      <c r="AA288" t="s">
        <v>566</v>
      </c>
      <c r="AB288" t="s">
        <v>566</v>
      </c>
      <c r="AC288" t="s">
        <v>566</v>
      </c>
      <c r="AD288" t="s">
        <v>566</v>
      </c>
      <c r="AE288" t="s">
        <v>566</v>
      </c>
      <c r="AF288" t="s">
        <v>566</v>
      </c>
      <c r="AG288" t="s">
        <v>566</v>
      </c>
      <c r="AH288" t="s">
        <v>566</v>
      </c>
      <c r="AI288" t="s">
        <v>566</v>
      </c>
    </row>
    <row r="289" spans="1:35" customFormat="1" x14ac:dyDescent="0.3">
      <c r="B289" t="s">
        <v>1262</v>
      </c>
      <c r="C289" t="s">
        <v>2318</v>
      </c>
      <c r="D289">
        <v>2022</v>
      </c>
      <c r="E289" s="196">
        <v>44848</v>
      </c>
      <c r="F289" s="204">
        <v>6577200</v>
      </c>
      <c r="G289" s="204">
        <v>147437</v>
      </c>
      <c r="H289">
        <v>2.3855239619098416</v>
      </c>
      <c r="I289">
        <v>1.233930019889552</v>
      </c>
      <c r="J289">
        <v>0.93903130104336818</v>
      </c>
      <c r="K289">
        <v>0.68035601186706229</v>
      </c>
      <c r="L289">
        <v>0.96914341589164077</v>
      </c>
      <c r="M289">
        <v>1.4510483682789428</v>
      </c>
      <c r="N289" t="s">
        <v>559</v>
      </c>
      <c r="O289">
        <v>0.37523473004655711</v>
      </c>
      <c r="P289">
        <v>4.0334677822594041E-2</v>
      </c>
      <c r="Q289" t="s">
        <v>559</v>
      </c>
      <c r="R289" t="s">
        <v>559</v>
      </c>
      <c r="S289" t="s">
        <v>559</v>
      </c>
      <c r="T289">
        <v>1.7752813982688311</v>
      </c>
      <c r="U289">
        <v>1.0488127382023846</v>
      </c>
      <c r="V289" t="s">
        <v>559</v>
      </c>
      <c r="W289" t="s">
        <v>559</v>
      </c>
      <c r="X289" t="s">
        <v>559</v>
      </c>
      <c r="Y289" t="s">
        <v>559</v>
      </c>
      <c r="Z289" t="s">
        <v>566</v>
      </c>
      <c r="AA289" t="s">
        <v>566</v>
      </c>
      <c r="AB289" t="s">
        <v>566</v>
      </c>
      <c r="AC289" t="s">
        <v>566</v>
      </c>
      <c r="AD289" t="s">
        <v>566</v>
      </c>
      <c r="AE289" t="s">
        <v>566</v>
      </c>
      <c r="AF289" t="s">
        <v>566</v>
      </c>
      <c r="AG289" t="s">
        <v>566</v>
      </c>
      <c r="AH289" t="s">
        <v>566</v>
      </c>
      <c r="AI289" t="s">
        <v>566</v>
      </c>
    </row>
    <row r="290" spans="1:35" customFormat="1" x14ac:dyDescent="0.3">
      <c r="B290" t="s">
        <v>1262</v>
      </c>
      <c r="C290" t="s">
        <v>2318</v>
      </c>
      <c r="D290">
        <v>2022</v>
      </c>
      <c r="E290" s="196">
        <v>44879</v>
      </c>
      <c r="F290" s="204">
        <v>6577200</v>
      </c>
      <c r="G290" s="204">
        <v>147437</v>
      </c>
      <c r="H290">
        <v>2.1955484720700382</v>
      </c>
      <c r="I290">
        <v>1.1774081083773285</v>
      </c>
      <c r="J290">
        <v>1.0330820909563814</v>
      </c>
      <c r="K290">
        <v>0.48156633573507762</v>
      </c>
      <c r="L290">
        <v>0.84127458467532168</v>
      </c>
      <c r="M290">
        <v>1.2428196699538467</v>
      </c>
      <c r="N290" t="s">
        <v>559</v>
      </c>
      <c r="O290">
        <v>0.33934322807716572</v>
      </c>
      <c r="P290">
        <v>0.11732022888512579</v>
      </c>
      <c r="Q290" t="s">
        <v>559</v>
      </c>
      <c r="R290">
        <v>2.7448506380670933E-2</v>
      </c>
      <c r="S290" t="s">
        <v>559</v>
      </c>
      <c r="T290">
        <v>1.7336830804307646</v>
      </c>
      <c r="U290">
        <v>0.94830162366769588</v>
      </c>
      <c r="V290" t="s">
        <v>559</v>
      </c>
      <c r="W290" t="s">
        <v>559</v>
      </c>
      <c r="X290" t="s">
        <v>559</v>
      </c>
      <c r="Y290" t="s">
        <v>559</v>
      </c>
      <c r="Z290" t="s">
        <v>566</v>
      </c>
      <c r="AA290" t="s">
        <v>566</v>
      </c>
      <c r="AB290" t="s">
        <v>566</v>
      </c>
      <c r="AC290" t="s">
        <v>566</v>
      </c>
      <c r="AD290" t="s">
        <v>566</v>
      </c>
      <c r="AE290" t="s">
        <v>566</v>
      </c>
      <c r="AF290" t="s">
        <v>566</v>
      </c>
      <c r="AG290" t="s">
        <v>566</v>
      </c>
      <c r="AH290" t="s">
        <v>566</v>
      </c>
      <c r="AI290" t="s">
        <v>566</v>
      </c>
    </row>
    <row r="291" spans="1:35" customFormat="1" x14ac:dyDescent="0.3">
      <c r="B291" t="s">
        <v>1262</v>
      </c>
      <c r="C291" t="s">
        <v>2318</v>
      </c>
      <c r="D291">
        <v>2022</v>
      </c>
      <c r="E291" s="196">
        <v>44917</v>
      </c>
      <c r="F291" s="204">
        <v>6577200</v>
      </c>
      <c r="G291" s="204">
        <v>147437</v>
      </c>
      <c r="H291">
        <v>1.8384386300787066</v>
      </c>
      <c r="I291">
        <v>0.71168368432248463</v>
      </c>
      <c r="J291">
        <v>0.6881514571367795</v>
      </c>
      <c r="K291">
        <v>0.36654435226547544</v>
      </c>
      <c r="L291">
        <v>0.35444586258242927</v>
      </c>
      <c r="M291">
        <v>0.75183471601786855</v>
      </c>
      <c r="N291" t="s">
        <v>559</v>
      </c>
      <c r="O291">
        <v>0.24595830674324612</v>
      </c>
      <c r="P291">
        <v>8.335992342054882E-2</v>
      </c>
      <c r="Q291" t="s">
        <v>559</v>
      </c>
      <c r="R291">
        <v>9.5059561795362679E-2</v>
      </c>
      <c r="S291" t="s">
        <v>559</v>
      </c>
      <c r="T291">
        <v>2.9300946607104872</v>
      </c>
      <c r="U291">
        <v>0.68402999361837902</v>
      </c>
      <c r="V291" t="s">
        <v>559</v>
      </c>
      <c r="W291" t="s">
        <v>559</v>
      </c>
      <c r="X291" t="s">
        <v>559</v>
      </c>
      <c r="Y291" t="s">
        <v>559</v>
      </c>
      <c r="Z291" t="s">
        <v>566</v>
      </c>
      <c r="AA291" t="s">
        <v>566</v>
      </c>
      <c r="AB291" t="s">
        <v>566</v>
      </c>
      <c r="AC291" t="s">
        <v>566</v>
      </c>
      <c r="AD291" t="s">
        <v>566</v>
      </c>
      <c r="AE291" t="s">
        <v>566</v>
      </c>
      <c r="AF291" t="s">
        <v>566</v>
      </c>
      <c r="AG291" t="s">
        <v>566</v>
      </c>
      <c r="AH291" t="s">
        <v>566</v>
      </c>
      <c r="AI291" t="s">
        <v>566</v>
      </c>
    </row>
    <row r="292" spans="1:35" customFormat="1" x14ac:dyDescent="0.3">
      <c r="B292" t="s">
        <v>1262</v>
      </c>
      <c r="C292" t="s">
        <v>2318</v>
      </c>
      <c r="D292">
        <v>2022</v>
      </c>
      <c r="E292" s="196">
        <v>44917</v>
      </c>
      <c r="F292" s="204">
        <v>6577200</v>
      </c>
      <c r="G292" s="204">
        <v>147437</v>
      </c>
      <c r="H292">
        <v>1.8486142710786466</v>
      </c>
      <c r="I292">
        <v>0.63798081400763718</v>
      </c>
      <c r="J292">
        <v>0.8060245612634549</v>
      </c>
      <c r="K292">
        <v>0.4131241767453</v>
      </c>
      <c r="L292">
        <v>0.53952287816495703</v>
      </c>
      <c r="M292">
        <v>0.74522013331736725</v>
      </c>
      <c r="N292" t="s">
        <v>559</v>
      </c>
      <c r="O292">
        <v>0.23536768716986661</v>
      </c>
      <c r="P292">
        <v>7.8633297409491876E-2</v>
      </c>
      <c r="Q292" t="s">
        <v>559</v>
      </c>
      <c r="R292">
        <v>8.4354501789539515E-2</v>
      </c>
      <c r="S292" t="s">
        <v>559</v>
      </c>
      <c r="T292">
        <v>2.8856158277784432</v>
      </c>
      <c r="U292">
        <v>0.92683510956771653</v>
      </c>
      <c r="V292" t="s">
        <v>559</v>
      </c>
      <c r="W292" t="s">
        <v>559</v>
      </c>
      <c r="X292" t="s">
        <v>559</v>
      </c>
      <c r="Y292" t="s">
        <v>559</v>
      </c>
      <c r="Z292" t="s">
        <v>566</v>
      </c>
      <c r="AA292" t="s">
        <v>566</v>
      </c>
      <c r="AB292" t="s">
        <v>566</v>
      </c>
      <c r="AC292" t="s">
        <v>566</v>
      </c>
      <c r="AD292" t="s">
        <v>566</v>
      </c>
      <c r="AE292" t="s">
        <v>566</v>
      </c>
      <c r="AF292" t="s">
        <v>566</v>
      </c>
      <c r="AG292" t="s">
        <v>566</v>
      </c>
      <c r="AH292" t="s">
        <v>566</v>
      </c>
      <c r="AI292" t="s">
        <v>566</v>
      </c>
    </row>
    <row r="293" spans="1:35" x14ac:dyDescent="0.3">
      <c r="A293" s="103">
        <v>214127</v>
      </c>
      <c r="B293" s="95" t="s">
        <v>546</v>
      </c>
      <c r="C293" s="95" t="s">
        <v>2004</v>
      </c>
      <c r="D293" s="66">
        <v>2021</v>
      </c>
      <c r="E293" s="78">
        <v>44225</v>
      </c>
      <c r="F293" s="205">
        <v>6576900</v>
      </c>
      <c r="G293" s="174">
        <v>152125</v>
      </c>
      <c r="H293" s="90">
        <v>7.8858678469807142</v>
      </c>
      <c r="I293" s="90">
        <v>1.3153124670671301</v>
      </c>
      <c r="J293" s="91">
        <v>0.93476657182000189</v>
      </c>
      <c r="K293" s="91">
        <v>0.87048161028559368</v>
      </c>
      <c r="L293" s="91">
        <v>0.79206449573190008</v>
      </c>
      <c r="M293" s="90">
        <v>1.1908525661292022</v>
      </c>
      <c r="N293" s="89" t="s">
        <v>1575</v>
      </c>
      <c r="O293" s="89" t="s">
        <v>1572</v>
      </c>
      <c r="P293" s="91">
        <v>0.70713457687849079</v>
      </c>
      <c r="Q293" s="89" t="s">
        <v>1572</v>
      </c>
      <c r="R293" s="89" t="s">
        <v>1572</v>
      </c>
      <c r="S293" s="89" t="s">
        <v>1573</v>
      </c>
      <c r="T293" s="89" t="s">
        <v>1582</v>
      </c>
      <c r="U293" s="89" t="s">
        <v>1572</v>
      </c>
      <c r="V293" s="89" t="s">
        <v>1576</v>
      </c>
      <c r="W293" s="89" t="s">
        <v>1574</v>
      </c>
      <c r="X293" s="89" t="s">
        <v>1574</v>
      </c>
      <c r="Y293" s="89" t="s">
        <v>1574</v>
      </c>
      <c r="Z293" s="92" t="s">
        <v>1576</v>
      </c>
      <c r="AA293" s="92" t="s">
        <v>1576</v>
      </c>
      <c r="AB293" s="92" t="s">
        <v>1576</v>
      </c>
      <c r="AC293" s="93" t="s">
        <v>1577</v>
      </c>
      <c r="AD293" s="93" t="s">
        <v>1578</v>
      </c>
      <c r="AE293" s="93" t="s">
        <v>1576</v>
      </c>
      <c r="AF293" s="93" t="s">
        <v>1576</v>
      </c>
      <c r="AG293" s="93" t="s">
        <v>1576</v>
      </c>
      <c r="AH293" s="93" t="s">
        <v>1576</v>
      </c>
      <c r="AI293" s="104" t="s">
        <v>1576</v>
      </c>
    </row>
    <row r="294" spans="1:35" x14ac:dyDescent="0.3">
      <c r="A294" s="105">
        <v>222826</v>
      </c>
      <c r="B294" s="95" t="s">
        <v>546</v>
      </c>
      <c r="C294" s="95" t="s">
        <v>2004</v>
      </c>
      <c r="D294" s="101">
        <v>2021</v>
      </c>
      <c r="E294" s="78">
        <v>44285</v>
      </c>
      <c r="F294" s="205">
        <v>6576900</v>
      </c>
      <c r="G294" s="174">
        <v>152125</v>
      </c>
      <c r="H294" s="90">
        <v>1.2250845522027498</v>
      </c>
      <c r="I294" s="91">
        <v>0.69299863838011155</v>
      </c>
      <c r="J294" s="91">
        <v>0.85760091360302182</v>
      </c>
      <c r="K294" s="89" t="s">
        <v>1572</v>
      </c>
      <c r="L294" s="91">
        <v>0.65059076733869192</v>
      </c>
      <c r="M294" s="90">
        <v>1.0658628717002681</v>
      </c>
      <c r="N294" s="89" t="s">
        <v>1575</v>
      </c>
      <c r="O294" s="89" t="s">
        <v>1572</v>
      </c>
      <c r="P294" s="89" t="s">
        <v>1572</v>
      </c>
      <c r="Q294" s="89" t="s">
        <v>1572</v>
      </c>
      <c r="R294" s="89" t="s">
        <v>1572</v>
      </c>
      <c r="S294" s="89" t="s">
        <v>1573</v>
      </c>
      <c r="T294" s="93" t="s">
        <v>1750</v>
      </c>
      <c r="U294" s="91">
        <v>0.34820134405059955</v>
      </c>
      <c r="V294" s="89" t="s">
        <v>1576</v>
      </c>
      <c r="W294" s="89" t="s">
        <v>1574</v>
      </c>
      <c r="X294" s="89" t="s">
        <v>1574</v>
      </c>
      <c r="Y294" s="89" t="s">
        <v>1574</v>
      </c>
      <c r="Z294" s="92" t="s">
        <v>1576</v>
      </c>
      <c r="AA294" s="92" t="s">
        <v>1576</v>
      </c>
      <c r="AB294" s="92" t="s">
        <v>1576</v>
      </c>
      <c r="AC294" s="93" t="s">
        <v>1577</v>
      </c>
      <c r="AD294" s="93" t="s">
        <v>1578</v>
      </c>
      <c r="AE294" s="93" t="s">
        <v>1576</v>
      </c>
      <c r="AF294" s="93" t="s">
        <v>1576</v>
      </c>
      <c r="AG294" s="93" t="s">
        <v>1576</v>
      </c>
      <c r="AH294" s="93" t="s">
        <v>1576</v>
      </c>
      <c r="AI294" s="104" t="s">
        <v>1576</v>
      </c>
    </row>
    <row r="295" spans="1:35" x14ac:dyDescent="0.3">
      <c r="A295" s="106">
        <v>225124</v>
      </c>
      <c r="B295" s="95" t="s">
        <v>546</v>
      </c>
      <c r="C295" s="95" t="s">
        <v>2004</v>
      </c>
      <c r="D295" s="66">
        <v>2021</v>
      </c>
      <c r="E295" s="78">
        <v>44306</v>
      </c>
      <c r="F295" s="205">
        <v>6576900</v>
      </c>
      <c r="G295" s="174">
        <v>152125</v>
      </c>
      <c r="H295" s="90">
        <v>2.5172546691249229</v>
      </c>
      <c r="I295" s="90">
        <v>1.1555888878472547</v>
      </c>
      <c r="J295" s="90">
        <v>1.1236107204983179</v>
      </c>
      <c r="K295" s="90">
        <v>2.259710634042686</v>
      </c>
      <c r="L295" s="91">
        <v>0.86883743216357812</v>
      </c>
      <c r="M295" s="90">
        <v>1.5417226545003802</v>
      </c>
      <c r="N295" s="89" t="s">
        <v>1575</v>
      </c>
      <c r="O295" s="89" t="s">
        <v>1572</v>
      </c>
      <c r="P295" s="89" t="s">
        <v>1572</v>
      </c>
      <c r="Q295" s="89" t="s">
        <v>1572</v>
      </c>
      <c r="R295" s="89" t="s">
        <v>1572</v>
      </c>
      <c r="S295" s="89" t="s">
        <v>1573</v>
      </c>
      <c r="T295" s="93" t="s">
        <v>1750</v>
      </c>
      <c r="U295" s="90">
        <v>1.8433798943783009</v>
      </c>
      <c r="V295" s="89" t="s">
        <v>1576</v>
      </c>
      <c r="W295" s="89" t="s">
        <v>1574</v>
      </c>
      <c r="X295" s="89" t="s">
        <v>1574</v>
      </c>
      <c r="Y295" s="89" t="s">
        <v>1574</v>
      </c>
      <c r="Z295" s="92" t="s">
        <v>1576</v>
      </c>
      <c r="AA295" s="92" t="s">
        <v>1576</v>
      </c>
      <c r="AB295" s="92" t="s">
        <v>1576</v>
      </c>
      <c r="AC295" s="93" t="s">
        <v>1577</v>
      </c>
      <c r="AD295" s="93" t="s">
        <v>1578</v>
      </c>
      <c r="AE295" s="93" t="s">
        <v>1576</v>
      </c>
      <c r="AF295" s="93" t="s">
        <v>1576</v>
      </c>
      <c r="AG295" s="93" t="s">
        <v>1576</v>
      </c>
      <c r="AH295" s="93" t="s">
        <v>1576</v>
      </c>
      <c r="AI295" s="104" t="s">
        <v>1576</v>
      </c>
    </row>
    <row r="296" spans="1:35" x14ac:dyDescent="0.3">
      <c r="A296" s="106">
        <v>227452</v>
      </c>
      <c r="B296" s="95" t="s">
        <v>546</v>
      </c>
      <c r="C296" s="95" t="s">
        <v>2004</v>
      </c>
      <c r="D296" s="101">
        <v>2021</v>
      </c>
      <c r="E296" s="78">
        <v>44334</v>
      </c>
      <c r="F296" s="205">
        <v>6576900</v>
      </c>
      <c r="G296" s="174">
        <v>152125</v>
      </c>
      <c r="H296" s="90">
        <v>3.107045602730794</v>
      </c>
      <c r="I296" s="90">
        <v>1.0157378642017925</v>
      </c>
      <c r="J296" s="90">
        <v>1.3587491530190874</v>
      </c>
      <c r="K296" s="89" t="s">
        <v>1572</v>
      </c>
      <c r="L296" s="91">
        <v>0.84851506667178045</v>
      </c>
      <c r="M296" s="89" t="s">
        <v>1572</v>
      </c>
      <c r="N296" s="89" t="s">
        <v>1575</v>
      </c>
      <c r="O296" s="89" t="s">
        <v>1572</v>
      </c>
      <c r="P296" s="89" t="s">
        <v>1572</v>
      </c>
      <c r="Q296" s="89" t="s">
        <v>1572</v>
      </c>
      <c r="R296" s="89" t="s">
        <v>1572</v>
      </c>
      <c r="S296" s="89" t="s">
        <v>1573</v>
      </c>
      <c r="T296" s="93" t="s">
        <v>1750</v>
      </c>
      <c r="U296" s="89" t="s">
        <v>1572</v>
      </c>
      <c r="V296" s="89" t="s">
        <v>1576</v>
      </c>
      <c r="W296" s="89" t="s">
        <v>1574</v>
      </c>
      <c r="X296" s="89" t="s">
        <v>1574</v>
      </c>
      <c r="Y296" s="89" t="s">
        <v>1574</v>
      </c>
      <c r="Z296" s="92" t="s">
        <v>1576</v>
      </c>
      <c r="AA296" s="92" t="s">
        <v>1576</v>
      </c>
      <c r="AB296" s="92" t="s">
        <v>1576</v>
      </c>
      <c r="AC296" s="93" t="s">
        <v>1577</v>
      </c>
      <c r="AD296" s="93" t="s">
        <v>1578</v>
      </c>
      <c r="AE296" s="93" t="s">
        <v>1576</v>
      </c>
      <c r="AF296" s="93" t="s">
        <v>1576</v>
      </c>
      <c r="AG296" s="93" t="s">
        <v>1576</v>
      </c>
      <c r="AH296" s="93" t="s">
        <v>1576</v>
      </c>
      <c r="AI296" s="104" t="s">
        <v>1576</v>
      </c>
    </row>
    <row r="297" spans="1:35" x14ac:dyDescent="0.3">
      <c r="A297" s="106">
        <v>230702</v>
      </c>
      <c r="B297" s="95" t="s">
        <v>546</v>
      </c>
      <c r="C297" s="95" t="s">
        <v>2004</v>
      </c>
      <c r="D297" s="66">
        <v>2021</v>
      </c>
      <c r="E297" s="75">
        <v>44361</v>
      </c>
      <c r="F297" s="205">
        <v>6576900</v>
      </c>
      <c r="G297" s="174">
        <v>152125</v>
      </c>
      <c r="H297" s="93">
        <v>2.0941919273266114</v>
      </c>
      <c r="I297" s="93">
        <v>1.0515521480956522</v>
      </c>
      <c r="J297" s="92">
        <v>0.96146205800556217</v>
      </c>
      <c r="K297" s="93">
        <v>2.6073725692319254</v>
      </c>
      <c r="L297" s="92">
        <v>0.93097853515016804</v>
      </c>
      <c r="M297" s="93">
        <v>1.5400143886437094</v>
      </c>
      <c r="N297" s="89" t="s">
        <v>1575</v>
      </c>
      <c r="O297" s="89" t="s">
        <v>1572</v>
      </c>
      <c r="P297" s="89" t="s">
        <v>1572</v>
      </c>
      <c r="Q297" s="89" t="s">
        <v>1572</v>
      </c>
      <c r="R297" s="89" t="s">
        <v>1572</v>
      </c>
      <c r="S297" s="89" t="s">
        <v>1751</v>
      </c>
      <c r="T297" s="93" t="s">
        <v>1750</v>
      </c>
      <c r="U297" s="92">
        <v>0.74842422875795944</v>
      </c>
      <c r="V297" s="89" t="s">
        <v>1576</v>
      </c>
      <c r="W297" s="89" t="s">
        <v>1574</v>
      </c>
      <c r="X297" s="89" t="s">
        <v>1574</v>
      </c>
      <c r="Y297" s="89" t="s">
        <v>1574</v>
      </c>
      <c r="Z297" s="92" t="s">
        <v>1576</v>
      </c>
      <c r="AA297" s="92" t="s">
        <v>1576</v>
      </c>
      <c r="AB297" s="92" t="s">
        <v>1576</v>
      </c>
      <c r="AC297" s="93" t="s">
        <v>1577</v>
      </c>
      <c r="AD297" s="93" t="s">
        <v>1578</v>
      </c>
      <c r="AE297" s="93" t="s">
        <v>1576</v>
      </c>
      <c r="AF297" s="93" t="s">
        <v>1576</v>
      </c>
      <c r="AG297" s="93" t="s">
        <v>1576</v>
      </c>
      <c r="AH297" s="93" t="s">
        <v>1576</v>
      </c>
      <c r="AI297" s="104" t="s">
        <v>1576</v>
      </c>
    </row>
    <row r="298" spans="1:35" x14ac:dyDescent="0.3">
      <c r="A298" s="105">
        <v>234470</v>
      </c>
      <c r="B298" s="95" t="s">
        <v>546</v>
      </c>
      <c r="C298" s="95" t="s">
        <v>2004</v>
      </c>
      <c r="D298" s="101">
        <v>2021</v>
      </c>
      <c r="E298" s="78">
        <v>44390</v>
      </c>
      <c r="F298" s="205">
        <v>6576900</v>
      </c>
      <c r="G298" s="174">
        <v>152125</v>
      </c>
      <c r="H298" s="89" t="s">
        <v>1572</v>
      </c>
      <c r="I298" s="89" t="s">
        <v>1573</v>
      </c>
      <c r="J298" s="89" t="s">
        <v>1572</v>
      </c>
      <c r="K298" s="89" t="s">
        <v>1572</v>
      </c>
      <c r="L298" s="89" t="s">
        <v>1572</v>
      </c>
      <c r="M298" s="89" t="s">
        <v>1572</v>
      </c>
      <c r="N298" s="89" t="s">
        <v>1575</v>
      </c>
      <c r="O298" s="89" t="s">
        <v>1572</v>
      </c>
      <c r="P298" s="89" t="s">
        <v>1572</v>
      </c>
      <c r="Q298" s="89" t="s">
        <v>1572</v>
      </c>
      <c r="R298" s="89" t="s">
        <v>1572</v>
      </c>
      <c r="S298" s="89" t="s">
        <v>1573</v>
      </c>
      <c r="T298" s="93" t="s">
        <v>1750</v>
      </c>
      <c r="U298" s="89" t="s">
        <v>1572</v>
      </c>
      <c r="V298" s="89" t="s">
        <v>1576</v>
      </c>
      <c r="W298" s="89" t="s">
        <v>1574</v>
      </c>
      <c r="X298" s="89" t="s">
        <v>1574</v>
      </c>
      <c r="Y298" s="89" t="s">
        <v>1574</v>
      </c>
      <c r="Z298" s="92" t="s">
        <v>1576</v>
      </c>
      <c r="AA298" s="92" t="s">
        <v>1576</v>
      </c>
      <c r="AB298" s="92" t="s">
        <v>1576</v>
      </c>
      <c r="AC298" s="93" t="s">
        <v>1577</v>
      </c>
      <c r="AD298" s="93" t="s">
        <v>1578</v>
      </c>
      <c r="AE298" s="93" t="s">
        <v>1576</v>
      </c>
      <c r="AF298" s="93" t="s">
        <v>1576</v>
      </c>
      <c r="AG298" s="93" t="s">
        <v>1576</v>
      </c>
      <c r="AH298" s="93" t="s">
        <v>1576</v>
      </c>
      <c r="AI298" s="104" t="s">
        <v>1576</v>
      </c>
    </row>
    <row r="299" spans="1:35" x14ac:dyDescent="0.3">
      <c r="A299" s="107">
        <v>237877</v>
      </c>
      <c r="B299" s="95" t="s">
        <v>546</v>
      </c>
      <c r="C299" s="95" t="s">
        <v>2004</v>
      </c>
      <c r="D299" s="66">
        <v>2021</v>
      </c>
      <c r="E299" s="78">
        <v>44424</v>
      </c>
      <c r="F299" s="205">
        <v>6576900</v>
      </c>
      <c r="G299" s="174">
        <v>152125</v>
      </c>
      <c r="H299" s="90">
        <v>2.3967659322285013</v>
      </c>
      <c r="I299" s="90">
        <v>1.1386966368235019</v>
      </c>
      <c r="J299" s="90">
        <v>1.0071538933688913</v>
      </c>
      <c r="K299" s="91">
        <v>0.61400723855482875</v>
      </c>
      <c r="L299" s="91">
        <v>0.77645141490465008</v>
      </c>
      <c r="M299" s="90">
        <v>1.5376637670116624</v>
      </c>
      <c r="N299" s="89" t="s">
        <v>1575</v>
      </c>
      <c r="O299" s="91">
        <v>0.48659174127457838</v>
      </c>
      <c r="P299" s="91">
        <v>0.37293373124219531</v>
      </c>
      <c r="Q299" s="89" t="s">
        <v>1572</v>
      </c>
      <c r="R299" s="89" t="s">
        <v>1572</v>
      </c>
      <c r="S299" s="89" t="s">
        <v>1573</v>
      </c>
      <c r="T299" s="90">
        <v>2.3189832158655577</v>
      </c>
      <c r="U299" s="90">
        <v>1.4593519165238005</v>
      </c>
      <c r="V299" s="89" t="s">
        <v>1576</v>
      </c>
      <c r="W299" s="89" t="s">
        <v>1574</v>
      </c>
      <c r="X299" s="89" t="s">
        <v>1574</v>
      </c>
      <c r="Y299" s="89" t="s">
        <v>1574</v>
      </c>
      <c r="Z299" s="92" t="s">
        <v>1576</v>
      </c>
      <c r="AA299" s="92" t="s">
        <v>1576</v>
      </c>
      <c r="AB299" s="92" t="s">
        <v>1576</v>
      </c>
      <c r="AC299" s="93" t="s">
        <v>1577</v>
      </c>
      <c r="AD299" s="93" t="s">
        <v>1578</v>
      </c>
      <c r="AE299" s="93" t="s">
        <v>1576</v>
      </c>
      <c r="AF299" s="93" t="s">
        <v>1576</v>
      </c>
      <c r="AG299" s="93" t="s">
        <v>1576</v>
      </c>
      <c r="AH299" s="93" t="s">
        <v>1576</v>
      </c>
      <c r="AI299" s="104" t="s">
        <v>1576</v>
      </c>
    </row>
    <row r="300" spans="1:35" x14ac:dyDescent="0.3">
      <c r="A300" s="103">
        <v>241435</v>
      </c>
      <c r="B300" s="95" t="s">
        <v>546</v>
      </c>
      <c r="C300" s="95" t="s">
        <v>2004</v>
      </c>
      <c r="D300" s="101">
        <v>2021</v>
      </c>
      <c r="E300" s="78">
        <v>44452</v>
      </c>
      <c r="F300" s="205">
        <v>6576900</v>
      </c>
      <c r="G300" s="174">
        <v>152125</v>
      </c>
      <c r="H300" s="93">
        <v>1.7964569890764224</v>
      </c>
      <c r="I300" s="92" t="s">
        <v>1573</v>
      </c>
      <c r="J300" s="92">
        <v>0.51396967674263372</v>
      </c>
      <c r="K300" s="92">
        <v>0.48250214551349285</v>
      </c>
      <c r="L300" s="92">
        <v>0.66759903796234499</v>
      </c>
      <c r="M300" s="93">
        <v>1.8160050009005857</v>
      </c>
      <c r="N300" s="27" t="s">
        <v>1575</v>
      </c>
      <c r="O300" s="89" t="s">
        <v>1572</v>
      </c>
      <c r="P300" s="60">
        <v>28.333492260258733</v>
      </c>
      <c r="Q300" s="89" t="s">
        <v>1572</v>
      </c>
      <c r="R300" s="89" t="s">
        <v>1572</v>
      </c>
      <c r="S300" s="89" t="s">
        <v>1573</v>
      </c>
      <c r="T300" s="89" t="s">
        <v>1750</v>
      </c>
      <c r="U300" s="92">
        <v>0.57902376487291141</v>
      </c>
      <c r="V300" s="89" t="s">
        <v>1576</v>
      </c>
      <c r="W300" s="89" t="s">
        <v>1574</v>
      </c>
      <c r="X300" s="89" t="s">
        <v>1574</v>
      </c>
      <c r="Y300" s="89" t="s">
        <v>1574</v>
      </c>
      <c r="Z300" s="92" t="s">
        <v>1576</v>
      </c>
      <c r="AA300" s="92" t="s">
        <v>1576</v>
      </c>
      <c r="AB300" s="92" t="s">
        <v>1576</v>
      </c>
      <c r="AC300" s="93" t="s">
        <v>1577</v>
      </c>
      <c r="AD300" s="93" t="s">
        <v>1578</v>
      </c>
      <c r="AE300" s="93" t="s">
        <v>1576</v>
      </c>
      <c r="AF300" s="93" t="s">
        <v>1576</v>
      </c>
      <c r="AG300" s="93" t="s">
        <v>1576</v>
      </c>
      <c r="AH300" s="93" t="s">
        <v>1576</v>
      </c>
      <c r="AI300" s="104" t="s">
        <v>1576</v>
      </c>
    </row>
    <row r="301" spans="1:35" x14ac:dyDescent="0.3">
      <c r="A301" s="105">
        <v>245504</v>
      </c>
      <c r="B301" s="95" t="s">
        <v>546</v>
      </c>
      <c r="C301" s="95" t="s">
        <v>2004</v>
      </c>
      <c r="D301" s="66">
        <v>2021</v>
      </c>
      <c r="E301" s="4">
        <v>44481</v>
      </c>
      <c r="F301" s="205">
        <v>6576900</v>
      </c>
      <c r="G301" s="174">
        <v>152125</v>
      </c>
      <c r="H301" s="90">
        <v>2.0699999999999998</v>
      </c>
      <c r="I301" s="90">
        <v>1.41</v>
      </c>
      <c r="J301" s="90">
        <v>1.0900000000000001</v>
      </c>
      <c r="K301" s="91">
        <v>0.46967420148991273</v>
      </c>
      <c r="L301" s="90">
        <v>0.77600000000000002</v>
      </c>
      <c r="M301" s="90">
        <v>1.49</v>
      </c>
      <c r="N301" s="27" t="s">
        <v>1575</v>
      </c>
      <c r="O301" s="89" t="s">
        <v>1572</v>
      </c>
      <c r="P301" s="89" t="s">
        <v>1572</v>
      </c>
      <c r="Q301" s="89" t="s">
        <v>1572</v>
      </c>
      <c r="R301" s="89" t="s">
        <v>1572</v>
      </c>
      <c r="S301" s="89" t="s">
        <v>1573</v>
      </c>
      <c r="T301" s="90">
        <v>2.59</v>
      </c>
      <c r="U301" s="89">
        <v>1.05</v>
      </c>
      <c r="V301" s="89" t="s">
        <v>1576</v>
      </c>
      <c r="W301" s="89" t="s">
        <v>1574</v>
      </c>
      <c r="X301" s="89" t="s">
        <v>1574</v>
      </c>
      <c r="Y301" s="89" t="s">
        <v>1574</v>
      </c>
      <c r="Z301" s="92" t="s">
        <v>1576</v>
      </c>
      <c r="AA301" s="92" t="s">
        <v>1576</v>
      </c>
      <c r="AB301" s="92" t="s">
        <v>1576</v>
      </c>
      <c r="AC301" s="93" t="s">
        <v>1577</v>
      </c>
      <c r="AD301" s="93" t="s">
        <v>1578</v>
      </c>
      <c r="AE301" s="93" t="s">
        <v>1576</v>
      </c>
      <c r="AF301" s="93" t="s">
        <v>1576</v>
      </c>
      <c r="AG301" s="93" t="s">
        <v>1576</v>
      </c>
      <c r="AH301" s="93" t="s">
        <v>1576</v>
      </c>
      <c r="AI301" s="104" t="s">
        <v>1576</v>
      </c>
    </row>
    <row r="302" spans="1:35" x14ac:dyDescent="0.3">
      <c r="A302" s="105">
        <v>249080</v>
      </c>
      <c r="B302" s="95" t="s">
        <v>546</v>
      </c>
      <c r="C302" s="95" t="s">
        <v>2004</v>
      </c>
      <c r="D302" s="101">
        <v>2021</v>
      </c>
      <c r="E302" s="78">
        <v>44515</v>
      </c>
      <c r="F302" s="205">
        <v>6576900</v>
      </c>
      <c r="G302" s="174">
        <v>152125</v>
      </c>
      <c r="H302" s="90">
        <v>1.88</v>
      </c>
      <c r="I302" s="90">
        <v>1.1599999999999999</v>
      </c>
      <c r="J302" s="90">
        <v>1.43</v>
      </c>
      <c r="K302" s="91">
        <v>1.99</v>
      </c>
      <c r="L302" s="89">
        <v>1.05</v>
      </c>
      <c r="M302" s="90">
        <v>1.45</v>
      </c>
      <c r="N302" s="27" t="s">
        <v>1575</v>
      </c>
      <c r="O302" s="89" t="s">
        <v>1572</v>
      </c>
      <c r="P302" s="27" t="s">
        <v>1572</v>
      </c>
      <c r="Q302" s="89" t="s">
        <v>1572</v>
      </c>
      <c r="R302" s="89" t="s">
        <v>1572</v>
      </c>
      <c r="S302" s="89" t="s">
        <v>1573</v>
      </c>
      <c r="T302" s="89">
        <v>4.1399999999999997</v>
      </c>
      <c r="U302" s="89">
        <v>2.21</v>
      </c>
      <c r="V302" s="89" t="s">
        <v>1576</v>
      </c>
      <c r="W302" s="89" t="s">
        <v>1574</v>
      </c>
      <c r="X302" s="89" t="s">
        <v>1574</v>
      </c>
      <c r="Y302" s="89" t="s">
        <v>1574</v>
      </c>
      <c r="Z302" s="92" t="s">
        <v>1576</v>
      </c>
      <c r="AA302" s="92" t="s">
        <v>1576</v>
      </c>
      <c r="AB302" s="92" t="s">
        <v>1576</v>
      </c>
      <c r="AC302" s="93" t="s">
        <v>1577</v>
      </c>
      <c r="AD302" s="93" t="s">
        <v>1578</v>
      </c>
      <c r="AE302" s="93" t="s">
        <v>1576</v>
      </c>
      <c r="AF302" s="93" t="s">
        <v>1576</v>
      </c>
      <c r="AG302" s="93" t="s">
        <v>1576</v>
      </c>
      <c r="AH302" s="93" t="s">
        <v>1576</v>
      </c>
      <c r="AI302" s="104" t="s">
        <v>1576</v>
      </c>
    </row>
    <row r="303" spans="1:35" x14ac:dyDescent="0.3">
      <c r="A303" s="105">
        <v>253655</v>
      </c>
      <c r="B303" s="95" t="s">
        <v>546</v>
      </c>
      <c r="C303" s="95" t="s">
        <v>2004</v>
      </c>
      <c r="D303" s="66">
        <v>2021</v>
      </c>
      <c r="E303" s="4">
        <v>44546</v>
      </c>
      <c r="F303" s="205">
        <v>6576900</v>
      </c>
      <c r="G303" s="174">
        <v>152125</v>
      </c>
      <c r="H303" s="90">
        <v>1.9226382507250628</v>
      </c>
      <c r="I303" s="90">
        <v>0.96305710344228301</v>
      </c>
      <c r="J303" s="90">
        <v>1.6726952781308047</v>
      </c>
      <c r="K303" s="91">
        <v>1.2866468971660094</v>
      </c>
      <c r="L303" s="91">
        <v>0.71516711745473116</v>
      </c>
      <c r="M303" s="90">
        <v>0.87876516657433668</v>
      </c>
      <c r="N303" s="27" t="s">
        <v>1575</v>
      </c>
      <c r="O303" s="89" t="s">
        <v>1572</v>
      </c>
      <c r="P303" s="89" t="s">
        <v>1572</v>
      </c>
      <c r="Q303" s="89" t="s">
        <v>1572</v>
      </c>
      <c r="R303" s="89" t="s">
        <v>1572</v>
      </c>
      <c r="S303" s="89" t="s">
        <v>1573</v>
      </c>
      <c r="T303" s="90">
        <v>2.4644529170875833</v>
      </c>
      <c r="U303" s="89" t="s">
        <v>1572</v>
      </c>
      <c r="V303" s="89" t="s">
        <v>1576</v>
      </c>
      <c r="W303" s="89" t="s">
        <v>1574</v>
      </c>
      <c r="X303" s="89" t="s">
        <v>1574</v>
      </c>
      <c r="Y303" s="89" t="s">
        <v>1574</v>
      </c>
      <c r="Z303" s="92" t="s">
        <v>1576</v>
      </c>
      <c r="AA303" s="92" t="s">
        <v>1576</v>
      </c>
      <c r="AB303" s="92" t="s">
        <v>1576</v>
      </c>
      <c r="AC303" s="93" t="s">
        <v>1577</v>
      </c>
      <c r="AD303" s="93" t="s">
        <v>1578</v>
      </c>
      <c r="AE303" s="93" t="s">
        <v>1576</v>
      </c>
      <c r="AF303" s="93" t="s">
        <v>1576</v>
      </c>
      <c r="AG303" s="93" t="s">
        <v>1576</v>
      </c>
      <c r="AH303" s="93" t="s">
        <v>1576</v>
      </c>
      <c r="AI303" s="104" t="s">
        <v>1576</v>
      </c>
    </row>
    <row r="304" spans="1:35" x14ac:dyDescent="0.3">
      <c r="A304" s="103">
        <v>214128</v>
      </c>
      <c r="B304" s="89" t="s">
        <v>550</v>
      </c>
      <c r="C304" s="89" t="s">
        <v>33</v>
      </c>
      <c r="D304" s="66">
        <v>2021</v>
      </c>
      <c r="E304" s="78">
        <v>44224</v>
      </c>
      <c r="F304" s="205">
        <v>6570050</v>
      </c>
      <c r="G304" s="174">
        <v>156953</v>
      </c>
      <c r="H304" s="90">
        <v>6.0726457965160314</v>
      </c>
      <c r="I304" s="90">
        <v>3.1432508625767905</v>
      </c>
      <c r="J304" s="90">
        <v>2.7539341917024323</v>
      </c>
      <c r="K304" s="90">
        <v>1.5978709080198605</v>
      </c>
      <c r="L304" s="90">
        <v>2.9302259530421613</v>
      </c>
      <c r="M304" s="90">
        <v>5.4363376251788269</v>
      </c>
      <c r="N304" s="89" t="s">
        <v>1575</v>
      </c>
      <c r="O304" s="89" t="s">
        <v>1572</v>
      </c>
      <c r="P304" s="90">
        <v>1.1760498190692583</v>
      </c>
      <c r="Q304" s="89" t="s">
        <v>1572</v>
      </c>
      <c r="R304" s="89" t="s">
        <v>1572</v>
      </c>
      <c r="S304" s="89" t="s">
        <v>1573</v>
      </c>
      <c r="T304" s="90">
        <v>5.4100395523016074</v>
      </c>
      <c r="U304" s="90">
        <v>6.5001472692081137</v>
      </c>
      <c r="V304" s="89" t="s">
        <v>1576</v>
      </c>
      <c r="W304" s="89" t="s">
        <v>1574</v>
      </c>
      <c r="X304" s="89" t="s">
        <v>1574</v>
      </c>
      <c r="Y304" s="89" t="s">
        <v>1574</v>
      </c>
      <c r="Z304" s="92" t="s">
        <v>1576</v>
      </c>
      <c r="AA304" s="92" t="s">
        <v>1576</v>
      </c>
      <c r="AB304" s="92" t="s">
        <v>1576</v>
      </c>
      <c r="AC304" s="93" t="s">
        <v>1577</v>
      </c>
      <c r="AD304" s="93" t="s">
        <v>1578</v>
      </c>
      <c r="AE304" s="93" t="s">
        <v>1576</v>
      </c>
      <c r="AF304" s="93" t="s">
        <v>1576</v>
      </c>
      <c r="AG304" s="93" t="s">
        <v>1576</v>
      </c>
      <c r="AH304" s="93" t="s">
        <v>1576</v>
      </c>
      <c r="AI304" s="104" t="s">
        <v>1576</v>
      </c>
    </row>
    <row r="305" spans="1:35" x14ac:dyDescent="0.3">
      <c r="A305" s="105">
        <v>216162</v>
      </c>
      <c r="B305" s="89" t="s">
        <v>550</v>
      </c>
      <c r="C305" s="89" t="s">
        <v>33</v>
      </c>
      <c r="D305" s="101">
        <v>2021</v>
      </c>
      <c r="E305" s="78">
        <v>44243</v>
      </c>
      <c r="F305" s="205">
        <v>6570050</v>
      </c>
      <c r="G305" s="174">
        <v>156953</v>
      </c>
      <c r="H305" s="90">
        <v>5.0900081366965013</v>
      </c>
      <c r="I305" s="90">
        <v>1.1675942500678056</v>
      </c>
      <c r="J305" s="90">
        <v>1.3676159479251424</v>
      </c>
      <c r="K305" s="89" t="s">
        <v>1572</v>
      </c>
      <c r="L305" s="90">
        <v>2.4954705722809871</v>
      </c>
      <c r="M305" s="90">
        <v>4.3183075671277455</v>
      </c>
      <c r="N305" s="89" t="s">
        <v>1575</v>
      </c>
      <c r="O305" s="89" t="s">
        <v>1572</v>
      </c>
      <c r="P305" s="72">
        <v>15.805736913479793</v>
      </c>
      <c r="Q305" s="89" t="s">
        <v>1572</v>
      </c>
      <c r="R305" s="89" t="s">
        <v>1572</v>
      </c>
      <c r="S305" s="89" t="s">
        <v>1573</v>
      </c>
      <c r="T305" s="90">
        <v>3.557363710333604</v>
      </c>
      <c r="U305" s="90">
        <v>1.1869812855980471</v>
      </c>
      <c r="V305" s="89" t="s">
        <v>1576</v>
      </c>
      <c r="W305" s="89" t="s">
        <v>1574</v>
      </c>
      <c r="X305" s="89" t="s">
        <v>1574</v>
      </c>
      <c r="Y305" s="89" t="s">
        <v>1574</v>
      </c>
      <c r="Z305" s="92" t="s">
        <v>1576</v>
      </c>
      <c r="AA305" s="92" t="s">
        <v>1576</v>
      </c>
      <c r="AB305" s="92" t="s">
        <v>1576</v>
      </c>
      <c r="AC305" s="93" t="s">
        <v>1577</v>
      </c>
      <c r="AD305" s="93" t="s">
        <v>1578</v>
      </c>
      <c r="AE305" s="93" t="s">
        <v>1576</v>
      </c>
      <c r="AF305" s="93" t="s">
        <v>1576</v>
      </c>
      <c r="AG305" s="93" t="s">
        <v>1576</v>
      </c>
      <c r="AH305" s="93" t="s">
        <v>1576</v>
      </c>
      <c r="AI305" s="104" t="s">
        <v>1576</v>
      </c>
    </row>
    <row r="306" spans="1:35" x14ac:dyDescent="0.3">
      <c r="A306" s="105">
        <v>222828</v>
      </c>
      <c r="B306" s="89" t="s">
        <v>550</v>
      </c>
      <c r="C306" s="89" t="s">
        <v>33</v>
      </c>
      <c r="D306" s="66">
        <v>2021</v>
      </c>
      <c r="E306" s="78">
        <v>44285</v>
      </c>
      <c r="F306" s="205">
        <v>6570050</v>
      </c>
      <c r="G306" s="174">
        <v>156953</v>
      </c>
      <c r="H306" s="90">
        <v>3.4831211357418295</v>
      </c>
      <c r="I306" s="90">
        <v>2.4021413645274565</v>
      </c>
      <c r="J306" s="90">
        <v>2.0401128848100996</v>
      </c>
      <c r="K306" s="91">
        <v>0.68333010189792975</v>
      </c>
      <c r="L306" s="90">
        <v>2.6869169951959324</v>
      </c>
      <c r="M306" s="90">
        <v>5.0234386781274907</v>
      </c>
      <c r="N306" s="89" t="s">
        <v>1575</v>
      </c>
      <c r="O306" s="91">
        <v>0.44417156767702876</v>
      </c>
      <c r="P306" s="91">
        <v>0.69988259118033569</v>
      </c>
      <c r="Q306" s="89" t="s">
        <v>1572</v>
      </c>
      <c r="R306" s="89" t="s">
        <v>1572</v>
      </c>
      <c r="S306" s="89" t="s">
        <v>1573</v>
      </c>
      <c r="T306" s="90">
        <v>4.4055236002498974</v>
      </c>
      <c r="U306" s="90">
        <v>8.0970076908162589</v>
      </c>
      <c r="V306" s="89" t="s">
        <v>1576</v>
      </c>
      <c r="W306" s="89" t="s">
        <v>1574</v>
      </c>
      <c r="X306" s="89" t="s">
        <v>1574</v>
      </c>
      <c r="Y306" s="89" t="s">
        <v>1574</v>
      </c>
      <c r="Z306" s="92" t="s">
        <v>1576</v>
      </c>
      <c r="AA306" s="92" t="s">
        <v>1576</v>
      </c>
      <c r="AB306" s="92" t="s">
        <v>1576</v>
      </c>
      <c r="AC306" s="93" t="s">
        <v>1577</v>
      </c>
      <c r="AD306" s="93" t="s">
        <v>1578</v>
      </c>
      <c r="AE306" s="93" t="s">
        <v>1576</v>
      </c>
      <c r="AF306" s="93" t="s">
        <v>1576</v>
      </c>
      <c r="AG306" s="93" t="s">
        <v>1576</v>
      </c>
      <c r="AH306" s="93" t="s">
        <v>1576</v>
      </c>
      <c r="AI306" s="104" t="s">
        <v>1576</v>
      </c>
    </row>
    <row r="307" spans="1:35" x14ac:dyDescent="0.3">
      <c r="A307" s="106">
        <v>225126</v>
      </c>
      <c r="B307" s="89" t="s">
        <v>550</v>
      </c>
      <c r="C307" s="89" t="s">
        <v>33</v>
      </c>
      <c r="D307" s="66">
        <v>2021</v>
      </c>
      <c r="E307" s="78">
        <v>44306</v>
      </c>
      <c r="F307" s="205">
        <v>6570050</v>
      </c>
      <c r="G307" s="174">
        <v>156953</v>
      </c>
      <c r="H307" s="90">
        <v>5.4778257854590064</v>
      </c>
      <c r="I307" s="90">
        <v>2.6589854376700273</v>
      </c>
      <c r="J307" s="90">
        <v>3.3495492612151274</v>
      </c>
      <c r="K307" s="91">
        <v>0.66292206753080485</v>
      </c>
      <c r="L307" s="90">
        <v>2.9509894916519976</v>
      </c>
      <c r="M307" s="90">
        <v>5.8901157518536289</v>
      </c>
      <c r="N307" s="89" t="s">
        <v>1575</v>
      </c>
      <c r="O307" s="89" t="s">
        <v>1572</v>
      </c>
      <c r="P307" s="89" t="s">
        <v>1572</v>
      </c>
      <c r="Q307" s="89" t="s">
        <v>1572</v>
      </c>
      <c r="R307" s="89" t="s">
        <v>1572</v>
      </c>
      <c r="S307" s="89" t="s">
        <v>1573</v>
      </c>
      <c r="T307" s="90">
        <v>5.0626766949378563</v>
      </c>
      <c r="U307" s="89" t="s">
        <v>1572</v>
      </c>
      <c r="V307" s="89" t="s">
        <v>1576</v>
      </c>
      <c r="W307" s="89" t="s">
        <v>1574</v>
      </c>
      <c r="X307" s="89" t="s">
        <v>1574</v>
      </c>
      <c r="Y307" s="89" t="s">
        <v>1574</v>
      </c>
      <c r="Z307" s="92" t="s">
        <v>1576</v>
      </c>
      <c r="AA307" s="92" t="s">
        <v>1576</v>
      </c>
      <c r="AB307" s="92" t="s">
        <v>1576</v>
      </c>
      <c r="AC307" s="93" t="s">
        <v>1577</v>
      </c>
      <c r="AD307" s="93" t="s">
        <v>1578</v>
      </c>
      <c r="AE307" s="93" t="s">
        <v>1576</v>
      </c>
      <c r="AF307" s="93" t="s">
        <v>1576</v>
      </c>
      <c r="AG307" s="93" t="s">
        <v>1576</v>
      </c>
      <c r="AH307" s="93" t="s">
        <v>1576</v>
      </c>
      <c r="AI307" s="104" t="s">
        <v>1576</v>
      </c>
    </row>
    <row r="308" spans="1:35" x14ac:dyDescent="0.3">
      <c r="A308" s="106">
        <v>227454</v>
      </c>
      <c r="B308" s="89" t="s">
        <v>550</v>
      </c>
      <c r="C308" s="89" t="s">
        <v>33</v>
      </c>
      <c r="D308" s="101">
        <v>2021</v>
      </c>
      <c r="E308" s="78">
        <v>44334</v>
      </c>
      <c r="F308" s="205">
        <v>6570050</v>
      </c>
      <c r="G308" s="174">
        <v>156953</v>
      </c>
      <c r="H308" s="90">
        <v>3.786989017693716</v>
      </c>
      <c r="I308" s="90">
        <v>2.7868873296725649</v>
      </c>
      <c r="J308" s="90">
        <v>2.8571791742932686</v>
      </c>
      <c r="K308" s="91">
        <v>0.713849908480781</v>
      </c>
      <c r="L308" s="90">
        <v>2.8303589587146636</v>
      </c>
      <c r="M308" s="90">
        <v>5.20769778320114</v>
      </c>
      <c r="N308" s="89" t="s">
        <v>1575</v>
      </c>
      <c r="O308" s="89" t="s">
        <v>1572</v>
      </c>
      <c r="P308" s="90">
        <v>3.9976103315029494</v>
      </c>
      <c r="Q308" s="89" t="s">
        <v>1572</v>
      </c>
      <c r="R308" s="89" t="s">
        <v>1572</v>
      </c>
      <c r="S308" s="89" t="s">
        <v>1573</v>
      </c>
      <c r="T308" s="90">
        <v>4.8479764083790933</v>
      </c>
      <c r="U308" s="89" t="s">
        <v>1572</v>
      </c>
      <c r="V308" s="89" t="s">
        <v>1576</v>
      </c>
      <c r="W308" s="89" t="s">
        <v>1574</v>
      </c>
      <c r="X308" s="89" t="s">
        <v>1574</v>
      </c>
      <c r="Y308" s="89" t="s">
        <v>1574</v>
      </c>
      <c r="Z308" s="92" t="s">
        <v>1576</v>
      </c>
      <c r="AA308" s="92" t="s">
        <v>1576</v>
      </c>
      <c r="AB308" s="92" t="s">
        <v>1576</v>
      </c>
      <c r="AC308" s="93" t="s">
        <v>1577</v>
      </c>
      <c r="AD308" s="93" t="s">
        <v>1578</v>
      </c>
      <c r="AE308" s="93" t="s">
        <v>1576</v>
      </c>
      <c r="AF308" s="93" t="s">
        <v>1576</v>
      </c>
      <c r="AG308" s="93" t="s">
        <v>1576</v>
      </c>
      <c r="AH308" s="93" t="s">
        <v>1576</v>
      </c>
      <c r="AI308" s="104" t="s">
        <v>1576</v>
      </c>
    </row>
    <row r="309" spans="1:35" x14ac:dyDescent="0.3">
      <c r="A309" s="103">
        <v>230704</v>
      </c>
      <c r="B309" s="89" t="s">
        <v>550</v>
      </c>
      <c r="C309" s="89" t="s">
        <v>33</v>
      </c>
      <c r="D309" s="66">
        <v>2021</v>
      </c>
      <c r="E309" s="80">
        <v>44362</v>
      </c>
      <c r="F309" s="205">
        <v>6570050</v>
      </c>
      <c r="G309" s="174">
        <v>156953</v>
      </c>
      <c r="H309" s="90">
        <v>4.2541311644719855</v>
      </c>
      <c r="I309" s="90">
        <v>2.5349642826405026</v>
      </c>
      <c r="J309" s="90">
        <v>2.3769257251054308</v>
      </c>
      <c r="K309" s="90">
        <v>1.0179662621568122</v>
      </c>
      <c r="L309" s="90">
        <v>2.7369082967553142</v>
      </c>
      <c r="M309" s="90">
        <v>5.4966003959032621</v>
      </c>
      <c r="N309" s="89" t="s">
        <v>1575</v>
      </c>
      <c r="O309" s="91">
        <v>0.39862509682416736</v>
      </c>
      <c r="P309" s="90">
        <v>1.1936268181426972</v>
      </c>
      <c r="Q309" s="89" t="s">
        <v>1572</v>
      </c>
      <c r="R309" s="89" t="s">
        <v>1572</v>
      </c>
      <c r="S309" s="89" t="s">
        <v>1573</v>
      </c>
      <c r="T309" s="94">
        <v>11.058395731130046</v>
      </c>
      <c r="U309" s="90">
        <v>4.190334796454084</v>
      </c>
      <c r="V309" s="89" t="s">
        <v>1576</v>
      </c>
      <c r="W309" s="89" t="s">
        <v>1574</v>
      </c>
      <c r="X309" s="89" t="s">
        <v>1574</v>
      </c>
      <c r="Y309" s="89" t="s">
        <v>1574</v>
      </c>
      <c r="Z309" s="92" t="s">
        <v>1576</v>
      </c>
      <c r="AA309" s="92" t="s">
        <v>1576</v>
      </c>
      <c r="AB309" s="92" t="s">
        <v>1576</v>
      </c>
      <c r="AC309" s="93" t="s">
        <v>1577</v>
      </c>
      <c r="AD309" s="93" t="s">
        <v>1578</v>
      </c>
      <c r="AE309" s="93" t="s">
        <v>1576</v>
      </c>
      <c r="AF309" s="93" t="s">
        <v>1576</v>
      </c>
      <c r="AG309" s="93" t="s">
        <v>1576</v>
      </c>
      <c r="AH309" s="93" t="s">
        <v>1576</v>
      </c>
      <c r="AI309" s="104" t="s">
        <v>1576</v>
      </c>
    </row>
    <row r="310" spans="1:35" x14ac:dyDescent="0.3">
      <c r="A310" s="105">
        <v>234472</v>
      </c>
      <c r="B310" s="89" t="s">
        <v>550</v>
      </c>
      <c r="C310" s="89" t="s">
        <v>33</v>
      </c>
      <c r="D310" s="66">
        <v>2021</v>
      </c>
      <c r="E310" s="78">
        <v>44390</v>
      </c>
      <c r="F310" s="205">
        <v>6570050</v>
      </c>
      <c r="G310" s="174">
        <v>156953</v>
      </c>
      <c r="H310" s="90">
        <v>3.7468955117970544</v>
      </c>
      <c r="I310" s="90">
        <v>2.0584974277097747</v>
      </c>
      <c r="J310" s="90">
        <v>2.0322201525634203</v>
      </c>
      <c r="K310" s="91">
        <v>0.98789249600851525</v>
      </c>
      <c r="L310" s="90">
        <v>2.39888238424694</v>
      </c>
      <c r="M310" s="90">
        <v>5.3399414582224578</v>
      </c>
      <c r="N310" s="89" t="s">
        <v>1575</v>
      </c>
      <c r="O310" s="89" t="s">
        <v>1572</v>
      </c>
      <c r="P310" s="89" t="s">
        <v>1572</v>
      </c>
      <c r="Q310" s="89" t="s">
        <v>1572</v>
      </c>
      <c r="R310" s="89" t="s">
        <v>1572</v>
      </c>
      <c r="S310" s="89" t="s">
        <v>1573</v>
      </c>
      <c r="T310" s="90">
        <v>2.5368103601206315</v>
      </c>
      <c r="U310" s="90">
        <v>5.3225341493702318</v>
      </c>
      <c r="V310" s="89" t="s">
        <v>1576</v>
      </c>
      <c r="W310" s="89" t="s">
        <v>1574</v>
      </c>
      <c r="X310" s="89" t="s">
        <v>1574</v>
      </c>
      <c r="Y310" s="89" t="s">
        <v>1574</v>
      </c>
      <c r="Z310" s="92" t="s">
        <v>1576</v>
      </c>
      <c r="AA310" s="92" t="s">
        <v>1576</v>
      </c>
      <c r="AB310" s="92" t="s">
        <v>1576</v>
      </c>
      <c r="AC310" s="93" t="s">
        <v>1577</v>
      </c>
      <c r="AD310" s="93" t="s">
        <v>1578</v>
      </c>
      <c r="AE310" s="93" t="s">
        <v>1576</v>
      </c>
      <c r="AF310" s="93" t="s">
        <v>1576</v>
      </c>
      <c r="AG310" s="93" t="s">
        <v>1576</v>
      </c>
      <c r="AH310" s="93" t="s">
        <v>1576</v>
      </c>
      <c r="AI310" s="104" t="s">
        <v>1576</v>
      </c>
    </row>
    <row r="311" spans="1:35" x14ac:dyDescent="0.3">
      <c r="A311" s="107">
        <v>237879</v>
      </c>
      <c r="B311" s="89" t="s">
        <v>550</v>
      </c>
      <c r="C311" s="89" t="s">
        <v>33</v>
      </c>
      <c r="D311" s="101">
        <v>2021</v>
      </c>
      <c r="E311" s="78">
        <v>44424</v>
      </c>
      <c r="F311" s="205">
        <v>6570050</v>
      </c>
      <c r="G311" s="174">
        <v>156953</v>
      </c>
      <c r="H311" s="90">
        <v>4.5022634006007536</v>
      </c>
      <c r="I311" s="90">
        <v>2.2168633921394423</v>
      </c>
      <c r="J311" s="90">
        <v>2.3900029614587304</v>
      </c>
      <c r="K311" s="90">
        <v>1.1054702373397638</v>
      </c>
      <c r="L311" s="90">
        <v>1.3630113804628337</v>
      </c>
      <c r="M311" s="90">
        <v>4.2655582349705963</v>
      </c>
      <c r="N311" s="89" t="s">
        <v>1575</v>
      </c>
      <c r="O311" s="91">
        <v>0.40381605110631646</v>
      </c>
      <c r="P311" s="90">
        <v>1.3309641663493676</v>
      </c>
      <c r="Q311" s="89" t="s">
        <v>1572</v>
      </c>
      <c r="R311" s="89" t="s">
        <v>1572</v>
      </c>
      <c r="S311" s="89" t="s">
        <v>1573</v>
      </c>
      <c r="T311" s="90">
        <v>4.4752929728814994</v>
      </c>
      <c r="U311" s="90">
        <v>4.5807420569446204</v>
      </c>
      <c r="V311" s="89" t="s">
        <v>1576</v>
      </c>
      <c r="W311" s="89" t="s">
        <v>1574</v>
      </c>
      <c r="X311" s="89" t="s">
        <v>1574</v>
      </c>
      <c r="Y311" s="89" t="s">
        <v>1574</v>
      </c>
      <c r="Z311" s="92" t="s">
        <v>1576</v>
      </c>
      <c r="AA311" s="92" t="s">
        <v>1576</v>
      </c>
      <c r="AB311" s="92" t="s">
        <v>1576</v>
      </c>
      <c r="AC311" s="93" t="s">
        <v>1577</v>
      </c>
      <c r="AD311" s="93" t="s">
        <v>1578</v>
      </c>
      <c r="AE311" s="93" t="s">
        <v>1576</v>
      </c>
      <c r="AF311" s="93" t="s">
        <v>1576</v>
      </c>
      <c r="AG311" s="93" t="s">
        <v>1576</v>
      </c>
      <c r="AH311" s="93" t="s">
        <v>1576</v>
      </c>
      <c r="AI311" s="104" t="s">
        <v>1576</v>
      </c>
    </row>
    <row r="312" spans="1:35" x14ac:dyDescent="0.3">
      <c r="A312" s="103">
        <v>241437</v>
      </c>
      <c r="B312" s="89" t="s">
        <v>550</v>
      </c>
      <c r="C312" s="89" t="s">
        <v>33</v>
      </c>
      <c r="D312" s="66">
        <v>2021</v>
      </c>
      <c r="E312" s="78">
        <v>44452</v>
      </c>
      <c r="F312" s="205">
        <v>6570050</v>
      </c>
      <c r="G312" s="174">
        <v>156953</v>
      </c>
      <c r="H312" s="90">
        <v>4.2335465346746801</v>
      </c>
      <c r="I312" s="90">
        <v>1.6231157394015365</v>
      </c>
      <c r="J312" s="90">
        <v>2.7085141259280685</v>
      </c>
      <c r="K312" s="91">
        <v>0.85751936489570268</v>
      </c>
      <c r="L312" s="90">
        <v>2.1439055485916927</v>
      </c>
      <c r="M312" s="90">
        <v>3.0898124042468842</v>
      </c>
      <c r="N312" s="89" t="s">
        <v>1575</v>
      </c>
      <c r="O312" s="89" t="s">
        <v>1572</v>
      </c>
      <c r="P312" s="90">
        <v>3.7412014270562146</v>
      </c>
      <c r="Q312" s="89" t="s">
        <v>1572</v>
      </c>
      <c r="R312" s="89" t="s">
        <v>1572</v>
      </c>
      <c r="S312" s="89" t="s">
        <v>1573</v>
      </c>
      <c r="T312" s="93" t="s">
        <v>1750</v>
      </c>
      <c r="U312" s="90">
        <v>4.812029269651485</v>
      </c>
      <c r="V312" s="89" t="s">
        <v>1576</v>
      </c>
      <c r="W312" s="89" t="s">
        <v>1574</v>
      </c>
      <c r="X312" s="89" t="s">
        <v>1574</v>
      </c>
      <c r="Y312" s="89" t="s">
        <v>1574</v>
      </c>
      <c r="Z312" s="92" t="s">
        <v>1576</v>
      </c>
      <c r="AA312" s="92" t="s">
        <v>1576</v>
      </c>
      <c r="AB312" s="92" t="s">
        <v>1576</v>
      </c>
      <c r="AC312" s="93" t="s">
        <v>1577</v>
      </c>
      <c r="AD312" s="93" t="s">
        <v>1578</v>
      </c>
      <c r="AE312" s="93" t="s">
        <v>1576</v>
      </c>
      <c r="AF312" s="93" t="s">
        <v>1576</v>
      </c>
      <c r="AG312" s="93" t="s">
        <v>1576</v>
      </c>
      <c r="AH312" s="93" t="s">
        <v>1576</v>
      </c>
      <c r="AI312" s="104" t="s">
        <v>1576</v>
      </c>
    </row>
    <row r="313" spans="1:35" x14ac:dyDescent="0.3">
      <c r="A313" s="105">
        <v>245506</v>
      </c>
      <c r="B313" s="89" t="s">
        <v>550</v>
      </c>
      <c r="C313" s="89" t="s">
        <v>33</v>
      </c>
      <c r="D313" s="66">
        <v>2021</v>
      </c>
      <c r="E313" s="4">
        <v>44481</v>
      </c>
      <c r="F313" s="205">
        <v>6570050</v>
      </c>
      <c r="G313" s="174">
        <v>156953</v>
      </c>
      <c r="H313" s="89">
        <v>4.22</v>
      </c>
      <c r="I313" s="89">
        <v>2.71</v>
      </c>
      <c r="J313" s="89">
        <v>2.1800000000000002</v>
      </c>
      <c r="K313" s="92">
        <v>0.72894728570081413</v>
      </c>
      <c r="L313" s="90">
        <v>2.4</v>
      </c>
      <c r="M313" s="90">
        <v>4.4000000000000004</v>
      </c>
      <c r="N313" s="89" t="s">
        <v>1575</v>
      </c>
      <c r="O313" s="89">
        <v>0.62</v>
      </c>
      <c r="P313" s="95">
        <v>1.05</v>
      </c>
      <c r="Q313" s="89" t="s">
        <v>1572</v>
      </c>
      <c r="R313" s="89" t="s">
        <v>1572</v>
      </c>
      <c r="S313" s="89" t="s">
        <v>1573</v>
      </c>
      <c r="T313" s="90">
        <v>6.39</v>
      </c>
      <c r="U313" s="89">
        <v>4.47</v>
      </c>
      <c r="V313" s="89" t="s">
        <v>1576</v>
      </c>
      <c r="W313" s="89" t="s">
        <v>1574</v>
      </c>
      <c r="X313" s="89" t="s">
        <v>1574</v>
      </c>
      <c r="Y313" s="89" t="s">
        <v>1574</v>
      </c>
      <c r="Z313" s="92" t="s">
        <v>1576</v>
      </c>
      <c r="AA313" s="92" t="s">
        <v>1576</v>
      </c>
      <c r="AB313" s="92" t="s">
        <v>1576</v>
      </c>
      <c r="AC313" s="93" t="s">
        <v>1577</v>
      </c>
      <c r="AD313" s="93" t="s">
        <v>1578</v>
      </c>
      <c r="AE313" s="93" t="s">
        <v>1576</v>
      </c>
      <c r="AF313" s="93" t="s">
        <v>1576</v>
      </c>
      <c r="AG313" s="93" t="s">
        <v>1576</v>
      </c>
      <c r="AH313" s="93" t="s">
        <v>1576</v>
      </c>
      <c r="AI313" s="104" t="s">
        <v>1576</v>
      </c>
    </row>
    <row r="314" spans="1:35" x14ac:dyDescent="0.3">
      <c r="A314" s="103">
        <v>249082</v>
      </c>
      <c r="B314" s="89" t="s">
        <v>550</v>
      </c>
      <c r="C314" s="89" t="s">
        <v>33</v>
      </c>
      <c r="D314" s="101">
        <v>2021</v>
      </c>
      <c r="E314" s="78">
        <v>44515</v>
      </c>
      <c r="F314" s="205">
        <v>6570050</v>
      </c>
      <c r="G314" s="174">
        <v>156953</v>
      </c>
      <c r="H314" s="89">
        <v>4.91</v>
      </c>
      <c r="I314" s="89">
        <v>3.18</v>
      </c>
      <c r="J314" s="89">
        <v>3.28</v>
      </c>
      <c r="K314" s="89">
        <v>1.41</v>
      </c>
      <c r="L314" s="89">
        <v>3.31</v>
      </c>
      <c r="M314" s="89">
        <v>4.08</v>
      </c>
      <c r="N314" s="89" t="s">
        <v>1575</v>
      </c>
      <c r="O314" s="92">
        <v>0.61227179858960001</v>
      </c>
      <c r="P314" s="96">
        <v>0.79153759968364867</v>
      </c>
      <c r="Q314" s="89" t="s">
        <v>1572</v>
      </c>
      <c r="R314" s="89" t="s">
        <v>1572</v>
      </c>
      <c r="S314" s="89" t="s">
        <v>1573</v>
      </c>
      <c r="T314" s="90">
        <v>7.76</v>
      </c>
      <c r="U314" s="89">
        <v>8.59</v>
      </c>
      <c r="V314" s="89" t="s">
        <v>1576</v>
      </c>
      <c r="W314" s="89" t="s">
        <v>1574</v>
      </c>
      <c r="X314" s="89" t="s">
        <v>1574</v>
      </c>
      <c r="Y314" s="89" t="s">
        <v>1574</v>
      </c>
      <c r="Z314" s="92" t="s">
        <v>1576</v>
      </c>
      <c r="AA314" s="92" t="s">
        <v>1576</v>
      </c>
      <c r="AB314" s="92" t="s">
        <v>1576</v>
      </c>
      <c r="AC314" s="93" t="s">
        <v>1577</v>
      </c>
      <c r="AD314" s="93" t="s">
        <v>1578</v>
      </c>
      <c r="AE314" s="93" t="s">
        <v>1576</v>
      </c>
      <c r="AF314" s="93" t="s">
        <v>1576</v>
      </c>
      <c r="AG314" s="93" t="s">
        <v>1576</v>
      </c>
      <c r="AH314" s="93" t="s">
        <v>1576</v>
      </c>
      <c r="AI314" s="104" t="s">
        <v>1576</v>
      </c>
    </row>
    <row r="315" spans="1:35" x14ac:dyDescent="0.3">
      <c r="A315" s="105">
        <v>253657</v>
      </c>
      <c r="B315" s="89" t="s">
        <v>550</v>
      </c>
      <c r="C315" s="89" t="s">
        <v>33</v>
      </c>
      <c r="D315" s="66">
        <v>2021</v>
      </c>
      <c r="E315" s="4">
        <v>44545</v>
      </c>
      <c r="F315" s="205">
        <v>6570050</v>
      </c>
      <c r="G315" s="174">
        <v>156953</v>
      </c>
      <c r="H315" s="93">
        <v>3.6455746498460324</v>
      </c>
      <c r="I315" s="93">
        <v>3.8294537708464396</v>
      </c>
      <c r="J315" s="93">
        <v>4.0372835336578259</v>
      </c>
      <c r="K315" s="93">
        <v>1.4066863128152489</v>
      </c>
      <c r="L315" s="90">
        <v>4.1835148946502878</v>
      </c>
      <c r="M315" s="90">
        <v>5.1742216041411435</v>
      </c>
      <c r="N315" s="89" t="s">
        <v>1575</v>
      </c>
      <c r="O315" s="92">
        <v>0.43751310663002335</v>
      </c>
      <c r="P315" s="97">
        <v>1.5130293698884141</v>
      </c>
      <c r="Q315" s="89" t="s">
        <v>1572</v>
      </c>
      <c r="R315" s="89" t="s">
        <v>1572</v>
      </c>
      <c r="S315" s="89" t="s">
        <v>1573</v>
      </c>
      <c r="T315" s="90">
        <v>5.9410836285774202</v>
      </c>
      <c r="U315" s="93">
        <v>9.5504563866538632</v>
      </c>
      <c r="V315" s="89" t="s">
        <v>1576</v>
      </c>
      <c r="W315" s="89" t="s">
        <v>1574</v>
      </c>
      <c r="X315" s="89" t="s">
        <v>1574</v>
      </c>
      <c r="Y315" s="89" t="s">
        <v>1574</v>
      </c>
      <c r="Z315" s="92" t="s">
        <v>1576</v>
      </c>
      <c r="AA315" s="92" t="s">
        <v>1576</v>
      </c>
      <c r="AB315" s="92" t="s">
        <v>1576</v>
      </c>
      <c r="AC315" s="93" t="s">
        <v>1577</v>
      </c>
      <c r="AD315" s="93" t="s">
        <v>1578</v>
      </c>
      <c r="AE315" s="93" t="s">
        <v>1576</v>
      </c>
      <c r="AF315" s="93" t="s">
        <v>1576</v>
      </c>
      <c r="AG315" s="93" t="s">
        <v>1576</v>
      </c>
      <c r="AH315" s="93" t="s">
        <v>1576</v>
      </c>
      <c r="AI315" s="104" t="s">
        <v>1576</v>
      </c>
    </row>
    <row r="316" spans="1:35" x14ac:dyDescent="0.3">
      <c r="A316" s="103">
        <v>214129</v>
      </c>
      <c r="B316" s="89" t="s">
        <v>552</v>
      </c>
      <c r="C316" s="89" t="s">
        <v>34</v>
      </c>
      <c r="D316" s="66">
        <v>2021</v>
      </c>
      <c r="E316" s="78">
        <v>44224</v>
      </c>
      <c r="F316" s="205">
        <v>6582780</v>
      </c>
      <c r="G316" s="174">
        <v>152713</v>
      </c>
      <c r="H316" s="90">
        <v>4.60012103067172</v>
      </c>
      <c r="I316" s="90">
        <v>1.4620292809291755</v>
      </c>
      <c r="J316" s="90">
        <v>1.7698081557685976</v>
      </c>
      <c r="K316" s="90">
        <v>1.4183945387563566</v>
      </c>
      <c r="L316" s="90">
        <v>1.272510112431124</v>
      </c>
      <c r="M316" s="90">
        <v>1.8335085093055599</v>
      </c>
      <c r="N316" s="89" t="s">
        <v>1575</v>
      </c>
      <c r="O316" s="91">
        <v>0.37378305782930427</v>
      </c>
      <c r="P316" s="90">
        <v>1.2</v>
      </c>
      <c r="Q316" s="89" t="s">
        <v>1572</v>
      </c>
      <c r="R316" s="89" t="s">
        <v>1572</v>
      </c>
      <c r="S316" s="89" t="s">
        <v>1573</v>
      </c>
      <c r="T316" s="90">
        <v>2.2178339756452314</v>
      </c>
      <c r="U316" s="90">
        <v>1.8529371171343332</v>
      </c>
      <c r="V316" s="89" t="s">
        <v>1576</v>
      </c>
      <c r="W316" s="89" t="s">
        <v>1574</v>
      </c>
      <c r="X316" s="89" t="s">
        <v>1574</v>
      </c>
      <c r="Y316" s="89" t="s">
        <v>1574</v>
      </c>
      <c r="Z316" s="92" t="s">
        <v>1576</v>
      </c>
      <c r="AA316" s="92" t="s">
        <v>1576</v>
      </c>
      <c r="AB316" s="92" t="s">
        <v>1576</v>
      </c>
      <c r="AC316" s="93" t="s">
        <v>1577</v>
      </c>
      <c r="AD316" s="93" t="s">
        <v>1578</v>
      </c>
      <c r="AE316" s="93" t="s">
        <v>1576</v>
      </c>
      <c r="AF316" s="93" t="s">
        <v>1576</v>
      </c>
      <c r="AG316" s="93" t="s">
        <v>1576</v>
      </c>
      <c r="AH316" s="93" t="s">
        <v>1576</v>
      </c>
      <c r="AI316" s="104" t="s">
        <v>1576</v>
      </c>
    </row>
    <row r="317" spans="1:35" x14ac:dyDescent="0.3">
      <c r="A317" s="105">
        <v>216163</v>
      </c>
      <c r="B317" s="89" t="s">
        <v>552</v>
      </c>
      <c r="C317" s="89" t="s">
        <v>34</v>
      </c>
      <c r="D317" s="101">
        <v>2021</v>
      </c>
      <c r="E317" s="78">
        <v>44242</v>
      </c>
      <c r="F317" s="205">
        <v>6582780</v>
      </c>
      <c r="G317" s="174">
        <v>152713</v>
      </c>
      <c r="H317" s="90">
        <v>2.6240134744947068</v>
      </c>
      <c r="I317" s="89" t="s">
        <v>1573</v>
      </c>
      <c r="J317" s="91">
        <v>0.60378569136990701</v>
      </c>
      <c r="K317" s="91">
        <v>0.56261362421131422</v>
      </c>
      <c r="L317" s="89" t="s">
        <v>1572</v>
      </c>
      <c r="M317" s="90">
        <v>1.5521334616618545</v>
      </c>
      <c r="N317" s="89" t="s">
        <v>1575</v>
      </c>
      <c r="O317" s="89" t="s">
        <v>1572</v>
      </c>
      <c r="P317" s="1">
        <v>3.3247117955298902</v>
      </c>
      <c r="Q317" s="89" t="s">
        <v>1572</v>
      </c>
      <c r="R317" s="89" t="s">
        <v>1572</v>
      </c>
      <c r="S317" s="89" t="s">
        <v>1573</v>
      </c>
      <c r="T317" s="89" t="s">
        <v>1582</v>
      </c>
      <c r="U317" s="90">
        <v>1.39</v>
      </c>
      <c r="V317" s="89" t="s">
        <v>1576</v>
      </c>
      <c r="W317" s="89" t="s">
        <v>1574</v>
      </c>
      <c r="X317" s="89" t="s">
        <v>1574</v>
      </c>
      <c r="Y317" s="89" t="s">
        <v>1574</v>
      </c>
      <c r="Z317" s="92" t="s">
        <v>1576</v>
      </c>
      <c r="AA317" s="92" t="s">
        <v>1576</v>
      </c>
      <c r="AB317" s="92" t="s">
        <v>1576</v>
      </c>
      <c r="AC317" s="93" t="s">
        <v>1577</v>
      </c>
      <c r="AD317" s="93" t="s">
        <v>1578</v>
      </c>
      <c r="AE317" s="93" t="s">
        <v>1576</v>
      </c>
      <c r="AF317" s="93" t="s">
        <v>1576</v>
      </c>
      <c r="AG317" s="93" t="s">
        <v>1576</v>
      </c>
      <c r="AH317" s="93" t="s">
        <v>1576</v>
      </c>
      <c r="AI317" s="104" t="s">
        <v>1576</v>
      </c>
    </row>
    <row r="318" spans="1:35" x14ac:dyDescent="0.3">
      <c r="A318" s="105">
        <v>222829</v>
      </c>
      <c r="B318" s="89" t="s">
        <v>552</v>
      </c>
      <c r="C318" s="89" t="s">
        <v>34</v>
      </c>
      <c r="D318" s="66">
        <v>2021</v>
      </c>
      <c r="E318" s="78">
        <v>44286</v>
      </c>
      <c r="F318" s="205">
        <v>6582780</v>
      </c>
      <c r="G318" s="174">
        <v>152713</v>
      </c>
      <c r="H318" s="90">
        <v>2.8085017113834603</v>
      </c>
      <c r="I318" s="90">
        <v>1.1704758750138013</v>
      </c>
      <c r="J318" s="90">
        <v>1.3889808987523462</v>
      </c>
      <c r="K318" s="89" t="s">
        <v>1572</v>
      </c>
      <c r="L318" s="91">
        <v>0.9059070332339626</v>
      </c>
      <c r="M318" s="90">
        <v>1.6513856685436679</v>
      </c>
      <c r="N318" s="89" t="s">
        <v>1575</v>
      </c>
      <c r="O318" s="89" t="s">
        <v>1572</v>
      </c>
      <c r="P318" s="91">
        <v>0.40604725626587174</v>
      </c>
      <c r="Q318" s="89" t="s">
        <v>1572</v>
      </c>
      <c r="R318" s="89" t="s">
        <v>1572</v>
      </c>
      <c r="S318" s="89" t="s">
        <v>1573</v>
      </c>
      <c r="T318" s="90">
        <v>4.151485039196201</v>
      </c>
      <c r="U318" s="90">
        <v>2.380589599205035</v>
      </c>
      <c r="V318" s="89" t="s">
        <v>1576</v>
      </c>
      <c r="W318" s="89" t="s">
        <v>1574</v>
      </c>
      <c r="X318" s="89" t="s">
        <v>1574</v>
      </c>
      <c r="Y318" s="89" t="s">
        <v>1574</v>
      </c>
      <c r="Z318" s="92" t="s">
        <v>1576</v>
      </c>
      <c r="AA318" s="92" t="s">
        <v>1576</v>
      </c>
      <c r="AB318" s="92" t="s">
        <v>1576</v>
      </c>
      <c r="AC318" s="93" t="s">
        <v>1577</v>
      </c>
      <c r="AD318" s="93" t="s">
        <v>1578</v>
      </c>
      <c r="AE318" s="93" t="s">
        <v>1576</v>
      </c>
      <c r="AF318" s="93" t="s">
        <v>1576</v>
      </c>
      <c r="AG318" s="93" t="s">
        <v>1576</v>
      </c>
      <c r="AH318" s="93" t="s">
        <v>1576</v>
      </c>
      <c r="AI318" s="104" t="s">
        <v>1576</v>
      </c>
    </row>
    <row r="319" spans="1:35" x14ac:dyDescent="0.3">
      <c r="A319" s="106">
        <v>225127</v>
      </c>
      <c r="B319" s="89" t="s">
        <v>552</v>
      </c>
      <c r="C319" s="89" t="s">
        <v>34</v>
      </c>
      <c r="D319" s="66">
        <v>2021</v>
      </c>
      <c r="E319" s="78">
        <v>44306</v>
      </c>
      <c r="F319" s="205">
        <v>6582780</v>
      </c>
      <c r="G319" s="174">
        <v>152713</v>
      </c>
      <c r="H319" s="72">
        <v>29.211887176029503</v>
      </c>
      <c r="I319" s="90">
        <v>1.6482270372981087</v>
      </c>
      <c r="J319" s="90">
        <v>1.4329788429515666</v>
      </c>
      <c r="K319" s="90">
        <v>1.3611511232339331</v>
      </c>
      <c r="L319" s="90">
        <v>1.1340729616803047</v>
      </c>
      <c r="M319" s="90">
        <v>1.9840223931676322</v>
      </c>
      <c r="N319" s="89" t="s">
        <v>1575</v>
      </c>
      <c r="O319" s="91">
        <v>0.40995229192844801</v>
      </c>
      <c r="P319" s="91">
        <v>0.6857294635651312</v>
      </c>
      <c r="Q319" s="91">
        <v>0.49827862739689638</v>
      </c>
      <c r="R319" s="89" t="s">
        <v>1572</v>
      </c>
      <c r="S319" s="89" t="s">
        <v>1573</v>
      </c>
      <c r="T319" s="90">
        <v>2.5064615321748542</v>
      </c>
      <c r="U319" s="89" t="s">
        <v>1572</v>
      </c>
      <c r="V319" s="89" t="s">
        <v>1576</v>
      </c>
      <c r="W319" s="89" t="s">
        <v>1574</v>
      </c>
      <c r="X319" s="89" t="s">
        <v>1574</v>
      </c>
      <c r="Y319" s="89" t="s">
        <v>1574</v>
      </c>
      <c r="Z319" s="92" t="s">
        <v>1576</v>
      </c>
      <c r="AA319" s="92" t="s">
        <v>1576</v>
      </c>
      <c r="AB319" s="92" t="s">
        <v>1576</v>
      </c>
      <c r="AC319" s="93" t="s">
        <v>1577</v>
      </c>
      <c r="AD319" s="93" t="s">
        <v>1578</v>
      </c>
      <c r="AE319" s="93" t="s">
        <v>1576</v>
      </c>
      <c r="AF319" s="93" t="s">
        <v>1576</v>
      </c>
      <c r="AG319" s="93" t="s">
        <v>1576</v>
      </c>
      <c r="AH319" s="93" t="s">
        <v>1576</v>
      </c>
      <c r="AI319" s="104" t="s">
        <v>1576</v>
      </c>
    </row>
    <row r="320" spans="1:35" x14ac:dyDescent="0.3">
      <c r="A320" s="106">
        <v>227455</v>
      </c>
      <c r="B320" s="89" t="s">
        <v>552</v>
      </c>
      <c r="C320" s="89" t="s">
        <v>34</v>
      </c>
      <c r="D320" s="101">
        <v>2021</v>
      </c>
      <c r="E320" s="78">
        <v>44336</v>
      </c>
      <c r="F320" s="205">
        <v>6582780</v>
      </c>
      <c r="G320" s="174">
        <v>152713</v>
      </c>
      <c r="H320" s="90">
        <v>2.3809704321455651</v>
      </c>
      <c r="I320" s="90">
        <v>1.4739701794288604</v>
      </c>
      <c r="J320" s="90">
        <v>1.8925954005559769</v>
      </c>
      <c r="K320" s="91">
        <v>0.37983320697498102</v>
      </c>
      <c r="L320" s="90">
        <v>1.0243871619914078</v>
      </c>
      <c r="M320" s="90">
        <v>1.7045741723527925</v>
      </c>
      <c r="N320" s="89" t="s">
        <v>1575</v>
      </c>
      <c r="O320" s="89" t="s">
        <v>1572</v>
      </c>
      <c r="P320" s="90">
        <v>3.1400050543340918</v>
      </c>
      <c r="Q320" s="89" t="s">
        <v>1572</v>
      </c>
      <c r="R320" s="89" t="s">
        <v>1572</v>
      </c>
      <c r="S320" s="89" t="s">
        <v>1573</v>
      </c>
      <c r="T320" s="93" t="s">
        <v>1750</v>
      </c>
      <c r="U320" s="89" t="s">
        <v>1572</v>
      </c>
      <c r="V320" s="89" t="s">
        <v>1576</v>
      </c>
      <c r="W320" s="89" t="s">
        <v>1574</v>
      </c>
      <c r="X320" s="89" t="s">
        <v>1574</v>
      </c>
      <c r="Y320" s="89" t="s">
        <v>1574</v>
      </c>
      <c r="Z320" s="92" t="s">
        <v>1576</v>
      </c>
      <c r="AA320" s="92" t="s">
        <v>1576</v>
      </c>
      <c r="AB320" s="92" t="s">
        <v>1576</v>
      </c>
      <c r="AC320" s="93" t="s">
        <v>1577</v>
      </c>
      <c r="AD320" s="93" t="s">
        <v>1578</v>
      </c>
      <c r="AE320" s="93" t="s">
        <v>1576</v>
      </c>
      <c r="AF320" s="93" t="s">
        <v>1576</v>
      </c>
      <c r="AG320" s="93" t="s">
        <v>1576</v>
      </c>
      <c r="AH320" s="93" t="s">
        <v>1576</v>
      </c>
      <c r="AI320" s="104" t="s">
        <v>1576</v>
      </c>
    </row>
    <row r="321" spans="1:35" x14ac:dyDescent="0.3">
      <c r="A321" s="106">
        <v>230705</v>
      </c>
      <c r="B321" s="89" t="s">
        <v>552</v>
      </c>
      <c r="C321" s="89" t="s">
        <v>34</v>
      </c>
      <c r="D321" s="66">
        <v>2021</v>
      </c>
      <c r="E321" s="75">
        <v>44363</v>
      </c>
      <c r="F321" s="205">
        <v>6582780</v>
      </c>
      <c r="G321" s="174">
        <v>152713</v>
      </c>
      <c r="H321" s="90">
        <v>9.801610120759058</v>
      </c>
      <c r="I321" s="90">
        <v>2.7583966945669074</v>
      </c>
      <c r="J321" s="90">
        <v>2.1610972674802462</v>
      </c>
      <c r="K321" s="90">
        <v>1.419738887823994</v>
      </c>
      <c r="L321" s="90">
        <v>1.7283357825911017</v>
      </c>
      <c r="M321" s="90">
        <v>3.0958618192660743</v>
      </c>
      <c r="N321" s="90">
        <v>0.41033586778267633</v>
      </c>
      <c r="O321" s="90">
        <v>0.34346048175835409</v>
      </c>
      <c r="P321" s="90">
        <v>1.4083232168338551</v>
      </c>
      <c r="Q321" s="89" t="s">
        <v>1572</v>
      </c>
      <c r="R321" s="90">
        <v>0.35705918684642085</v>
      </c>
      <c r="S321" s="90">
        <v>9.082486742061209E-2</v>
      </c>
      <c r="T321" s="90">
        <v>5.2914616744404004</v>
      </c>
      <c r="U321" s="90">
        <v>2.1223351010585052</v>
      </c>
      <c r="V321" s="89" t="s">
        <v>1576</v>
      </c>
      <c r="W321" s="90" t="s">
        <v>1752</v>
      </c>
      <c r="X321" s="90" t="s">
        <v>1753</v>
      </c>
      <c r="Y321" s="90" t="s">
        <v>1754</v>
      </c>
      <c r="Z321" s="92" t="s">
        <v>1576</v>
      </c>
      <c r="AA321" s="92" t="s">
        <v>1576</v>
      </c>
      <c r="AB321" s="92" t="s">
        <v>1576</v>
      </c>
      <c r="AC321" s="93" t="s">
        <v>1577</v>
      </c>
      <c r="AD321" s="93" t="s">
        <v>1578</v>
      </c>
      <c r="AE321" s="93" t="s">
        <v>1576</v>
      </c>
      <c r="AF321" s="93" t="s">
        <v>1576</v>
      </c>
      <c r="AG321" s="93" t="s">
        <v>1576</v>
      </c>
      <c r="AH321" s="93" t="s">
        <v>1576</v>
      </c>
      <c r="AI321" s="104" t="s">
        <v>1576</v>
      </c>
    </row>
    <row r="322" spans="1:35" x14ac:dyDescent="0.3">
      <c r="A322" s="105">
        <v>234473</v>
      </c>
      <c r="B322" s="89" t="s">
        <v>552</v>
      </c>
      <c r="C322" s="89" t="s">
        <v>34</v>
      </c>
      <c r="D322" s="66">
        <v>2021</v>
      </c>
      <c r="E322" s="78">
        <v>44390</v>
      </c>
      <c r="F322" s="205">
        <v>6582780</v>
      </c>
      <c r="G322" s="174">
        <v>152713</v>
      </c>
      <c r="H322" s="90">
        <v>8.0455806448047564</v>
      </c>
      <c r="I322" s="90">
        <v>1.8762779490920343</v>
      </c>
      <c r="J322" s="90">
        <v>1.9860295986825378</v>
      </c>
      <c r="K322" s="91">
        <v>0.52720580921118076</v>
      </c>
      <c r="L322" s="90">
        <v>1.4264398686959117</v>
      </c>
      <c r="M322" s="90">
        <v>1.7885208395503829</v>
      </c>
      <c r="N322" s="89" t="s">
        <v>1575</v>
      </c>
      <c r="O322" s="89" t="s">
        <v>1572</v>
      </c>
      <c r="P322" s="89" t="s">
        <v>1572</v>
      </c>
      <c r="Q322" s="89" t="s">
        <v>1572</v>
      </c>
      <c r="R322" s="89" t="s">
        <v>1572</v>
      </c>
      <c r="S322" s="89" t="s">
        <v>1573</v>
      </c>
      <c r="T322" s="93" t="s">
        <v>1750</v>
      </c>
      <c r="U322" s="89" t="s">
        <v>1572</v>
      </c>
      <c r="V322" s="89" t="s">
        <v>1576</v>
      </c>
      <c r="W322" s="89" t="s">
        <v>1574</v>
      </c>
      <c r="X322" s="89" t="s">
        <v>1574</v>
      </c>
      <c r="Y322" s="89" t="s">
        <v>1574</v>
      </c>
      <c r="Z322" s="92" t="s">
        <v>1576</v>
      </c>
      <c r="AA322" s="92" t="s">
        <v>1576</v>
      </c>
      <c r="AB322" s="92" t="s">
        <v>1576</v>
      </c>
      <c r="AC322" s="93" t="s">
        <v>1577</v>
      </c>
      <c r="AD322" s="93" t="s">
        <v>1578</v>
      </c>
      <c r="AE322" s="93" t="s">
        <v>1576</v>
      </c>
      <c r="AF322" s="93" t="s">
        <v>1576</v>
      </c>
      <c r="AG322" s="93" t="s">
        <v>1576</v>
      </c>
      <c r="AH322" s="93" t="s">
        <v>1576</v>
      </c>
      <c r="AI322" s="104" t="s">
        <v>1576</v>
      </c>
    </row>
    <row r="323" spans="1:35" x14ac:dyDescent="0.3">
      <c r="A323" s="107">
        <v>237880</v>
      </c>
      <c r="B323" s="89" t="s">
        <v>552</v>
      </c>
      <c r="C323" s="89" t="s">
        <v>34</v>
      </c>
      <c r="D323" s="101">
        <v>2021</v>
      </c>
      <c r="E323" s="78">
        <v>44424</v>
      </c>
      <c r="F323" s="205">
        <v>6582780</v>
      </c>
      <c r="G323" s="174">
        <v>152713</v>
      </c>
      <c r="H323" s="90">
        <v>7.4139156824669197</v>
      </c>
      <c r="I323" s="90">
        <v>1.8453082057322339</v>
      </c>
      <c r="J323" s="90">
        <v>2.1781852523901994</v>
      </c>
      <c r="K323" s="91">
        <v>0.87989049119791152</v>
      </c>
      <c r="L323" s="91">
        <v>0.69578412334596063</v>
      </c>
      <c r="M323" s="90">
        <v>3.1653561688897369</v>
      </c>
      <c r="N323" s="89" t="s">
        <v>1575</v>
      </c>
      <c r="O323" s="89" t="s">
        <v>1572</v>
      </c>
      <c r="P323" s="91">
        <v>0.71456615626226927</v>
      </c>
      <c r="Q323" s="89" t="s">
        <v>1572</v>
      </c>
      <c r="R323" s="89" t="s">
        <v>1572</v>
      </c>
      <c r="S323" s="89" t="s">
        <v>1573</v>
      </c>
      <c r="T323" s="90">
        <v>3.2166088349833935</v>
      </c>
      <c r="U323" s="90">
        <v>2.6889079892613461</v>
      </c>
      <c r="V323" s="89" t="s">
        <v>1576</v>
      </c>
      <c r="W323" s="89" t="s">
        <v>1574</v>
      </c>
      <c r="X323" s="89" t="s">
        <v>1574</v>
      </c>
      <c r="Y323" s="89" t="s">
        <v>1574</v>
      </c>
      <c r="Z323" s="92" t="s">
        <v>1576</v>
      </c>
      <c r="AA323" s="92" t="s">
        <v>1576</v>
      </c>
      <c r="AB323" s="92" t="s">
        <v>1576</v>
      </c>
      <c r="AC323" s="93" t="s">
        <v>1577</v>
      </c>
      <c r="AD323" s="93" t="s">
        <v>1578</v>
      </c>
      <c r="AE323" s="93" t="s">
        <v>1576</v>
      </c>
      <c r="AF323" s="93" t="s">
        <v>1576</v>
      </c>
      <c r="AG323" s="93" t="s">
        <v>1576</v>
      </c>
      <c r="AH323" s="93" t="s">
        <v>1576</v>
      </c>
      <c r="AI323" s="104" t="s">
        <v>1576</v>
      </c>
    </row>
    <row r="324" spans="1:35" x14ac:dyDescent="0.3">
      <c r="A324" s="103">
        <v>241438</v>
      </c>
      <c r="B324" s="89" t="s">
        <v>552</v>
      </c>
      <c r="C324" s="89" t="s">
        <v>34</v>
      </c>
      <c r="D324" s="66">
        <v>2021</v>
      </c>
      <c r="E324" s="78">
        <v>44452</v>
      </c>
      <c r="F324" s="205">
        <v>6582780</v>
      </c>
      <c r="G324" s="174">
        <v>152713</v>
      </c>
      <c r="H324" s="90">
        <v>6.105424656320273</v>
      </c>
      <c r="I324" s="89" t="s">
        <v>1573</v>
      </c>
      <c r="J324" s="90">
        <v>1.5974876208833206</v>
      </c>
      <c r="K324" s="91">
        <v>0.62743012860988345</v>
      </c>
      <c r="L324" s="90">
        <v>1.2330375638341475</v>
      </c>
      <c r="M324" s="90">
        <v>2.4968706036134831</v>
      </c>
      <c r="N324" s="89" t="s">
        <v>1575</v>
      </c>
      <c r="O324" s="89" t="s">
        <v>1572</v>
      </c>
      <c r="P324" s="90">
        <v>2.2431956398923263</v>
      </c>
      <c r="Q324" s="89" t="s">
        <v>1572</v>
      </c>
      <c r="R324" s="89" t="s">
        <v>1572</v>
      </c>
      <c r="S324" s="89" t="s">
        <v>1573</v>
      </c>
      <c r="T324" s="93" t="s">
        <v>1750</v>
      </c>
      <c r="U324" s="90">
        <v>2.6458631041396647</v>
      </c>
      <c r="V324" s="89" t="s">
        <v>1576</v>
      </c>
      <c r="W324" s="89" t="s">
        <v>1574</v>
      </c>
      <c r="X324" s="89" t="s">
        <v>1574</v>
      </c>
      <c r="Y324" s="89" t="s">
        <v>1574</v>
      </c>
      <c r="Z324" s="92" t="s">
        <v>1576</v>
      </c>
      <c r="AA324" s="92" t="s">
        <v>1576</v>
      </c>
      <c r="AB324" s="92" t="s">
        <v>1576</v>
      </c>
      <c r="AC324" s="93" t="s">
        <v>1577</v>
      </c>
      <c r="AD324" s="93" t="s">
        <v>1578</v>
      </c>
      <c r="AE324" s="93" t="s">
        <v>1576</v>
      </c>
      <c r="AF324" s="93" t="s">
        <v>1576</v>
      </c>
      <c r="AG324" s="93" t="s">
        <v>1576</v>
      </c>
      <c r="AH324" s="93" t="s">
        <v>1576</v>
      </c>
      <c r="AI324" s="104" t="s">
        <v>1576</v>
      </c>
    </row>
    <row r="325" spans="1:35" x14ac:dyDescent="0.3">
      <c r="A325" s="105">
        <v>245507</v>
      </c>
      <c r="B325" s="89" t="s">
        <v>552</v>
      </c>
      <c r="C325" s="89" t="s">
        <v>34</v>
      </c>
      <c r="D325" s="66">
        <v>2021</v>
      </c>
      <c r="E325" s="4">
        <v>44482</v>
      </c>
      <c r="F325" s="205">
        <v>6582780</v>
      </c>
      <c r="G325" s="174">
        <v>152713</v>
      </c>
      <c r="H325" s="89">
        <v>4.6900000000000004</v>
      </c>
      <c r="I325" s="89">
        <v>2.11</v>
      </c>
      <c r="J325" s="89">
        <v>1.74</v>
      </c>
      <c r="K325" s="96">
        <v>0.52827767423385985</v>
      </c>
      <c r="L325" s="89">
        <v>1.1100000000000001</v>
      </c>
      <c r="M325" s="89">
        <v>2.19</v>
      </c>
      <c r="N325" s="89" t="s">
        <v>1575</v>
      </c>
      <c r="O325" s="89" t="s">
        <v>1572</v>
      </c>
      <c r="P325" s="92">
        <v>0.89124833226394529</v>
      </c>
      <c r="Q325" s="89" t="s">
        <v>1572</v>
      </c>
      <c r="R325" s="89" t="s">
        <v>1572</v>
      </c>
      <c r="S325" s="89" t="s">
        <v>1573</v>
      </c>
      <c r="T325" s="89">
        <v>2.19</v>
      </c>
      <c r="U325" s="89">
        <v>2.2200000000000002</v>
      </c>
      <c r="V325" s="89" t="s">
        <v>1576</v>
      </c>
      <c r="W325" s="89" t="s">
        <v>1574</v>
      </c>
      <c r="X325" s="89" t="s">
        <v>1574</v>
      </c>
      <c r="Y325" s="89" t="s">
        <v>1574</v>
      </c>
      <c r="Z325" s="92" t="s">
        <v>1576</v>
      </c>
      <c r="AA325" s="92" t="s">
        <v>1576</v>
      </c>
      <c r="AB325" s="92" t="s">
        <v>1576</v>
      </c>
      <c r="AC325" s="93" t="s">
        <v>1577</v>
      </c>
      <c r="AD325" s="93" t="s">
        <v>1578</v>
      </c>
      <c r="AE325" s="93" t="s">
        <v>1576</v>
      </c>
      <c r="AF325" s="93" t="s">
        <v>1576</v>
      </c>
      <c r="AG325" s="93" t="s">
        <v>1576</v>
      </c>
      <c r="AH325" s="93" t="s">
        <v>1576</v>
      </c>
      <c r="AI325" s="104" t="s">
        <v>1576</v>
      </c>
    </row>
    <row r="326" spans="1:35" x14ac:dyDescent="0.3">
      <c r="A326" s="103">
        <v>249083</v>
      </c>
      <c r="B326" s="89" t="s">
        <v>552</v>
      </c>
      <c r="C326" s="89" t="s">
        <v>34</v>
      </c>
      <c r="D326" s="101">
        <v>2021</v>
      </c>
      <c r="E326" s="78">
        <v>44515</v>
      </c>
      <c r="F326" s="205">
        <v>6582780</v>
      </c>
      <c r="G326" s="174">
        <v>152713</v>
      </c>
      <c r="H326" s="24">
        <v>4.2699999999999996</v>
      </c>
      <c r="I326" s="90">
        <v>1.39</v>
      </c>
      <c r="J326" s="24">
        <v>1.57</v>
      </c>
      <c r="K326" s="92">
        <v>0.34</v>
      </c>
      <c r="L326" s="24">
        <v>1.56</v>
      </c>
      <c r="M326" s="24">
        <v>2.11</v>
      </c>
      <c r="N326" s="24" t="s">
        <v>1575</v>
      </c>
      <c r="O326" s="91">
        <v>0.38360483447188654</v>
      </c>
      <c r="P326" s="91">
        <v>0.58526011560693658</v>
      </c>
      <c r="Q326" s="90" t="s">
        <v>1572</v>
      </c>
      <c r="R326" s="90" t="s">
        <v>1572</v>
      </c>
      <c r="S326" s="90" t="s">
        <v>1573</v>
      </c>
      <c r="T326" s="89">
        <v>4.74</v>
      </c>
      <c r="U326" s="89">
        <v>4.6900000000000004</v>
      </c>
      <c r="V326" s="90" t="s">
        <v>1576</v>
      </c>
      <c r="W326" s="89" t="s">
        <v>1574</v>
      </c>
      <c r="X326" s="89" t="s">
        <v>1574</v>
      </c>
      <c r="Y326" s="90" t="s">
        <v>1574</v>
      </c>
      <c r="Z326" s="92" t="s">
        <v>1576</v>
      </c>
      <c r="AA326" s="92" t="s">
        <v>1576</v>
      </c>
      <c r="AB326" s="92" t="s">
        <v>1576</v>
      </c>
      <c r="AC326" s="93" t="s">
        <v>1577</v>
      </c>
      <c r="AD326" s="93" t="s">
        <v>1578</v>
      </c>
      <c r="AE326" s="93" t="s">
        <v>1576</v>
      </c>
      <c r="AF326" s="93" t="s">
        <v>1576</v>
      </c>
      <c r="AG326" s="93" t="s">
        <v>1576</v>
      </c>
      <c r="AH326" s="93" t="s">
        <v>1576</v>
      </c>
      <c r="AI326" s="104" t="s">
        <v>1576</v>
      </c>
    </row>
    <row r="327" spans="1:35" x14ac:dyDescent="0.3">
      <c r="A327" s="105">
        <v>253658</v>
      </c>
      <c r="B327" s="89" t="s">
        <v>552</v>
      </c>
      <c r="C327" s="89" t="s">
        <v>34</v>
      </c>
      <c r="D327" s="66">
        <v>2021</v>
      </c>
      <c r="E327" s="4">
        <v>44545</v>
      </c>
      <c r="F327" s="205">
        <v>6582780</v>
      </c>
      <c r="G327" s="174">
        <v>152713</v>
      </c>
      <c r="H327" s="90">
        <v>2.4162423377550026</v>
      </c>
      <c r="I327" s="90">
        <v>1.8828311657423324</v>
      </c>
      <c r="J327" s="90">
        <v>1.3534200369733729</v>
      </c>
      <c r="K327" s="92">
        <v>0.88487443107493047</v>
      </c>
      <c r="L327" s="90">
        <v>1.3474632158185493</v>
      </c>
      <c r="M327" s="90">
        <v>1.2313646634017665</v>
      </c>
      <c r="N327" s="24" t="s">
        <v>1575</v>
      </c>
      <c r="O327" s="91">
        <v>0.43827500837846894</v>
      </c>
      <c r="P327" s="91">
        <v>0.58687120941848026</v>
      </c>
      <c r="Q327" s="90" t="s">
        <v>1572</v>
      </c>
      <c r="R327" s="90" t="s">
        <v>1572</v>
      </c>
      <c r="S327" s="90" t="s">
        <v>1573</v>
      </c>
      <c r="T327" s="90">
        <v>3.2571162931491151</v>
      </c>
      <c r="U327" s="93">
        <v>2.8130033838203659</v>
      </c>
      <c r="V327" s="90" t="s">
        <v>1576</v>
      </c>
      <c r="W327" s="89" t="s">
        <v>1574</v>
      </c>
      <c r="X327" s="89" t="s">
        <v>1574</v>
      </c>
      <c r="Y327" s="90" t="s">
        <v>1574</v>
      </c>
      <c r="Z327" s="92" t="s">
        <v>1576</v>
      </c>
      <c r="AA327" s="92" t="s">
        <v>1576</v>
      </c>
      <c r="AB327" s="92" t="s">
        <v>1576</v>
      </c>
      <c r="AC327" s="93" t="s">
        <v>1577</v>
      </c>
      <c r="AD327" s="93" t="s">
        <v>1578</v>
      </c>
      <c r="AE327" s="93" t="s">
        <v>1576</v>
      </c>
      <c r="AF327" s="93" t="s">
        <v>1576</v>
      </c>
      <c r="AG327" s="93" t="s">
        <v>1576</v>
      </c>
      <c r="AH327" s="93" t="s">
        <v>1576</v>
      </c>
      <c r="AI327" s="104" t="s">
        <v>1576</v>
      </c>
    </row>
    <row r="328" spans="1:35" x14ac:dyDescent="0.3">
      <c r="A328" s="103" t="s">
        <v>1755</v>
      </c>
      <c r="B328" s="89" t="s">
        <v>553</v>
      </c>
      <c r="C328" s="89" t="s">
        <v>35</v>
      </c>
      <c r="D328" s="66">
        <v>2021</v>
      </c>
      <c r="E328" s="78">
        <v>44228</v>
      </c>
      <c r="F328" s="205">
        <v>6583661</v>
      </c>
      <c r="G328" s="174">
        <v>146245</v>
      </c>
      <c r="H328" s="90">
        <v>9.7618025751072981</v>
      </c>
      <c r="I328" s="90">
        <v>5.1687104026159822</v>
      </c>
      <c r="J328" s="90">
        <v>6.452074391988555</v>
      </c>
      <c r="K328" s="90">
        <v>2.3308808501941551</v>
      </c>
      <c r="L328" s="90">
        <v>4.2444206008583683</v>
      </c>
      <c r="M328" s="90">
        <v>7.3656243613325163</v>
      </c>
      <c r="N328" s="89" t="s">
        <v>1575</v>
      </c>
      <c r="O328" s="91">
        <v>0.58662374821173113</v>
      </c>
      <c r="P328" s="90">
        <v>3.0124667892908232</v>
      </c>
      <c r="Q328" s="89" t="s">
        <v>1572</v>
      </c>
      <c r="R328" s="89" t="s">
        <v>1572</v>
      </c>
      <c r="S328" s="89" t="s">
        <v>1573</v>
      </c>
      <c r="T328" s="90">
        <v>6.1444921316165955</v>
      </c>
      <c r="U328" s="94">
        <v>14.683527488248517</v>
      </c>
      <c r="V328" s="89" t="s">
        <v>1576</v>
      </c>
      <c r="W328" s="89" t="s">
        <v>1574</v>
      </c>
      <c r="X328" s="89" t="s">
        <v>1574</v>
      </c>
      <c r="Y328" s="89" t="s">
        <v>1574</v>
      </c>
      <c r="Z328" s="92" t="s">
        <v>1576</v>
      </c>
      <c r="AA328" s="92" t="s">
        <v>1576</v>
      </c>
      <c r="AB328" s="92" t="s">
        <v>1576</v>
      </c>
      <c r="AC328" s="93" t="s">
        <v>1577</v>
      </c>
      <c r="AD328" s="93" t="s">
        <v>1578</v>
      </c>
      <c r="AE328" s="93" t="s">
        <v>1576</v>
      </c>
      <c r="AF328" s="93" t="s">
        <v>1576</v>
      </c>
      <c r="AG328" s="93" t="s">
        <v>1576</v>
      </c>
      <c r="AH328" s="93" t="s">
        <v>1576</v>
      </c>
      <c r="AI328" s="104" t="s">
        <v>1576</v>
      </c>
    </row>
    <row r="329" spans="1:35" x14ac:dyDescent="0.3">
      <c r="A329" s="103" t="s">
        <v>1756</v>
      </c>
      <c r="B329" s="89" t="s">
        <v>553</v>
      </c>
      <c r="C329" s="89" t="s">
        <v>35</v>
      </c>
      <c r="D329" s="101">
        <v>2021</v>
      </c>
      <c r="E329" s="78">
        <v>44228</v>
      </c>
      <c r="F329" s="205">
        <v>6583661</v>
      </c>
      <c r="G329" s="174">
        <v>146245</v>
      </c>
      <c r="H329" s="94">
        <v>10.480685358255451</v>
      </c>
      <c r="I329" s="90">
        <v>5.4705088265835924</v>
      </c>
      <c r="J329" s="90">
        <v>7.2419522326064376</v>
      </c>
      <c r="K329" s="90">
        <v>2.3811007268951196</v>
      </c>
      <c r="L329" s="90">
        <v>4.5935514018691581</v>
      </c>
      <c r="M329" s="90">
        <v>8.3260643821391493</v>
      </c>
      <c r="N329" s="89" t="s">
        <v>1575</v>
      </c>
      <c r="O329" s="91">
        <v>0.6677777777777778</v>
      </c>
      <c r="P329" s="90">
        <v>2.7808930425752858</v>
      </c>
      <c r="Q329" s="89" t="s">
        <v>1572</v>
      </c>
      <c r="R329" s="89" t="s">
        <v>1572</v>
      </c>
      <c r="S329" s="89" t="s">
        <v>1573</v>
      </c>
      <c r="T329" s="90">
        <v>6.2440290758047761</v>
      </c>
      <c r="U329" s="94">
        <v>15.887123572170301</v>
      </c>
      <c r="V329" s="89" t="s">
        <v>1576</v>
      </c>
      <c r="W329" s="89" t="s">
        <v>1574</v>
      </c>
      <c r="X329" s="89" t="s">
        <v>1574</v>
      </c>
      <c r="Y329" s="89" t="s">
        <v>1574</v>
      </c>
      <c r="Z329" s="92" t="s">
        <v>1576</v>
      </c>
      <c r="AA329" s="92" t="s">
        <v>1576</v>
      </c>
      <c r="AB329" s="92" t="s">
        <v>1576</v>
      </c>
      <c r="AC329" s="93" t="s">
        <v>1577</v>
      </c>
      <c r="AD329" s="93" t="s">
        <v>1578</v>
      </c>
      <c r="AE329" s="93" t="s">
        <v>1576</v>
      </c>
      <c r="AF329" s="93" t="s">
        <v>1576</v>
      </c>
      <c r="AG329" s="93" t="s">
        <v>1576</v>
      </c>
      <c r="AH329" s="93" t="s">
        <v>1576</v>
      </c>
      <c r="AI329" s="104" t="s">
        <v>1576</v>
      </c>
    </row>
    <row r="330" spans="1:35" x14ac:dyDescent="0.3">
      <c r="A330" s="105" t="s">
        <v>1757</v>
      </c>
      <c r="B330" s="89" t="s">
        <v>553</v>
      </c>
      <c r="C330" s="89" t="s">
        <v>35</v>
      </c>
      <c r="D330" s="66">
        <v>2021</v>
      </c>
      <c r="E330" s="78">
        <v>44243</v>
      </c>
      <c r="F330" s="205">
        <v>6583661</v>
      </c>
      <c r="G330" s="174">
        <v>146245</v>
      </c>
      <c r="H330" s="94">
        <v>10.890070344558067</v>
      </c>
      <c r="I330" s="90">
        <v>1.6991576022058663</v>
      </c>
      <c r="J330" s="90">
        <v>3.6220934019409881</v>
      </c>
      <c r="K330" s="90">
        <v>1.805401767298465</v>
      </c>
      <c r="L330" s="90">
        <v>2.2332226057882281</v>
      </c>
      <c r="M330" s="90">
        <v>3.0020191493519182</v>
      </c>
      <c r="N330" s="89" t="s">
        <v>1575</v>
      </c>
      <c r="O330" s="89" t="s">
        <v>1572</v>
      </c>
      <c r="P330" s="90">
        <v>1.4307062680475044</v>
      </c>
      <c r="Q330" s="89" t="s">
        <v>1572</v>
      </c>
      <c r="R330" s="89" t="s">
        <v>1572</v>
      </c>
      <c r="S330" s="89" t="s">
        <v>1573</v>
      </c>
      <c r="T330" s="89" t="s">
        <v>1582</v>
      </c>
      <c r="U330" s="90">
        <v>1.0519116784993163</v>
      </c>
      <c r="V330" s="89" t="s">
        <v>1576</v>
      </c>
      <c r="W330" s="89" t="s">
        <v>1574</v>
      </c>
      <c r="X330" s="89" t="s">
        <v>1574</v>
      </c>
      <c r="Y330" s="89" t="s">
        <v>1574</v>
      </c>
      <c r="Z330" s="92" t="s">
        <v>1576</v>
      </c>
      <c r="AA330" s="92" t="s">
        <v>1576</v>
      </c>
      <c r="AB330" s="92" t="s">
        <v>1576</v>
      </c>
      <c r="AC330" s="93" t="s">
        <v>1577</v>
      </c>
      <c r="AD330" s="93" t="s">
        <v>1578</v>
      </c>
      <c r="AE330" s="93" t="s">
        <v>1576</v>
      </c>
      <c r="AF330" s="93" t="s">
        <v>1576</v>
      </c>
      <c r="AG330" s="93" t="s">
        <v>1576</v>
      </c>
      <c r="AH330" s="93" t="s">
        <v>1576</v>
      </c>
      <c r="AI330" s="104" t="s">
        <v>1576</v>
      </c>
    </row>
    <row r="331" spans="1:35" x14ac:dyDescent="0.3">
      <c r="A331" s="105" t="s">
        <v>1758</v>
      </c>
      <c r="B331" s="89" t="s">
        <v>553</v>
      </c>
      <c r="C331" s="89" t="s">
        <v>35</v>
      </c>
      <c r="D331" s="66">
        <v>2021</v>
      </c>
      <c r="E331" s="78">
        <v>44243</v>
      </c>
      <c r="F331" s="205">
        <v>6583661</v>
      </c>
      <c r="G331" s="174">
        <v>146245</v>
      </c>
      <c r="H331" s="90">
        <v>7.167988732759178</v>
      </c>
      <c r="I331" s="90">
        <v>1.4626152086166331</v>
      </c>
      <c r="J331" s="90">
        <v>2.48073560836625</v>
      </c>
      <c r="K331" s="91">
        <v>0.94012389647952677</v>
      </c>
      <c r="L331" s="90">
        <v>1.8640592285609443</v>
      </c>
      <c r="M331" s="90">
        <v>2.6575147315936021</v>
      </c>
      <c r="N331" s="89" t="s">
        <v>1575</v>
      </c>
      <c r="O331" s="89" t="s">
        <v>1572</v>
      </c>
      <c r="P331" s="90">
        <v>5.589304755120982</v>
      </c>
      <c r="Q331" s="89" t="s">
        <v>1572</v>
      </c>
      <c r="R331" s="89" t="s">
        <v>1572</v>
      </c>
      <c r="S331" s="89" t="s">
        <v>1573</v>
      </c>
      <c r="T331" s="89" t="s">
        <v>1582</v>
      </c>
      <c r="U331" s="90">
        <v>1.3523926698180404</v>
      </c>
      <c r="V331" s="89" t="s">
        <v>1576</v>
      </c>
      <c r="W331" s="89" t="s">
        <v>1574</v>
      </c>
      <c r="X331" s="89" t="s">
        <v>1574</v>
      </c>
      <c r="Y331" s="89" t="s">
        <v>1574</v>
      </c>
      <c r="Z331" s="92" t="s">
        <v>1576</v>
      </c>
      <c r="AA331" s="92" t="s">
        <v>1576</v>
      </c>
      <c r="AB331" s="92" t="s">
        <v>1576</v>
      </c>
      <c r="AC331" s="93" t="s">
        <v>1577</v>
      </c>
      <c r="AD331" s="93" t="s">
        <v>1578</v>
      </c>
      <c r="AE331" s="93" t="s">
        <v>1576</v>
      </c>
      <c r="AF331" s="93" t="s">
        <v>1576</v>
      </c>
      <c r="AG331" s="93" t="s">
        <v>1576</v>
      </c>
      <c r="AH331" s="93" t="s">
        <v>1576</v>
      </c>
      <c r="AI331" s="104" t="s">
        <v>1576</v>
      </c>
    </row>
    <row r="332" spans="1:35" x14ac:dyDescent="0.3">
      <c r="A332" s="105" t="s">
        <v>1759</v>
      </c>
      <c r="B332" s="89" t="s">
        <v>553</v>
      </c>
      <c r="C332" s="89" t="s">
        <v>35</v>
      </c>
      <c r="D332" s="101">
        <v>2021</v>
      </c>
      <c r="E332" s="78">
        <v>44285</v>
      </c>
      <c r="F332" s="205">
        <v>6583661</v>
      </c>
      <c r="G332" s="174">
        <v>146245</v>
      </c>
      <c r="H332" s="90">
        <v>6.962047642092811</v>
      </c>
      <c r="I332" s="90">
        <v>3.9373017153304293</v>
      </c>
      <c r="J332" s="90">
        <v>6.1214174329192881</v>
      </c>
      <c r="K332" s="90">
        <v>1.0274667957197399</v>
      </c>
      <c r="L332" s="90">
        <v>3.1408076571490025</v>
      </c>
      <c r="M332" s="90">
        <v>5.0800236597300641</v>
      </c>
      <c r="N332" s="89" t="s">
        <v>1575</v>
      </c>
      <c r="O332" s="91">
        <v>0.63704898639565521</v>
      </c>
      <c r="P332" s="90">
        <v>2.6636091842770337</v>
      </c>
      <c r="Q332" s="89" t="s">
        <v>1572</v>
      </c>
      <c r="R332" s="89" t="s">
        <v>1572</v>
      </c>
      <c r="S332" s="89" t="s">
        <v>1573</v>
      </c>
      <c r="T332" s="94">
        <v>33.758133032209493</v>
      </c>
      <c r="U332" s="90">
        <v>8.1809969349895137</v>
      </c>
      <c r="V332" s="89" t="s">
        <v>1576</v>
      </c>
      <c r="W332" s="89" t="s">
        <v>1574</v>
      </c>
      <c r="X332" s="89" t="s">
        <v>1574</v>
      </c>
      <c r="Y332" s="89" t="s">
        <v>1574</v>
      </c>
      <c r="Z332" s="92" t="s">
        <v>1576</v>
      </c>
      <c r="AA332" s="92" t="s">
        <v>1576</v>
      </c>
      <c r="AB332" s="92" t="s">
        <v>1576</v>
      </c>
      <c r="AC332" s="93" t="s">
        <v>1577</v>
      </c>
      <c r="AD332" s="93" t="s">
        <v>1578</v>
      </c>
      <c r="AE332" s="93" t="s">
        <v>1576</v>
      </c>
      <c r="AF332" s="93" t="s">
        <v>1576</v>
      </c>
      <c r="AG332" s="93" t="s">
        <v>1576</v>
      </c>
      <c r="AH332" s="93" t="s">
        <v>1576</v>
      </c>
      <c r="AI332" s="104" t="s">
        <v>1576</v>
      </c>
    </row>
    <row r="333" spans="1:35" x14ac:dyDescent="0.3">
      <c r="A333" s="105" t="s">
        <v>1760</v>
      </c>
      <c r="B333" s="89" t="s">
        <v>553</v>
      </c>
      <c r="C333" s="89" t="s">
        <v>35</v>
      </c>
      <c r="D333" s="66">
        <v>2021</v>
      </c>
      <c r="E333" s="78">
        <v>44285</v>
      </c>
      <c r="F333" s="205">
        <v>6583661</v>
      </c>
      <c r="G333" s="174">
        <v>146245</v>
      </c>
      <c r="H333" s="90">
        <v>6.3858855413128754</v>
      </c>
      <c r="I333" s="90">
        <v>3.6729720573932609</v>
      </c>
      <c r="J333" s="90">
        <v>5.5316963358795306</v>
      </c>
      <c r="K333" s="90">
        <v>1.3817110885268116</v>
      </c>
      <c r="L333" s="90">
        <v>3.0537761313094882</v>
      </c>
      <c r="M333" s="90">
        <v>5.3586641751084585</v>
      </c>
      <c r="N333" s="89" t="s">
        <v>1575</v>
      </c>
      <c r="O333" s="91">
        <v>0.46373580740692166</v>
      </c>
      <c r="P333" s="90">
        <v>2.5393753619862527</v>
      </c>
      <c r="Q333" s="89" t="s">
        <v>1572</v>
      </c>
      <c r="R333" s="89" t="s">
        <v>1572</v>
      </c>
      <c r="S333" s="89" t="s">
        <v>1573</v>
      </c>
      <c r="T333" s="94">
        <v>25.28713022762788</v>
      </c>
      <c r="U333" s="90">
        <v>8.3457364849359053</v>
      </c>
      <c r="V333" s="89" t="s">
        <v>1576</v>
      </c>
      <c r="W333" s="89" t="s">
        <v>1574</v>
      </c>
      <c r="X333" s="89" t="s">
        <v>1574</v>
      </c>
      <c r="Y333" s="89" t="s">
        <v>1574</v>
      </c>
      <c r="Z333" s="92" t="s">
        <v>1576</v>
      </c>
      <c r="AA333" s="92" t="s">
        <v>1576</v>
      </c>
      <c r="AB333" s="92" t="s">
        <v>1576</v>
      </c>
      <c r="AC333" s="93" t="s">
        <v>1577</v>
      </c>
      <c r="AD333" s="93" t="s">
        <v>1578</v>
      </c>
      <c r="AE333" s="93" t="s">
        <v>1576</v>
      </c>
      <c r="AF333" s="93" t="s">
        <v>1576</v>
      </c>
      <c r="AG333" s="93" t="s">
        <v>1576</v>
      </c>
      <c r="AH333" s="93" t="s">
        <v>1576</v>
      </c>
      <c r="AI333" s="104" t="s">
        <v>1576</v>
      </c>
    </row>
    <row r="334" spans="1:35" x14ac:dyDescent="0.3">
      <c r="A334" s="106" t="s">
        <v>1761</v>
      </c>
      <c r="B334" s="89" t="s">
        <v>553</v>
      </c>
      <c r="C334" s="89" t="s">
        <v>35</v>
      </c>
      <c r="D334" s="66">
        <v>2021</v>
      </c>
      <c r="E334" s="78">
        <v>44306</v>
      </c>
      <c r="F334" s="205">
        <v>6583661</v>
      </c>
      <c r="G334" s="174">
        <v>146245</v>
      </c>
      <c r="H334" s="94">
        <v>10.333355261715237</v>
      </c>
      <c r="I334" s="90">
        <v>4.4398394842444571</v>
      </c>
      <c r="J334" s="90">
        <v>7.0935026204416367</v>
      </c>
      <c r="K334" s="90">
        <v>1.4213867508716531</v>
      </c>
      <c r="L334" s="90">
        <v>4.4439071990877794</v>
      </c>
      <c r="M334" s="90">
        <v>7.895423546696489</v>
      </c>
      <c r="N334" s="89" t="s">
        <v>1575</v>
      </c>
      <c r="O334" s="91">
        <v>0.80180032015437575</v>
      </c>
      <c r="P334" s="90">
        <v>2.1141591561958641</v>
      </c>
      <c r="Q334" s="89" t="s">
        <v>1572</v>
      </c>
      <c r="R334" s="89" t="s">
        <v>1572</v>
      </c>
      <c r="S334" s="89" t="s">
        <v>1573</v>
      </c>
      <c r="T334" s="90">
        <v>7.1766111878604484</v>
      </c>
      <c r="U334" s="91">
        <v>0.55884481284126042</v>
      </c>
      <c r="V334" s="89" t="s">
        <v>1576</v>
      </c>
      <c r="W334" s="89" t="s">
        <v>1574</v>
      </c>
      <c r="X334" s="89" t="s">
        <v>1574</v>
      </c>
      <c r="Y334" s="89" t="s">
        <v>1574</v>
      </c>
      <c r="Z334" s="92" t="s">
        <v>1576</v>
      </c>
      <c r="AA334" s="92" t="s">
        <v>1576</v>
      </c>
      <c r="AB334" s="92" t="s">
        <v>1576</v>
      </c>
      <c r="AC334" s="93" t="s">
        <v>1577</v>
      </c>
      <c r="AD334" s="93" t="s">
        <v>1578</v>
      </c>
      <c r="AE334" s="93" t="s">
        <v>1576</v>
      </c>
      <c r="AF334" s="93" t="s">
        <v>1576</v>
      </c>
      <c r="AG334" s="93" t="s">
        <v>1576</v>
      </c>
      <c r="AH334" s="93" t="s">
        <v>1576</v>
      </c>
      <c r="AI334" s="104" t="s">
        <v>1576</v>
      </c>
    </row>
    <row r="335" spans="1:35" x14ac:dyDescent="0.3">
      <c r="A335" s="106" t="s">
        <v>1762</v>
      </c>
      <c r="B335" s="89" t="s">
        <v>553</v>
      </c>
      <c r="C335" s="89" t="s">
        <v>35</v>
      </c>
      <c r="D335" s="101">
        <v>2021</v>
      </c>
      <c r="E335" s="78">
        <v>44306</v>
      </c>
      <c r="F335" s="205">
        <v>6583661</v>
      </c>
      <c r="G335" s="174">
        <v>146245</v>
      </c>
      <c r="H335" s="94">
        <v>12.335629356293564</v>
      </c>
      <c r="I335" s="90">
        <v>4.7041820418204185</v>
      </c>
      <c r="J335" s="90">
        <v>6.6930094300943006</v>
      </c>
      <c r="K335" s="90">
        <v>1.479489544895449</v>
      </c>
      <c r="L335" s="90">
        <v>4.9232369823698239</v>
      </c>
      <c r="M335" s="90">
        <v>9.2877203772037724</v>
      </c>
      <c r="N335" s="89" t="s">
        <v>1575</v>
      </c>
      <c r="O335" s="91">
        <v>0.49435219352193527</v>
      </c>
      <c r="P335" s="90">
        <v>2.2501435014350144</v>
      </c>
      <c r="Q335" s="89" t="s">
        <v>1572</v>
      </c>
      <c r="R335" s="91">
        <v>0.40938909389093892</v>
      </c>
      <c r="S335" s="89" t="s">
        <v>1573</v>
      </c>
      <c r="T335" s="90">
        <v>7.5702132021320212</v>
      </c>
      <c r="U335" s="90">
        <v>1.158979089790898</v>
      </c>
      <c r="V335" s="89" t="s">
        <v>1576</v>
      </c>
      <c r="W335" s="89" t="s">
        <v>1574</v>
      </c>
      <c r="X335" s="89" t="s">
        <v>1574</v>
      </c>
      <c r="Y335" s="89" t="s">
        <v>1574</v>
      </c>
      <c r="Z335" s="92" t="s">
        <v>1576</v>
      </c>
      <c r="AA335" s="92" t="s">
        <v>1576</v>
      </c>
      <c r="AB335" s="92" t="s">
        <v>1576</v>
      </c>
      <c r="AC335" s="93" t="s">
        <v>1577</v>
      </c>
      <c r="AD335" s="93" t="s">
        <v>1578</v>
      </c>
      <c r="AE335" s="93" t="s">
        <v>1576</v>
      </c>
      <c r="AF335" s="93" t="s">
        <v>1576</v>
      </c>
      <c r="AG335" s="93" t="s">
        <v>1576</v>
      </c>
      <c r="AH335" s="93" t="s">
        <v>1576</v>
      </c>
      <c r="AI335" s="104" t="s">
        <v>1576</v>
      </c>
    </row>
    <row r="336" spans="1:35" x14ac:dyDescent="0.3">
      <c r="A336" s="106" t="s">
        <v>1763</v>
      </c>
      <c r="B336" s="89" t="s">
        <v>553</v>
      </c>
      <c r="C336" s="89" t="s">
        <v>35</v>
      </c>
      <c r="D336" s="66">
        <v>2021</v>
      </c>
      <c r="E336" s="78">
        <v>44336</v>
      </c>
      <c r="F336" s="205">
        <v>6583661</v>
      </c>
      <c r="G336" s="174">
        <v>146245</v>
      </c>
      <c r="H336" s="90">
        <v>8.4121351459416225</v>
      </c>
      <c r="I336" s="90">
        <v>4.237471677995468</v>
      </c>
      <c r="J336" s="90">
        <v>5.2942156470745028</v>
      </c>
      <c r="K336" s="90">
        <v>1.5753698520591761</v>
      </c>
      <c r="L336" s="90">
        <v>4.2344728775156604</v>
      </c>
      <c r="M336" s="90">
        <v>8.3749833399973355</v>
      </c>
      <c r="N336" s="89" t="s">
        <v>1575</v>
      </c>
      <c r="O336" s="89" t="s">
        <v>1572</v>
      </c>
      <c r="P336" s="90">
        <v>4.7897507663601235</v>
      </c>
      <c r="Q336" s="89" t="s">
        <v>1572</v>
      </c>
      <c r="R336" s="91">
        <v>0.49546847927495674</v>
      </c>
      <c r="S336" s="89" t="s">
        <v>1573</v>
      </c>
      <c r="T336" s="90">
        <v>8.0534452885512451</v>
      </c>
      <c r="U336" s="89" t="s">
        <v>1572</v>
      </c>
      <c r="V336" s="89" t="s">
        <v>1576</v>
      </c>
      <c r="W336" s="89" t="s">
        <v>1574</v>
      </c>
      <c r="X336" s="89" t="s">
        <v>1574</v>
      </c>
      <c r="Y336" s="89" t="s">
        <v>1574</v>
      </c>
      <c r="Z336" s="92" t="s">
        <v>1576</v>
      </c>
      <c r="AA336" s="92" t="s">
        <v>1576</v>
      </c>
      <c r="AB336" s="92" t="s">
        <v>1576</v>
      </c>
      <c r="AC336" s="93" t="s">
        <v>1577</v>
      </c>
      <c r="AD336" s="93" t="s">
        <v>1578</v>
      </c>
      <c r="AE336" s="93" t="s">
        <v>1576</v>
      </c>
      <c r="AF336" s="93" t="s">
        <v>1576</v>
      </c>
      <c r="AG336" s="93" t="s">
        <v>1576</v>
      </c>
      <c r="AH336" s="93" t="s">
        <v>1576</v>
      </c>
      <c r="AI336" s="104" t="s">
        <v>1576</v>
      </c>
    </row>
    <row r="337" spans="1:35" x14ac:dyDescent="0.3">
      <c r="A337" s="106" t="s">
        <v>1764</v>
      </c>
      <c r="B337" s="89" t="s">
        <v>553</v>
      </c>
      <c r="C337" s="89" t="s">
        <v>35</v>
      </c>
      <c r="D337" s="66">
        <v>2021</v>
      </c>
      <c r="E337" s="78">
        <v>44336</v>
      </c>
      <c r="F337" s="205">
        <v>6583661</v>
      </c>
      <c r="G337" s="174">
        <v>146245</v>
      </c>
      <c r="H337" s="90">
        <v>9.1341312814667042</v>
      </c>
      <c r="I337" s="90">
        <v>4.7109021246952283</v>
      </c>
      <c r="J337" s="90">
        <v>5.6961464171495519</v>
      </c>
      <c r="K337" s="90">
        <v>4.0334378265412747</v>
      </c>
      <c r="L337" s="90">
        <v>4.1048415186346219</v>
      </c>
      <c r="M337" s="90">
        <v>8.8613406795224954</v>
      </c>
      <c r="N337" s="89" t="s">
        <v>1575</v>
      </c>
      <c r="O337" s="91">
        <v>0.52721573097748642</v>
      </c>
      <c r="P337" s="90">
        <v>1.5072353630347359</v>
      </c>
      <c r="Q337" s="89" t="s">
        <v>1572</v>
      </c>
      <c r="R337" s="91">
        <v>0.52309933187676128</v>
      </c>
      <c r="S337" s="89" t="s">
        <v>1573</v>
      </c>
      <c r="T337" s="90">
        <v>6.8933852632912185</v>
      </c>
      <c r="U337" s="89" t="s">
        <v>1572</v>
      </c>
      <c r="V337" s="89" t="s">
        <v>1576</v>
      </c>
      <c r="W337" s="89" t="s">
        <v>1574</v>
      </c>
      <c r="X337" s="89" t="s">
        <v>1574</v>
      </c>
      <c r="Y337" s="89" t="s">
        <v>1574</v>
      </c>
      <c r="Z337" s="92" t="s">
        <v>1576</v>
      </c>
      <c r="AA337" s="92" t="s">
        <v>1576</v>
      </c>
      <c r="AB337" s="92" t="s">
        <v>1576</v>
      </c>
      <c r="AC337" s="93" t="s">
        <v>1577</v>
      </c>
      <c r="AD337" s="93" t="s">
        <v>1578</v>
      </c>
      <c r="AE337" s="93" t="s">
        <v>1576</v>
      </c>
      <c r="AF337" s="93" t="s">
        <v>1576</v>
      </c>
      <c r="AG337" s="93" t="s">
        <v>1576</v>
      </c>
      <c r="AH337" s="93" t="s">
        <v>1576</v>
      </c>
      <c r="AI337" s="104" t="s">
        <v>1576</v>
      </c>
    </row>
    <row r="338" spans="1:35" x14ac:dyDescent="0.3">
      <c r="A338" s="106" t="s">
        <v>1765</v>
      </c>
      <c r="B338" s="89" t="s">
        <v>553</v>
      </c>
      <c r="C338" s="89" t="s">
        <v>35</v>
      </c>
      <c r="D338" s="101">
        <v>2021</v>
      </c>
      <c r="E338" s="75">
        <v>44363</v>
      </c>
      <c r="F338" s="205">
        <v>6583661</v>
      </c>
      <c r="G338" s="174">
        <v>146245</v>
      </c>
      <c r="H338" s="94">
        <v>10.901998164230744</v>
      </c>
      <c r="I338" s="90">
        <v>6.0454470568853109</v>
      </c>
      <c r="J338" s="90">
        <v>3.1577584786650665</v>
      </c>
      <c r="K338" s="90">
        <v>2.5044364423733199</v>
      </c>
      <c r="L338" s="90">
        <v>4.8542105015415746</v>
      </c>
      <c r="M338" s="90">
        <v>8.4130010120266423</v>
      </c>
      <c r="N338" s="90">
        <v>6.0874579302878387E-2</v>
      </c>
      <c r="O338" s="91">
        <v>0.86319988702958406</v>
      </c>
      <c r="P338" s="90">
        <v>3.7168443597166321</v>
      </c>
      <c r="Q338" s="89" t="s">
        <v>1572</v>
      </c>
      <c r="R338" s="91">
        <v>0.86763632940290436</v>
      </c>
      <c r="S338" s="90">
        <v>0.15614629668855468</v>
      </c>
      <c r="T338" s="94">
        <v>10.542728706253383</v>
      </c>
      <c r="U338" s="90">
        <v>4.9012685636282329</v>
      </c>
      <c r="V338" s="89" t="s">
        <v>1576</v>
      </c>
      <c r="W338" s="90" t="s">
        <v>1752</v>
      </c>
      <c r="X338" s="90" t="s">
        <v>1753</v>
      </c>
      <c r="Y338" s="90" t="s">
        <v>1754</v>
      </c>
      <c r="Z338" s="92" t="s">
        <v>1576</v>
      </c>
      <c r="AA338" s="92" t="s">
        <v>1576</v>
      </c>
      <c r="AB338" s="92" t="s">
        <v>1576</v>
      </c>
      <c r="AC338" s="93" t="s">
        <v>1577</v>
      </c>
      <c r="AD338" s="93" t="s">
        <v>1578</v>
      </c>
      <c r="AE338" s="93" t="s">
        <v>1576</v>
      </c>
      <c r="AF338" s="93" t="s">
        <v>1576</v>
      </c>
      <c r="AG338" s="93" t="s">
        <v>1576</v>
      </c>
      <c r="AH338" s="93" t="s">
        <v>1576</v>
      </c>
      <c r="AI338" s="104" t="s">
        <v>1576</v>
      </c>
    </row>
    <row r="339" spans="1:35" x14ac:dyDescent="0.3">
      <c r="A339" s="106" t="s">
        <v>1766</v>
      </c>
      <c r="B339" s="89" t="s">
        <v>553</v>
      </c>
      <c r="C339" s="89" t="s">
        <v>35</v>
      </c>
      <c r="D339" s="66">
        <v>2021</v>
      </c>
      <c r="E339" s="75">
        <v>44363</v>
      </c>
      <c r="F339" s="205">
        <v>6583661</v>
      </c>
      <c r="G339" s="174">
        <v>146245</v>
      </c>
      <c r="H339" s="94">
        <v>11.735949576048624</v>
      </c>
      <c r="I339" s="90">
        <v>6.0870163327580595</v>
      </c>
      <c r="J339" s="90">
        <v>3.6072134263775295</v>
      </c>
      <c r="K339" s="90">
        <v>2.3313824066431557</v>
      </c>
      <c r="L339" s="90">
        <v>4.8960893924614188</v>
      </c>
      <c r="M339" s="90">
        <v>8.9032290337910496</v>
      </c>
      <c r="N339" s="90" t="s">
        <v>1751</v>
      </c>
      <c r="O339" s="91">
        <v>0.99238388234411357</v>
      </c>
      <c r="P339" s="90">
        <v>5.0380180585778245</v>
      </c>
      <c r="Q339" s="89" t="s">
        <v>1572</v>
      </c>
      <c r="R339" s="91">
        <v>0.84702733798554319</v>
      </c>
      <c r="S339" s="90">
        <v>0.21996698431755082</v>
      </c>
      <c r="T339" s="94">
        <v>10.341162051974688</v>
      </c>
      <c r="U339" s="90">
        <v>5.3587954278282188</v>
      </c>
      <c r="V339" s="89" t="s">
        <v>1576</v>
      </c>
      <c r="W339" s="90" t="s">
        <v>1752</v>
      </c>
      <c r="X339" s="90" t="s">
        <v>1753</v>
      </c>
      <c r="Y339" s="90" t="s">
        <v>1754</v>
      </c>
      <c r="Z339" s="92" t="s">
        <v>1576</v>
      </c>
      <c r="AA339" s="92" t="s">
        <v>1576</v>
      </c>
      <c r="AB339" s="92" t="s">
        <v>1576</v>
      </c>
      <c r="AC339" s="93" t="s">
        <v>1577</v>
      </c>
      <c r="AD339" s="93" t="s">
        <v>1578</v>
      </c>
      <c r="AE339" s="93" t="s">
        <v>1576</v>
      </c>
      <c r="AF339" s="93" t="s">
        <v>1576</v>
      </c>
      <c r="AG339" s="93" t="s">
        <v>1576</v>
      </c>
      <c r="AH339" s="93" t="s">
        <v>1576</v>
      </c>
      <c r="AI339" s="104" t="s">
        <v>1576</v>
      </c>
    </row>
    <row r="340" spans="1:35" x14ac:dyDescent="0.3">
      <c r="A340" s="105" t="s">
        <v>1767</v>
      </c>
      <c r="B340" s="89" t="s">
        <v>553</v>
      </c>
      <c r="C340" s="89" t="s">
        <v>35</v>
      </c>
      <c r="D340" s="66">
        <v>2021</v>
      </c>
      <c r="E340" s="78">
        <v>44391</v>
      </c>
      <c r="F340" s="205">
        <v>6583661</v>
      </c>
      <c r="G340" s="174">
        <v>146245</v>
      </c>
      <c r="H340" s="90">
        <v>9.0051600254230895</v>
      </c>
      <c r="I340" s="90">
        <v>4.5175537816846028</v>
      </c>
      <c r="J340" s="90">
        <v>4.3078132911051501</v>
      </c>
      <c r="K340" s="89" t="s">
        <v>1572</v>
      </c>
      <c r="L340" s="90">
        <v>3.6977668616488382</v>
      </c>
      <c r="M340" s="90">
        <v>5.4791067446595356</v>
      </c>
      <c r="N340" s="89" t="s">
        <v>1575</v>
      </c>
      <c r="O340" s="89" t="s">
        <v>1572</v>
      </c>
      <c r="P340" s="91">
        <v>0.66735610638916709</v>
      </c>
      <c r="Q340" s="89" t="s">
        <v>1572</v>
      </c>
      <c r="R340" s="91">
        <v>0.82280321882170449</v>
      </c>
      <c r="S340" s="89" t="s">
        <v>1573</v>
      </c>
      <c r="T340" s="93" t="s">
        <v>1750</v>
      </c>
      <c r="U340" s="90">
        <v>5.8500037703734833</v>
      </c>
      <c r="V340" s="89" t="s">
        <v>1576</v>
      </c>
      <c r="W340" s="89" t="s">
        <v>1574</v>
      </c>
      <c r="X340" s="89" t="s">
        <v>1574</v>
      </c>
      <c r="Y340" s="89" t="s">
        <v>1574</v>
      </c>
      <c r="Z340" s="92" t="s">
        <v>1576</v>
      </c>
      <c r="AA340" s="92" t="s">
        <v>1576</v>
      </c>
      <c r="AB340" s="92" t="s">
        <v>1576</v>
      </c>
      <c r="AC340" s="93" t="s">
        <v>1577</v>
      </c>
      <c r="AD340" s="93" t="s">
        <v>1578</v>
      </c>
      <c r="AE340" s="93" t="s">
        <v>1576</v>
      </c>
      <c r="AF340" s="93" t="s">
        <v>1576</v>
      </c>
      <c r="AG340" s="93" t="s">
        <v>1576</v>
      </c>
      <c r="AH340" s="93" t="s">
        <v>1576</v>
      </c>
      <c r="AI340" s="104" t="s">
        <v>1576</v>
      </c>
    </row>
    <row r="341" spans="1:35" x14ac:dyDescent="0.3">
      <c r="A341" s="105" t="s">
        <v>1768</v>
      </c>
      <c r="B341" s="89" t="s">
        <v>553</v>
      </c>
      <c r="C341" s="89" t="s">
        <v>35</v>
      </c>
      <c r="D341" s="101">
        <v>2021</v>
      </c>
      <c r="E341" s="78">
        <v>44391</v>
      </c>
      <c r="F341" s="205">
        <v>6583661</v>
      </c>
      <c r="G341" s="174">
        <v>146245</v>
      </c>
      <c r="H341" s="90">
        <v>8.6943082379888157</v>
      </c>
      <c r="I341" s="90">
        <v>4.1958259670658347</v>
      </c>
      <c r="J341" s="90">
        <v>4.2461945584131122</v>
      </c>
      <c r="K341" s="89" t="s">
        <v>1572</v>
      </c>
      <c r="L341" s="90">
        <v>4.1835951832949734</v>
      </c>
      <c r="M341" s="90">
        <v>5.188298475599586</v>
      </c>
      <c r="N341" s="89" t="s">
        <v>1575</v>
      </c>
      <c r="O341" s="89" t="s">
        <v>1572</v>
      </c>
      <c r="P341" s="91">
        <v>0.44531171820274196</v>
      </c>
      <c r="Q341" s="89" t="s">
        <v>1572</v>
      </c>
      <c r="R341" s="91">
        <v>0.81256879815871119</v>
      </c>
      <c r="S341" s="89" t="s">
        <v>1573</v>
      </c>
      <c r="T341" s="93" t="s">
        <v>1750</v>
      </c>
      <c r="U341" s="90">
        <v>4.6037782002957623</v>
      </c>
      <c r="V341" s="89" t="s">
        <v>1576</v>
      </c>
      <c r="W341" s="89" t="s">
        <v>1574</v>
      </c>
      <c r="X341" s="89" t="s">
        <v>1574</v>
      </c>
      <c r="Y341" s="89" t="s">
        <v>1574</v>
      </c>
      <c r="Z341" s="92" t="s">
        <v>1576</v>
      </c>
      <c r="AA341" s="92" t="s">
        <v>1576</v>
      </c>
      <c r="AB341" s="92" t="s">
        <v>1576</v>
      </c>
      <c r="AC341" s="93" t="s">
        <v>1577</v>
      </c>
      <c r="AD341" s="93" t="s">
        <v>1578</v>
      </c>
      <c r="AE341" s="93" t="s">
        <v>1576</v>
      </c>
      <c r="AF341" s="93" t="s">
        <v>1576</v>
      </c>
      <c r="AG341" s="93" t="s">
        <v>1576</v>
      </c>
      <c r="AH341" s="93" t="s">
        <v>1576</v>
      </c>
      <c r="AI341" s="104" t="s">
        <v>1576</v>
      </c>
    </row>
    <row r="342" spans="1:35" x14ac:dyDescent="0.3">
      <c r="A342" s="107" t="s">
        <v>1769</v>
      </c>
      <c r="B342" s="89" t="s">
        <v>553</v>
      </c>
      <c r="C342" s="89" t="s">
        <v>35</v>
      </c>
      <c r="D342" s="66">
        <v>2021</v>
      </c>
      <c r="E342" s="78">
        <v>44425</v>
      </c>
      <c r="F342" s="205">
        <v>6583661</v>
      </c>
      <c r="G342" s="174">
        <v>146245</v>
      </c>
      <c r="H342" s="90">
        <v>8.8343666183001375</v>
      </c>
      <c r="I342" s="90">
        <v>3.6164973838104033</v>
      </c>
      <c r="J342" s="90">
        <v>3.4073121399991209</v>
      </c>
      <c r="K342" s="90">
        <v>1.0368025326474077</v>
      </c>
      <c r="L342" s="90">
        <v>2.9137536824517429</v>
      </c>
      <c r="M342" s="90">
        <v>2.0918524381128258</v>
      </c>
      <c r="N342" s="89" t="s">
        <v>1575</v>
      </c>
      <c r="O342" s="91">
        <v>0.82530888625071441</v>
      </c>
      <c r="P342" s="90">
        <v>8.6349646044936907</v>
      </c>
      <c r="Q342" s="89" t="s">
        <v>1572</v>
      </c>
      <c r="R342" s="91">
        <v>0.71802312799542722</v>
      </c>
      <c r="S342" s="89" t="s">
        <v>1573</v>
      </c>
      <c r="T342" s="90">
        <v>5.4426636767356991</v>
      </c>
      <c r="U342" s="90">
        <v>5.3543947588268912</v>
      </c>
      <c r="V342" s="89" t="s">
        <v>1576</v>
      </c>
      <c r="W342" s="89" t="s">
        <v>1574</v>
      </c>
      <c r="X342" s="89" t="s">
        <v>1574</v>
      </c>
      <c r="Y342" s="89" t="s">
        <v>1574</v>
      </c>
      <c r="Z342" s="92" t="s">
        <v>1576</v>
      </c>
      <c r="AA342" s="92" t="s">
        <v>1576</v>
      </c>
      <c r="AB342" s="92" t="s">
        <v>1576</v>
      </c>
      <c r="AC342" s="93" t="s">
        <v>1577</v>
      </c>
      <c r="AD342" s="93" t="s">
        <v>1578</v>
      </c>
      <c r="AE342" s="93" t="s">
        <v>1576</v>
      </c>
      <c r="AF342" s="93" t="s">
        <v>1576</v>
      </c>
      <c r="AG342" s="93" t="s">
        <v>1576</v>
      </c>
      <c r="AH342" s="93" t="s">
        <v>1576</v>
      </c>
      <c r="AI342" s="104" t="s">
        <v>1576</v>
      </c>
    </row>
    <row r="343" spans="1:35" x14ac:dyDescent="0.3">
      <c r="A343" s="107" t="s">
        <v>1770</v>
      </c>
      <c r="B343" s="89" t="s">
        <v>553</v>
      </c>
      <c r="C343" s="89" t="s">
        <v>35</v>
      </c>
      <c r="D343" s="66">
        <v>2021</v>
      </c>
      <c r="E343" s="78">
        <v>44425</v>
      </c>
      <c r="F343" s="205">
        <v>6583661</v>
      </c>
      <c r="G343" s="174">
        <v>146245</v>
      </c>
      <c r="H343" s="90">
        <v>8.4585440995857546</v>
      </c>
      <c r="I343" s="90">
        <v>2.8934823789004764</v>
      </c>
      <c r="J343" s="90">
        <v>2.5767605487208312</v>
      </c>
      <c r="K343" s="91">
        <v>0.79123212389933173</v>
      </c>
      <c r="L343" s="90">
        <v>1.7222465080455462</v>
      </c>
      <c r="M343" s="90">
        <v>2.9486458918795146</v>
      </c>
      <c r="N343" s="89" t="s">
        <v>1575</v>
      </c>
      <c r="O343" s="91">
        <v>0.77520348050542265</v>
      </c>
      <c r="P343" s="90">
        <v>9.0191302899727326</v>
      </c>
      <c r="Q343" s="89" t="s">
        <v>1572</v>
      </c>
      <c r="R343" s="91">
        <v>0.68923166593809204</v>
      </c>
      <c r="S343" s="89" t="s">
        <v>1573</v>
      </c>
      <c r="T343" s="90">
        <v>7.0581194446179145</v>
      </c>
      <c r="U343" s="90">
        <v>7.7239326380649054</v>
      </c>
      <c r="V343" s="89" t="s">
        <v>1576</v>
      </c>
      <c r="W343" s="89" t="s">
        <v>1574</v>
      </c>
      <c r="X343" s="89" t="s">
        <v>1574</v>
      </c>
      <c r="Y343" s="89" t="s">
        <v>1574</v>
      </c>
      <c r="Z343" s="92" t="s">
        <v>1576</v>
      </c>
      <c r="AA343" s="92" t="s">
        <v>1576</v>
      </c>
      <c r="AB343" s="92" t="s">
        <v>1576</v>
      </c>
      <c r="AC343" s="93" t="s">
        <v>1577</v>
      </c>
      <c r="AD343" s="93" t="s">
        <v>1578</v>
      </c>
      <c r="AE343" s="93" t="s">
        <v>1576</v>
      </c>
      <c r="AF343" s="93" t="s">
        <v>1576</v>
      </c>
      <c r="AG343" s="93" t="s">
        <v>1576</v>
      </c>
      <c r="AH343" s="93" t="s">
        <v>1576</v>
      </c>
      <c r="AI343" s="104" t="s">
        <v>1576</v>
      </c>
    </row>
    <row r="344" spans="1:35" x14ac:dyDescent="0.3">
      <c r="A344" s="107" t="s">
        <v>1771</v>
      </c>
      <c r="B344" s="89" t="s">
        <v>553</v>
      </c>
      <c r="C344" s="89" t="s">
        <v>35</v>
      </c>
      <c r="D344" s="101">
        <v>2021</v>
      </c>
      <c r="E344" s="78">
        <v>44454</v>
      </c>
      <c r="F344" s="205">
        <v>6583661</v>
      </c>
      <c r="G344" s="174">
        <v>146245</v>
      </c>
      <c r="H344" s="90">
        <v>7.4969953236309594</v>
      </c>
      <c r="I344" s="90">
        <v>4.9036318342729777</v>
      </c>
      <c r="J344" s="90">
        <v>3.5161269175298289</v>
      </c>
      <c r="K344" s="91">
        <v>0.71063327651763464</v>
      </c>
      <c r="L344" s="90">
        <v>2.7338184519907345</v>
      </c>
      <c r="M344" s="90">
        <v>8.8545081071631486</v>
      </c>
      <c r="N344" s="89" t="s">
        <v>1575</v>
      </c>
      <c r="O344" s="91" t="s">
        <v>1572</v>
      </c>
      <c r="P344" s="90">
        <v>2.3436475678510553</v>
      </c>
      <c r="Q344" s="89" t="s">
        <v>1572</v>
      </c>
      <c r="R344" s="91">
        <v>0.35182028757484368</v>
      </c>
      <c r="S344" s="89" t="s">
        <v>1573</v>
      </c>
      <c r="T344" s="90">
        <v>5.5566845854639215</v>
      </c>
      <c r="U344" s="90">
        <v>5.9563611730256545</v>
      </c>
      <c r="V344" s="89" t="s">
        <v>1576</v>
      </c>
      <c r="W344" s="89" t="s">
        <v>1574</v>
      </c>
      <c r="X344" s="89" t="s">
        <v>1574</v>
      </c>
      <c r="Y344" s="89" t="s">
        <v>1574</v>
      </c>
      <c r="Z344" s="92" t="s">
        <v>1576</v>
      </c>
      <c r="AA344" s="92" t="s">
        <v>1576</v>
      </c>
      <c r="AB344" s="92" t="s">
        <v>1576</v>
      </c>
      <c r="AC344" s="93" t="s">
        <v>1577</v>
      </c>
      <c r="AD344" s="93" t="s">
        <v>1578</v>
      </c>
      <c r="AE344" s="93" t="s">
        <v>1576</v>
      </c>
      <c r="AF344" s="93" t="s">
        <v>1576</v>
      </c>
      <c r="AG344" s="93" t="s">
        <v>1576</v>
      </c>
      <c r="AH344" s="93" t="s">
        <v>1576</v>
      </c>
      <c r="AI344" s="104" t="s">
        <v>1576</v>
      </c>
    </row>
    <row r="345" spans="1:35" x14ac:dyDescent="0.3">
      <c r="A345" s="107" t="s">
        <v>1772</v>
      </c>
      <c r="B345" s="89" t="s">
        <v>553</v>
      </c>
      <c r="C345" s="89" t="s">
        <v>35</v>
      </c>
      <c r="D345" s="66">
        <v>2021</v>
      </c>
      <c r="E345" s="78">
        <v>44454</v>
      </c>
      <c r="F345" s="205">
        <v>6583661</v>
      </c>
      <c r="G345" s="174">
        <v>146245</v>
      </c>
      <c r="H345" s="90">
        <v>8.9523258377425048</v>
      </c>
      <c r="I345" s="90">
        <v>5.806878306878307</v>
      </c>
      <c r="J345" s="90">
        <v>4.8369708994708986</v>
      </c>
      <c r="K345" s="91">
        <v>0.95171957671957674</v>
      </c>
      <c r="L345" s="90">
        <v>3.1548721340388006</v>
      </c>
      <c r="M345" s="90">
        <v>9.7266313932980584</v>
      </c>
      <c r="N345" s="89" t="s">
        <v>1575</v>
      </c>
      <c r="O345" s="91" t="s">
        <v>1572</v>
      </c>
      <c r="P345" s="91">
        <v>0.51256613756613756</v>
      </c>
      <c r="Q345" s="89" t="s">
        <v>1572</v>
      </c>
      <c r="R345" s="91">
        <v>0.55665784832451481</v>
      </c>
      <c r="S345" s="89" t="s">
        <v>1573</v>
      </c>
      <c r="T345" s="90">
        <v>7.6892636684303346</v>
      </c>
      <c r="U345" s="90">
        <v>6.7366622574955901</v>
      </c>
      <c r="V345" s="89" t="s">
        <v>1576</v>
      </c>
      <c r="W345" s="89" t="s">
        <v>1574</v>
      </c>
      <c r="X345" s="89" t="s">
        <v>1574</v>
      </c>
      <c r="Y345" s="89" t="s">
        <v>1574</v>
      </c>
      <c r="Z345" s="92" t="s">
        <v>1576</v>
      </c>
      <c r="AA345" s="92" t="s">
        <v>1576</v>
      </c>
      <c r="AB345" s="92" t="s">
        <v>1576</v>
      </c>
      <c r="AC345" s="93" t="s">
        <v>1577</v>
      </c>
      <c r="AD345" s="93" t="s">
        <v>1578</v>
      </c>
      <c r="AE345" s="93" t="s">
        <v>1576</v>
      </c>
      <c r="AF345" s="93" t="s">
        <v>1576</v>
      </c>
      <c r="AG345" s="93" t="s">
        <v>1576</v>
      </c>
      <c r="AH345" s="93" t="s">
        <v>1576</v>
      </c>
      <c r="AI345" s="104" t="s">
        <v>1576</v>
      </c>
    </row>
    <row r="346" spans="1:35" x14ac:dyDescent="0.3">
      <c r="A346" s="105" t="s">
        <v>1773</v>
      </c>
      <c r="B346" s="89" t="s">
        <v>553</v>
      </c>
      <c r="C346" s="89" t="s">
        <v>35</v>
      </c>
      <c r="D346" s="66">
        <v>2021</v>
      </c>
      <c r="E346" s="4">
        <v>44480</v>
      </c>
      <c r="F346" s="205">
        <v>6583661</v>
      </c>
      <c r="G346" s="174">
        <v>146245</v>
      </c>
      <c r="H346" s="72">
        <v>32.08</v>
      </c>
      <c r="I346" s="24">
        <v>5.92</v>
      </c>
      <c r="J346" s="24">
        <v>5.65</v>
      </c>
      <c r="K346" s="24">
        <v>1.58</v>
      </c>
      <c r="L346" s="24">
        <v>3.29</v>
      </c>
      <c r="M346" s="24">
        <v>9.1300000000000008</v>
      </c>
      <c r="N346" s="24" t="s">
        <v>1575</v>
      </c>
      <c r="O346" s="91">
        <v>0.6358549037968475</v>
      </c>
      <c r="P346" s="72">
        <v>14.21</v>
      </c>
      <c r="Q346" s="24" t="s">
        <v>1572</v>
      </c>
      <c r="R346" s="91">
        <v>0.33500000000000002</v>
      </c>
      <c r="S346" s="24" t="s">
        <v>1573</v>
      </c>
      <c r="T346" s="90">
        <v>7.7</v>
      </c>
      <c r="U346" s="94">
        <v>12.15</v>
      </c>
      <c r="V346" s="24" t="s">
        <v>1576</v>
      </c>
      <c r="W346" s="24" t="s">
        <v>1574</v>
      </c>
      <c r="X346" s="24" t="s">
        <v>1574</v>
      </c>
      <c r="Y346" s="24" t="s">
        <v>1574</v>
      </c>
      <c r="Z346" s="92" t="s">
        <v>1576</v>
      </c>
      <c r="AA346" s="92" t="s">
        <v>1576</v>
      </c>
      <c r="AB346" s="92" t="s">
        <v>1576</v>
      </c>
      <c r="AC346" s="93" t="s">
        <v>1577</v>
      </c>
      <c r="AD346" s="93" t="s">
        <v>1578</v>
      </c>
      <c r="AE346" s="93" t="s">
        <v>1576</v>
      </c>
      <c r="AF346" s="93" t="s">
        <v>1576</v>
      </c>
      <c r="AG346" s="93" t="s">
        <v>1576</v>
      </c>
      <c r="AH346" s="93" t="s">
        <v>1576</v>
      </c>
      <c r="AI346" s="104" t="s">
        <v>1576</v>
      </c>
    </row>
    <row r="347" spans="1:35" x14ac:dyDescent="0.3">
      <c r="A347" s="105" t="s">
        <v>1774</v>
      </c>
      <c r="B347" s="89" t="s">
        <v>553</v>
      </c>
      <c r="C347" s="89" t="s">
        <v>35</v>
      </c>
      <c r="D347" s="101">
        <v>2021</v>
      </c>
      <c r="E347" s="4">
        <v>44480</v>
      </c>
      <c r="F347" s="205">
        <v>6583661</v>
      </c>
      <c r="G347" s="174">
        <v>146245</v>
      </c>
      <c r="H347" s="72">
        <v>28.08</v>
      </c>
      <c r="I347" s="24">
        <v>4.76</v>
      </c>
      <c r="J347" s="24">
        <v>6.22</v>
      </c>
      <c r="K347" s="24">
        <v>2.0299999999999998</v>
      </c>
      <c r="L347" s="24">
        <v>3.54</v>
      </c>
      <c r="M347" s="24">
        <v>8.43</v>
      </c>
      <c r="N347" s="24" t="s">
        <v>1575</v>
      </c>
      <c r="O347" s="91">
        <v>0.57385547436137663</v>
      </c>
      <c r="P347" s="72">
        <v>16.22</v>
      </c>
      <c r="Q347" s="24" t="s">
        <v>1572</v>
      </c>
      <c r="R347" s="24" t="s">
        <v>1572</v>
      </c>
      <c r="S347" s="24" t="s">
        <v>1573</v>
      </c>
      <c r="T347" s="90">
        <v>6.83</v>
      </c>
      <c r="U347" s="24">
        <v>11.7</v>
      </c>
      <c r="V347" s="24" t="s">
        <v>1576</v>
      </c>
      <c r="W347" s="24" t="s">
        <v>1574</v>
      </c>
      <c r="X347" s="24" t="s">
        <v>1574</v>
      </c>
      <c r="Y347" s="24" t="s">
        <v>1574</v>
      </c>
      <c r="Z347" s="92" t="s">
        <v>1576</v>
      </c>
      <c r="AA347" s="92" t="s">
        <v>1576</v>
      </c>
      <c r="AB347" s="92" t="s">
        <v>1576</v>
      </c>
      <c r="AC347" s="93" t="s">
        <v>1577</v>
      </c>
      <c r="AD347" s="93" t="s">
        <v>1578</v>
      </c>
      <c r="AE347" s="93" t="s">
        <v>1576</v>
      </c>
      <c r="AF347" s="93" t="s">
        <v>1576</v>
      </c>
      <c r="AG347" s="93" t="s">
        <v>1576</v>
      </c>
      <c r="AH347" s="93" t="s">
        <v>1576</v>
      </c>
      <c r="AI347" s="104" t="s">
        <v>1576</v>
      </c>
    </row>
    <row r="348" spans="1:35" x14ac:dyDescent="0.3">
      <c r="A348" s="103" t="s">
        <v>1775</v>
      </c>
      <c r="B348" s="89" t="s">
        <v>553</v>
      </c>
      <c r="C348" s="89" t="s">
        <v>35</v>
      </c>
      <c r="D348" s="66">
        <v>2021</v>
      </c>
      <c r="E348" s="78">
        <v>44516</v>
      </c>
      <c r="F348" s="205">
        <v>6583661</v>
      </c>
      <c r="G348" s="174">
        <v>146245</v>
      </c>
      <c r="H348" s="98">
        <v>14.41</v>
      </c>
      <c r="I348" s="89">
        <v>5.74</v>
      </c>
      <c r="J348" s="89">
        <v>4.5599999999999996</v>
      </c>
      <c r="K348" s="89">
        <v>4.0599999999999996</v>
      </c>
      <c r="L348" s="89">
        <v>4.6399999999999997</v>
      </c>
      <c r="M348" s="24">
        <v>5.47</v>
      </c>
      <c r="N348" s="89" t="s">
        <v>1575</v>
      </c>
      <c r="O348" s="92">
        <v>0.71994304529678743</v>
      </c>
      <c r="P348" s="95">
        <v>5.85</v>
      </c>
      <c r="Q348" s="89" t="s">
        <v>1572</v>
      </c>
      <c r="R348" s="92">
        <v>0.4237489246833378</v>
      </c>
      <c r="S348" s="89" t="s">
        <v>1573</v>
      </c>
      <c r="T348" s="98">
        <v>11.76</v>
      </c>
      <c r="U348" s="94">
        <v>11.11</v>
      </c>
      <c r="V348" s="89" t="s">
        <v>1576</v>
      </c>
      <c r="W348" s="89" t="s">
        <v>1574</v>
      </c>
      <c r="X348" s="89" t="s">
        <v>1574</v>
      </c>
      <c r="Y348" s="89" t="s">
        <v>1574</v>
      </c>
      <c r="Z348" s="92" t="s">
        <v>1576</v>
      </c>
      <c r="AA348" s="92" t="s">
        <v>1576</v>
      </c>
      <c r="AB348" s="92" t="s">
        <v>1576</v>
      </c>
      <c r="AC348" s="93" t="s">
        <v>1577</v>
      </c>
      <c r="AD348" s="93" t="s">
        <v>1578</v>
      </c>
      <c r="AE348" s="93" t="s">
        <v>1576</v>
      </c>
      <c r="AF348" s="93" t="s">
        <v>1576</v>
      </c>
      <c r="AG348" s="93" t="s">
        <v>1576</v>
      </c>
      <c r="AH348" s="93" t="s">
        <v>1576</v>
      </c>
      <c r="AI348" s="104" t="s">
        <v>1576</v>
      </c>
    </row>
    <row r="349" spans="1:35" x14ac:dyDescent="0.3">
      <c r="A349" s="103" t="s">
        <v>1776</v>
      </c>
      <c r="B349" s="89" t="s">
        <v>553</v>
      </c>
      <c r="C349" s="89" t="s">
        <v>35</v>
      </c>
      <c r="D349" s="66">
        <v>2021</v>
      </c>
      <c r="E349" s="78">
        <v>44516</v>
      </c>
      <c r="F349" s="205">
        <v>6583661</v>
      </c>
      <c r="G349" s="174">
        <v>146245</v>
      </c>
      <c r="H349" s="98">
        <v>15.16</v>
      </c>
      <c r="I349" s="24">
        <v>5.63</v>
      </c>
      <c r="J349" s="89">
        <v>6.95</v>
      </c>
      <c r="K349" s="89">
        <v>3.66</v>
      </c>
      <c r="L349" s="89">
        <v>5.72</v>
      </c>
      <c r="M349" s="24">
        <v>8.11</v>
      </c>
      <c r="N349" s="89" t="s">
        <v>1575</v>
      </c>
      <c r="O349" s="91">
        <v>0.82630957069712485</v>
      </c>
      <c r="P349" s="95">
        <v>5.81</v>
      </c>
      <c r="Q349" s="89" t="s">
        <v>1572</v>
      </c>
      <c r="R349" s="92">
        <v>0.57988709465668897</v>
      </c>
      <c r="S349" s="89" t="s">
        <v>1573</v>
      </c>
      <c r="T349" s="98">
        <v>11.83</v>
      </c>
      <c r="U349" s="94">
        <v>13.42</v>
      </c>
      <c r="V349" s="89" t="s">
        <v>1576</v>
      </c>
      <c r="W349" s="24" t="s">
        <v>1574</v>
      </c>
      <c r="X349" s="24" t="s">
        <v>1574</v>
      </c>
      <c r="Y349" s="24" t="s">
        <v>1574</v>
      </c>
      <c r="Z349" s="92" t="s">
        <v>1576</v>
      </c>
      <c r="AA349" s="92" t="s">
        <v>1576</v>
      </c>
      <c r="AB349" s="92" t="s">
        <v>1576</v>
      </c>
      <c r="AC349" s="93" t="s">
        <v>1577</v>
      </c>
      <c r="AD349" s="93" t="s">
        <v>1578</v>
      </c>
      <c r="AE349" s="93" t="s">
        <v>1576</v>
      </c>
      <c r="AF349" s="93" t="s">
        <v>1576</v>
      </c>
      <c r="AG349" s="93" t="s">
        <v>1576</v>
      </c>
      <c r="AH349" s="93" t="s">
        <v>1576</v>
      </c>
      <c r="AI349" s="104" t="s">
        <v>1576</v>
      </c>
    </row>
    <row r="350" spans="1:35" x14ac:dyDescent="0.3">
      <c r="A350" s="105" t="s">
        <v>1777</v>
      </c>
      <c r="B350" s="89" t="s">
        <v>553</v>
      </c>
      <c r="C350" s="89" t="s">
        <v>35</v>
      </c>
      <c r="D350" s="101">
        <v>2021</v>
      </c>
      <c r="E350" s="4">
        <v>44545</v>
      </c>
      <c r="F350" s="205">
        <v>6583661</v>
      </c>
      <c r="G350" s="174">
        <v>146245</v>
      </c>
      <c r="H350" s="90">
        <v>6.676323413220965</v>
      </c>
      <c r="I350" s="90">
        <v>4.3742135604131924</v>
      </c>
      <c r="J350" s="90">
        <v>5.3081380036871213</v>
      </c>
      <c r="K350" s="90">
        <v>1.7418722383167997</v>
      </c>
      <c r="L350" s="90">
        <v>3.438957656629503</v>
      </c>
      <c r="M350" s="90">
        <v>5.4545986597606291</v>
      </c>
      <c r="N350" s="24" t="s">
        <v>1575</v>
      </c>
      <c r="O350" s="91">
        <v>0.73362010944312761</v>
      </c>
      <c r="P350" s="90">
        <v>6.9614169080853312</v>
      </c>
      <c r="Q350" s="24" t="s">
        <v>1572</v>
      </c>
      <c r="R350" s="91">
        <v>0.68445849062125064</v>
      </c>
      <c r="S350" s="24" t="s">
        <v>1573</v>
      </c>
      <c r="T350" s="93">
        <v>9.4121089749217219</v>
      </c>
      <c r="U350" s="94">
        <v>12.572791385011559</v>
      </c>
      <c r="V350" s="24" t="s">
        <v>1576</v>
      </c>
      <c r="W350" s="24" t="s">
        <v>1574</v>
      </c>
      <c r="X350" s="24" t="s">
        <v>1574</v>
      </c>
      <c r="Y350" s="24" t="s">
        <v>1574</v>
      </c>
      <c r="Z350" s="92" t="s">
        <v>1576</v>
      </c>
      <c r="AA350" s="92" t="s">
        <v>1576</v>
      </c>
      <c r="AB350" s="92" t="s">
        <v>1576</v>
      </c>
      <c r="AC350" s="93" t="s">
        <v>1577</v>
      </c>
      <c r="AD350" s="93" t="s">
        <v>1578</v>
      </c>
      <c r="AE350" s="93" t="s">
        <v>1576</v>
      </c>
      <c r="AF350" s="93" t="s">
        <v>1576</v>
      </c>
      <c r="AG350" s="93" t="s">
        <v>1576</v>
      </c>
      <c r="AH350" s="93" t="s">
        <v>1576</v>
      </c>
      <c r="AI350" s="104" t="s">
        <v>1576</v>
      </c>
    </row>
    <row r="351" spans="1:35" x14ac:dyDescent="0.3">
      <c r="A351" s="105" t="s">
        <v>1778</v>
      </c>
      <c r="B351" s="89" t="s">
        <v>553</v>
      </c>
      <c r="C351" s="89" t="s">
        <v>35</v>
      </c>
      <c r="D351" s="66">
        <v>2021</v>
      </c>
      <c r="E351" s="4">
        <v>44545</v>
      </c>
      <c r="F351" s="205">
        <v>6583661</v>
      </c>
      <c r="G351" s="174">
        <v>146245</v>
      </c>
      <c r="H351" s="90">
        <v>6.7807514153371082</v>
      </c>
      <c r="I351" s="90">
        <v>4.9173671870532392</v>
      </c>
      <c r="J351" s="90">
        <v>3.8141190598730486</v>
      </c>
      <c r="K351" s="90">
        <v>2.4139360667924743</v>
      </c>
      <c r="L351" s="90">
        <v>3.8662863841710986</v>
      </c>
      <c r="M351" s="90">
        <v>5.2867844684622858</v>
      </c>
      <c r="N351" s="24" t="s">
        <v>1575</v>
      </c>
      <c r="O351" s="91">
        <v>0.74684051009321206</v>
      </c>
      <c r="P351" s="90">
        <v>5.8155343969806141</v>
      </c>
      <c r="Q351" s="24" t="s">
        <v>1572</v>
      </c>
      <c r="R351" s="91">
        <v>0.72024932807228226</v>
      </c>
      <c r="S351" s="24" t="s">
        <v>1573</v>
      </c>
      <c r="T351" s="93">
        <v>7.4809858752215925</v>
      </c>
      <c r="U351" s="90">
        <v>9.7972779779264592</v>
      </c>
      <c r="V351" s="24" t="s">
        <v>1576</v>
      </c>
      <c r="W351" s="24" t="s">
        <v>1574</v>
      </c>
      <c r="X351" s="24" t="s">
        <v>1574</v>
      </c>
      <c r="Y351" s="24" t="s">
        <v>1574</v>
      </c>
      <c r="Z351" s="92" t="s">
        <v>1576</v>
      </c>
      <c r="AA351" s="92" t="s">
        <v>1576</v>
      </c>
      <c r="AB351" s="92" t="s">
        <v>1576</v>
      </c>
      <c r="AC351" s="93" t="s">
        <v>1577</v>
      </c>
      <c r="AD351" s="93" t="s">
        <v>1578</v>
      </c>
      <c r="AE351" s="93" t="s">
        <v>1576</v>
      </c>
      <c r="AF351" s="93" t="s">
        <v>1576</v>
      </c>
      <c r="AG351" s="93" t="s">
        <v>1576</v>
      </c>
      <c r="AH351" s="93" t="s">
        <v>1576</v>
      </c>
      <c r="AI351" s="104" t="s">
        <v>1576</v>
      </c>
    </row>
    <row r="352" spans="1:35" x14ac:dyDescent="0.3">
      <c r="A352" s="103">
        <v>214131</v>
      </c>
      <c r="B352" s="89" t="s">
        <v>553</v>
      </c>
      <c r="C352" s="89" t="s">
        <v>1617</v>
      </c>
      <c r="D352" s="66">
        <v>2021</v>
      </c>
      <c r="E352" s="78">
        <v>44228</v>
      </c>
      <c r="F352" s="205" t="s">
        <v>1741</v>
      </c>
      <c r="G352" s="174" t="s">
        <v>1741</v>
      </c>
      <c r="H352" s="94">
        <v>15.365034873867417</v>
      </c>
      <c r="I352" s="90">
        <v>5.2670403928470551</v>
      </c>
      <c r="J352" s="90">
        <v>8.4566412445950938</v>
      </c>
      <c r="K352" s="90">
        <v>2.3184060143841125</v>
      </c>
      <c r="L352" s="90">
        <v>3.7628902939834425</v>
      </c>
      <c r="M352" s="90">
        <v>5.679768811246551</v>
      </c>
      <c r="N352" s="89" t="s">
        <v>1575</v>
      </c>
      <c r="O352" s="91">
        <v>0.5747886926102167</v>
      </c>
      <c r="P352" s="90">
        <v>3.9197792408143752</v>
      </c>
      <c r="Q352" s="89" t="s">
        <v>1572</v>
      </c>
      <c r="R352" s="89" t="s">
        <v>1572</v>
      </c>
      <c r="S352" s="89" t="s">
        <v>1573</v>
      </c>
      <c r="T352" s="90">
        <v>6.5326032635855986</v>
      </c>
      <c r="U352" s="90">
        <v>8.2125241726962628</v>
      </c>
      <c r="V352" s="89" t="s">
        <v>1576</v>
      </c>
      <c r="W352" s="89" t="s">
        <v>1574</v>
      </c>
      <c r="X352" s="89" t="s">
        <v>1574</v>
      </c>
      <c r="Y352" s="89" t="s">
        <v>1574</v>
      </c>
      <c r="Z352" s="92" t="s">
        <v>1576</v>
      </c>
      <c r="AA352" s="92" t="s">
        <v>1576</v>
      </c>
      <c r="AB352" s="92" t="s">
        <v>1576</v>
      </c>
      <c r="AC352" s="93" t="s">
        <v>1577</v>
      </c>
      <c r="AD352" s="93" t="s">
        <v>1578</v>
      </c>
      <c r="AE352" s="93" t="s">
        <v>1576</v>
      </c>
      <c r="AF352" s="93" t="s">
        <v>1576</v>
      </c>
      <c r="AG352" s="93" t="s">
        <v>1576</v>
      </c>
      <c r="AH352" s="93" t="s">
        <v>1576</v>
      </c>
      <c r="AI352" s="104" t="s">
        <v>1576</v>
      </c>
    </row>
    <row r="353" spans="1:35" x14ac:dyDescent="0.3">
      <c r="A353" s="105">
        <v>216178</v>
      </c>
      <c r="B353" s="89" t="s">
        <v>553</v>
      </c>
      <c r="C353" s="89" t="s">
        <v>1617</v>
      </c>
      <c r="D353" s="101">
        <v>2021</v>
      </c>
      <c r="E353" s="78">
        <v>44243</v>
      </c>
      <c r="F353" s="205" t="s">
        <v>1741</v>
      </c>
      <c r="G353" s="174" t="s">
        <v>1741</v>
      </c>
      <c r="H353" s="90">
        <v>6.2164824286421387</v>
      </c>
      <c r="I353" s="90">
        <v>1.9460265082769619</v>
      </c>
      <c r="J353" s="90">
        <v>2.9341692789968654</v>
      </c>
      <c r="K353" s="90">
        <v>1.6709013914095583</v>
      </c>
      <c r="L353" s="90">
        <v>2.0086894351867128</v>
      </c>
      <c r="M353" s="90">
        <v>4.7081339712918666</v>
      </c>
      <c r="N353" s="89" t="s">
        <v>1575</v>
      </c>
      <c r="O353" s="89" t="s">
        <v>1572</v>
      </c>
      <c r="P353" s="91">
        <v>0.9084727492712974</v>
      </c>
      <c r="Q353" s="89" t="s">
        <v>1572</v>
      </c>
      <c r="R353" s="89" t="s">
        <v>1572</v>
      </c>
      <c r="S353" s="89" t="s">
        <v>1573</v>
      </c>
      <c r="T353" s="90">
        <v>2.9797063190892592</v>
      </c>
      <c r="U353" s="90">
        <v>9.69</v>
      </c>
      <c r="V353" s="89" t="s">
        <v>1576</v>
      </c>
      <c r="W353" s="89" t="s">
        <v>1574</v>
      </c>
      <c r="X353" s="89" t="s">
        <v>1574</v>
      </c>
      <c r="Y353" s="89" t="s">
        <v>1574</v>
      </c>
      <c r="Z353" s="92" t="s">
        <v>1576</v>
      </c>
      <c r="AA353" s="92" t="s">
        <v>1576</v>
      </c>
      <c r="AB353" s="92" t="s">
        <v>1576</v>
      </c>
      <c r="AC353" s="93" t="s">
        <v>1577</v>
      </c>
      <c r="AD353" s="93" t="s">
        <v>1578</v>
      </c>
      <c r="AE353" s="93" t="s">
        <v>1576</v>
      </c>
      <c r="AF353" s="93" t="s">
        <v>1576</v>
      </c>
      <c r="AG353" s="93" t="s">
        <v>1576</v>
      </c>
      <c r="AH353" s="93" t="s">
        <v>1576</v>
      </c>
      <c r="AI353" s="104" t="s">
        <v>1576</v>
      </c>
    </row>
    <row r="354" spans="1:35" x14ac:dyDescent="0.3">
      <c r="A354" s="105">
        <v>222845</v>
      </c>
      <c r="B354" s="89" t="s">
        <v>553</v>
      </c>
      <c r="C354" s="89" t="s">
        <v>1617</v>
      </c>
      <c r="D354" s="66">
        <v>2021</v>
      </c>
      <c r="E354" s="78">
        <v>44285</v>
      </c>
      <c r="F354" s="205" t="s">
        <v>1741</v>
      </c>
      <c r="G354" s="174" t="s">
        <v>1741</v>
      </c>
      <c r="H354" s="90">
        <v>7.3918277326901549</v>
      </c>
      <c r="I354" s="90">
        <v>3.7168497332768373</v>
      </c>
      <c r="J354" s="90">
        <v>6.0862857577436626</v>
      </c>
      <c r="K354" s="90">
        <v>1.4356224807970188</v>
      </c>
      <c r="L354" s="90">
        <v>3.2609541192703406</v>
      </c>
      <c r="M354" s="90">
        <v>6.4357528546440248</v>
      </c>
      <c r="N354" s="89" t="s">
        <v>1575</v>
      </c>
      <c r="O354" s="89" t="s">
        <v>1572</v>
      </c>
      <c r="P354" s="90">
        <v>2.5050867529306955</v>
      </c>
      <c r="Q354" s="89" t="s">
        <v>1572</v>
      </c>
      <c r="R354" s="89" t="s">
        <v>1572</v>
      </c>
      <c r="S354" s="89" t="s">
        <v>1573</v>
      </c>
      <c r="T354" s="94">
        <v>16.144628054278975</v>
      </c>
      <c r="U354" s="94">
        <v>11.295916039242528</v>
      </c>
      <c r="V354" s="89" t="s">
        <v>1576</v>
      </c>
      <c r="W354" s="89" t="s">
        <v>1574</v>
      </c>
      <c r="X354" s="89" t="s">
        <v>1574</v>
      </c>
      <c r="Y354" s="89" t="s">
        <v>1574</v>
      </c>
      <c r="Z354" s="92" t="s">
        <v>1576</v>
      </c>
      <c r="AA354" s="92" t="s">
        <v>1576</v>
      </c>
      <c r="AB354" s="92" t="s">
        <v>1576</v>
      </c>
      <c r="AC354" s="93" t="s">
        <v>1577</v>
      </c>
      <c r="AD354" s="93" t="s">
        <v>1578</v>
      </c>
      <c r="AE354" s="93" t="s">
        <v>1576</v>
      </c>
      <c r="AF354" s="93" t="s">
        <v>1576</v>
      </c>
      <c r="AG354" s="93" t="s">
        <v>1576</v>
      </c>
      <c r="AH354" s="93" t="s">
        <v>1576</v>
      </c>
      <c r="AI354" s="104" t="s">
        <v>1576</v>
      </c>
    </row>
    <row r="355" spans="1:35" x14ac:dyDescent="0.3">
      <c r="A355" s="106">
        <v>225143</v>
      </c>
      <c r="B355" s="89" t="s">
        <v>553</v>
      </c>
      <c r="C355" s="102" t="s">
        <v>1617</v>
      </c>
      <c r="D355" s="66">
        <v>2021</v>
      </c>
      <c r="E355" s="78">
        <v>44306</v>
      </c>
      <c r="F355" s="205" t="s">
        <v>1741</v>
      </c>
      <c r="G355" s="174" t="s">
        <v>1741</v>
      </c>
      <c r="H355" s="94">
        <v>13.748698756828839</v>
      </c>
      <c r="I355" s="90">
        <v>5.6452445476835722</v>
      </c>
      <c r="J355" s="90">
        <v>6.9898266442981889</v>
      </c>
      <c r="K355" s="90">
        <v>2.6491482771970571</v>
      </c>
      <c r="L355" s="90">
        <v>4.8104163978147714</v>
      </c>
      <c r="M355" s="90">
        <v>8.0022153396137146</v>
      </c>
      <c r="N355" s="89" t="s">
        <v>1575</v>
      </c>
      <c r="O355" s="91">
        <v>0.60254011270271435</v>
      </c>
      <c r="P355" s="90">
        <v>1.7445691917236634</v>
      </c>
      <c r="Q355" s="89" t="s">
        <v>1572</v>
      </c>
      <c r="R355" s="89" t="s">
        <v>1572</v>
      </c>
      <c r="S355" s="89" t="s">
        <v>1573</v>
      </c>
      <c r="T355" s="90">
        <v>8.2005204972684638</v>
      </c>
      <c r="U355" s="91">
        <v>0.39005032907471926</v>
      </c>
      <c r="V355" s="89" t="s">
        <v>1576</v>
      </c>
      <c r="W355" s="89" t="s">
        <v>1574</v>
      </c>
      <c r="X355" s="89" t="s">
        <v>1574</v>
      </c>
      <c r="Y355" s="89" t="s">
        <v>1574</v>
      </c>
      <c r="Z355" s="92" t="s">
        <v>1576</v>
      </c>
      <c r="AA355" s="92" t="s">
        <v>1576</v>
      </c>
      <c r="AB355" s="92" t="s">
        <v>1576</v>
      </c>
      <c r="AC355" s="93" t="s">
        <v>1577</v>
      </c>
      <c r="AD355" s="93" t="s">
        <v>1578</v>
      </c>
      <c r="AE355" s="93" t="s">
        <v>1576</v>
      </c>
      <c r="AF355" s="93" t="s">
        <v>1576</v>
      </c>
      <c r="AG355" s="93" t="s">
        <v>1576</v>
      </c>
      <c r="AH355" s="93" t="s">
        <v>1576</v>
      </c>
      <c r="AI355" s="104" t="s">
        <v>1576</v>
      </c>
    </row>
    <row r="356" spans="1:35" x14ac:dyDescent="0.3">
      <c r="A356" s="106">
        <v>227471</v>
      </c>
      <c r="B356" s="89" t="s">
        <v>553</v>
      </c>
      <c r="C356" s="102" t="s">
        <v>1617</v>
      </c>
      <c r="D356" s="101">
        <v>2021</v>
      </c>
      <c r="E356" s="78">
        <v>44336</v>
      </c>
      <c r="F356" s="205" t="s">
        <v>1741</v>
      </c>
      <c r="G356" s="174" t="s">
        <v>1741</v>
      </c>
      <c r="H356" s="90">
        <v>9.1985180144417971</v>
      </c>
      <c r="I356" s="90">
        <v>4.8082618174486154</v>
      </c>
      <c r="J356" s="90">
        <v>5.6302849293662494</v>
      </c>
      <c r="K356" s="90">
        <v>1.584817209179237</v>
      </c>
      <c r="L356" s="90">
        <v>4.2086625584413939</v>
      </c>
      <c r="M356" s="90">
        <v>7.9606316081307567</v>
      </c>
      <c r="N356" s="89" t="s">
        <v>1575</v>
      </c>
      <c r="O356" s="91">
        <v>0.49525537786851154</v>
      </c>
      <c r="P356" s="90">
        <v>1.1203105112598135</v>
      </c>
      <c r="Q356" s="89" t="s">
        <v>1572</v>
      </c>
      <c r="R356" s="91">
        <v>0.42392852192103636</v>
      </c>
      <c r="S356" s="89" t="s">
        <v>1573</v>
      </c>
      <c r="T356" s="94">
        <v>12.140687812685091</v>
      </c>
      <c r="U356" s="24" t="s">
        <v>1572</v>
      </c>
      <c r="V356" s="89" t="s">
        <v>1576</v>
      </c>
      <c r="W356" s="89" t="s">
        <v>1574</v>
      </c>
      <c r="X356" s="89" t="s">
        <v>1574</v>
      </c>
      <c r="Y356" s="89" t="s">
        <v>1574</v>
      </c>
      <c r="Z356" s="92" t="s">
        <v>1576</v>
      </c>
      <c r="AA356" s="92" t="s">
        <v>1576</v>
      </c>
      <c r="AB356" s="92" t="s">
        <v>1576</v>
      </c>
      <c r="AC356" s="93" t="s">
        <v>1577</v>
      </c>
      <c r="AD356" s="93" t="s">
        <v>1578</v>
      </c>
      <c r="AE356" s="93" t="s">
        <v>1576</v>
      </c>
      <c r="AF356" s="93" t="s">
        <v>1576</v>
      </c>
      <c r="AG356" s="93" t="s">
        <v>1576</v>
      </c>
      <c r="AH356" s="93" t="s">
        <v>1576</v>
      </c>
      <c r="AI356" s="104" t="s">
        <v>1576</v>
      </c>
    </row>
    <row r="357" spans="1:35" x14ac:dyDescent="0.3">
      <c r="A357" s="106">
        <v>230720</v>
      </c>
      <c r="B357" s="89" t="s">
        <v>553</v>
      </c>
      <c r="C357" s="102" t="s">
        <v>1617</v>
      </c>
      <c r="D357" s="66">
        <v>2021</v>
      </c>
      <c r="E357" s="80">
        <v>44363</v>
      </c>
      <c r="F357" s="205" t="s">
        <v>1741</v>
      </c>
      <c r="G357" s="174" t="s">
        <v>1741</v>
      </c>
      <c r="H357" s="94">
        <v>13.135831681268783</v>
      </c>
      <c r="I357" s="90">
        <v>5.9232376201743717</v>
      </c>
      <c r="J357" s="94">
        <v>10.869945215407899</v>
      </c>
      <c r="K357" s="90">
        <v>2.0509262219948412</v>
      </c>
      <c r="L357" s="90">
        <v>3.8210771460851394</v>
      </c>
      <c r="M357" s="90">
        <v>8.4193472746264195</v>
      </c>
      <c r="N357" s="90" t="s">
        <v>1751</v>
      </c>
      <c r="O357" s="90">
        <v>1.0664129948199783</v>
      </c>
      <c r="P357" s="93">
        <v>8.8982328238579438</v>
      </c>
      <c r="Q357" s="89" t="s">
        <v>1572</v>
      </c>
      <c r="R357" s="91">
        <v>0.94252947069983584</v>
      </c>
      <c r="S357" s="90">
        <v>0.2274413250623521</v>
      </c>
      <c r="T357" s="90">
        <v>8.461768028820531</v>
      </c>
      <c r="U357" s="90">
        <v>6.5496365457994923</v>
      </c>
      <c r="V357" s="89" t="s">
        <v>1576</v>
      </c>
      <c r="W357" s="90" t="s">
        <v>1752</v>
      </c>
      <c r="X357" s="90" t="s">
        <v>1753</v>
      </c>
      <c r="Y357" s="90" t="s">
        <v>1754</v>
      </c>
      <c r="Z357" s="92" t="s">
        <v>1576</v>
      </c>
      <c r="AA357" s="92" t="s">
        <v>1576</v>
      </c>
      <c r="AB357" s="92" t="s">
        <v>1576</v>
      </c>
      <c r="AC357" s="93" t="s">
        <v>1577</v>
      </c>
      <c r="AD357" s="93" t="s">
        <v>1578</v>
      </c>
      <c r="AE357" s="93" t="s">
        <v>1576</v>
      </c>
      <c r="AF357" s="93" t="s">
        <v>1576</v>
      </c>
      <c r="AG357" s="93" t="s">
        <v>1576</v>
      </c>
      <c r="AH357" s="93" t="s">
        <v>1576</v>
      </c>
      <c r="AI357" s="104" t="s">
        <v>1576</v>
      </c>
    </row>
    <row r="358" spans="1:35" x14ac:dyDescent="0.3">
      <c r="A358" s="105">
        <v>234488</v>
      </c>
      <c r="B358" s="89" t="s">
        <v>553</v>
      </c>
      <c r="C358" s="102" t="s">
        <v>1617</v>
      </c>
      <c r="D358" s="66">
        <v>2021</v>
      </c>
      <c r="E358" s="78">
        <v>44391</v>
      </c>
      <c r="F358" s="205" t="s">
        <v>1741</v>
      </c>
      <c r="G358" s="174" t="s">
        <v>1741</v>
      </c>
      <c r="H358" s="94">
        <v>11.177538609616311</v>
      </c>
      <c r="I358" s="90">
        <v>4.1930262064137906</v>
      </c>
      <c r="J358" s="90">
        <v>4.8988274926718303</v>
      </c>
      <c r="K358" s="90">
        <v>1.1746948418427618</v>
      </c>
      <c r="L358" s="90">
        <v>3.8856805355033468</v>
      </c>
      <c r="M358" s="90">
        <v>7.925580784879906</v>
      </c>
      <c r="N358" s="89" t="s">
        <v>1575</v>
      </c>
      <c r="O358" s="91">
        <v>0.85575534847092816</v>
      </c>
      <c r="P358" s="90">
        <v>1.7079012993831211</v>
      </c>
      <c r="Q358" s="89" t="s">
        <v>1572</v>
      </c>
      <c r="R358" s="91">
        <v>0.68447302795642484</v>
      </c>
      <c r="S358" s="89" t="s">
        <v>1573</v>
      </c>
      <c r="T358" s="93" t="s">
        <v>1750</v>
      </c>
      <c r="U358" s="90">
        <v>3.6755698473115457</v>
      </c>
      <c r="V358" s="89" t="s">
        <v>1576</v>
      </c>
      <c r="W358" s="89" t="s">
        <v>1574</v>
      </c>
      <c r="X358" s="89" t="s">
        <v>1574</v>
      </c>
      <c r="Y358" s="89" t="s">
        <v>1574</v>
      </c>
      <c r="Z358" s="92" t="s">
        <v>1576</v>
      </c>
      <c r="AA358" s="92" t="s">
        <v>1576</v>
      </c>
      <c r="AB358" s="92" t="s">
        <v>1576</v>
      </c>
      <c r="AC358" s="93" t="s">
        <v>1577</v>
      </c>
      <c r="AD358" s="93" t="s">
        <v>1578</v>
      </c>
      <c r="AE358" s="93" t="s">
        <v>1576</v>
      </c>
      <c r="AF358" s="93" t="s">
        <v>1576</v>
      </c>
      <c r="AG358" s="93" t="s">
        <v>1576</v>
      </c>
      <c r="AH358" s="93" t="s">
        <v>1576</v>
      </c>
      <c r="AI358" s="104" t="s">
        <v>1576</v>
      </c>
    </row>
    <row r="359" spans="1:35" x14ac:dyDescent="0.3">
      <c r="A359" s="107">
        <v>237895</v>
      </c>
      <c r="B359" s="89" t="s">
        <v>553</v>
      </c>
      <c r="C359" s="102" t="s">
        <v>1617</v>
      </c>
      <c r="D359" s="101">
        <v>2021</v>
      </c>
      <c r="E359" s="78">
        <v>44425</v>
      </c>
      <c r="F359" s="205" t="s">
        <v>1741</v>
      </c>
      <c r="G359" s="174" t="s">
        <v>1741</v>
      </c>
      <c r="H359" s="90">
        <v>3.4560707044955143</v>
      </c>
      <c r="I359" s="90">
        <v>1.7251217054545898</v>
      </c>
      <c r="J359" s="91">
        <v>0.85309150064950046</v>
      </c>
      <c r="K359" s="91">
        <v>0.80270969151764582</v>
      </c>
      <c r="L359" s="91">
        <v>0.92714668997584104</v>
      </c>
      <c r="M359" s="90">
        <v>1.1120418593922616</v>
      </c>
      <c r="N359" s="89" t="s">
        <v>1575</v>
      </c>
      <c r="O359" s="91">
        <v>0.87506525354797204</v>
      </c>
      <c r="P359" s="72">
        <v>10.1</v>
      </c>
      <c r="Q359" s="89" t="s">
        <v>1572</v>
      </c>
      <c r="R359" s="91">
        <v>0.62910490342474912</v>
      </c>
      <c r="S359" s="89" t="s">
        <v>1573</v>
      </c>
      <c r="T359" s="90">
        <v>3.6072161318910787</v>
      </c>
      <c r="U359" s="90">
        <v>3.9103568003302138</v>
      </c>
      <c r="V359" s="89" t="s">
        <v>1576</v>
      </c>
      <c r="W359" s="89" t="s">
        <v>1574</v>
      </c>
      <c r="X359" s="89" t="s">
        <v>1574</v>
      </c>
      <c r="Y359" s="89" t="s">
        <v>1574</v>
      </c>
      <c r="Z359" s="92" t="s">
        <v>1576</v>
      </c>
      <c r="AA359" s="92" t="s">
        <v>1576</v>
      </c>
      <c r="AB359" s="92" t="s">
        <v>1576</v>
      </c>
      <c r="AC359" s="93" t="s">
        <v>1577</v>
      </c>
      <c r="AD359" s="93" t="s">
        <v>1578</v>
      </c>
      <c r="AE359" s="93" t="s">
        <v>1576</v>
      </c>
      <c r="AF359" s="93" t="s">
        <v>1576</v>
      </c>
      <c r="AG359" s="93" t="s">
        <v>1576</v>
      </c>
      <c r="AH359" s="93" t="s">
        <v>1576</v>
      </c>
      <c r="AI359" s="104" t="s">
        <v>1576</v>
      </c>
    </row>
    <row r="360" spans="1:35" x14ac:dyDescent="0.3">
      <c r="A360" s="103">
        <v>241454</v>
      </c>
      <c r="B360" s="89" t="s">
        <v>553</v>
      </c>
      <c r="C360" s="102" t="s">
        <v>1617</v>
      </c>
      <c r="D360" s="66">
        <v>2021</v>
      </c>
      <c r="E360" s="78">
        <v>44454</v>
      </c>
      <c r="F360" s="205" t="s">
        <v>1741</v>
      </c>
      <c r="G360" s="174" t="s">
        <v>1741</v>
      </c>
      <c r="H360" s="90">
        <v>8.0852578721399588</v>
      </c>
      <c r="I360" s="90">
        <v>3.2312979796357562</v>
      </c>
      <c r="J360" s="90">
        <v>3.959464234092442</v>
      </c>
      <c r="K360" s="90">
        <v>1.1364147367744837</v>
      </c>
      <c r="L360" s="90">
        <v>2.8395378965513549</v>
      </c>
      <c r="M360" s="90">
        <v>8.5161511365218043</v>
      </c>
      <c r="N360" s="89" t="s">
        <v>1575</v>
      </c>
      <c r="O360" s="90" t="s">
        <v>1572</v>
      </c>
      <c r="P360" s="90">
        <v>2.444351652587287</v>
      </c>
      <c r="Q360" s="89" t="s">
        <v>1572</v>
      </c>
      <c r="R360" s="89" t="s">
        <v>1572</v>
      </c>
      <c r="S360" s="89" t="s">
        <v>1573</v>
      </c>
      <c r="T360" s="94">
        <v>14.117602972194561</v>
      </c>
      <c r="U360" s="90">
        <v>4.9374190301823369</v>
      </c>
      <c r="V360" s="89" t="s">
        <v>1576</v>
      </c>
      <c r="W360" s="89" t="s">
        <v>1574</v>
      </c>
      <c r="X360" s="89" t="s">
        <v>1574</v>
      </c>
      <c r="Y360" s="89" t="s">
        <v>1574</v>
      </c>
      <c r="Z360" s="92" t="s">
        <v>1576</v>
      </c>
      <c r="AA360" s="92" t="s">
        <v>1576</v>
      </c>
      <c r="AB360" s="92" t="s">
        <v>1576</v>
      </c>
      <c r="AC360" s="93" t="s">
        <v>1577</v>
      </c>
      <c r="AD360" s="93" t="s">
        <v>1578</v>
      </c>
      <c r="AE360" s="93" t="s">
        <v>1576</v>
      </c>
      <c r="AF360" s="93" t="s">
        <v>1576</v>
      </c>
      <c r="AG360" s="93" t="s">
        <v>1576</v>
      </c>
      <c r="AH360" s="93" t="s">
        <v>1576</v>
      </c>
      <c r="AI360" s="104" t="s">
        <v>1576</v>
      </c>
    </row>
    <row r="361" spans="1:35" x14ac:dyDescent="0.3">
      <c r="A361" s="103">
        <v>245522</v>
      </c>
      <c r="B361" s="89" t="s">
        <v>553</v>
      </c>
      <c r="C361" s="102" t="s">
        <v>1617</v>
      </c>
      <c r="D361" s="66">
        <v>2021</v>
      </c>
      <c r="E361" s="4">
        <v>44480</v>
      </c>
      <c r="F361" s="205" t="s">
        <v>1741</v>
      </c>
      <c r="G361" s="174" t="s">
        <v>1741</v>
      </c>
      <c r="H361" s="72">
        <v>31.14</v>
      </c>
      <c r="I361" s="24">
        <v>4.24</v>
      </c>
      <c r="J361" s="24">
        <v>7.21</v>
      </c>
      <c r="K361" s="24">
        <v>2.31</v>
      </c>
      <c r="L361" s="24">
        <v>3.2</v>
      </c>
      <c r="M361" s="24">
        <v>6.95</v>
      </c>
      <c r="N361" s="24" t="s">
        <v>1575</v>
      </c>
      <c r="O361" s="91">
        <v>0.5330356668261309</v>
      </c>
      <c r="P361" s="94">
        <v>12.88</v>
      </c>
      <c r="Q361" s="24" t="s">
        <v>1572</v>
      </c>
      <c r="R361" s="91">
        <v>0.69099999999999995</v>
      </c>
      <c r="S361" s="90" t="s">
        <v>1573</v>
      </c>
      <c r="T361" s="24">
        <v>7.44</v>
      </c>
      <c r="U361" s="24">
        <v>9.6999999999999993</v>
      </c>
      <c r="V361" s="24" t="s">
        <v>1576</v>
      </c>
      <c r="W361" s="24" t="s">
        <v>1574</v>
      </c>
      <c r="X361" s="24" t="s">
        <v>1574</v>
      </c>
      <c r="Y361" s="24" t="s">
        <v>1574</v>
      </c>
      <c r="Z361" s="92" t="s">
        <v>1576</v>
      </c>
      <c r="AA361" s="92" t="s">
        <v>1576</v>
      </c>
      <c r="AB361" s="92" t="s">
        <v>1576</v>
      </c>
      <c r="AC361" s="93" t="s">
        <v>1577</v>
      </c>
      <c r="AD361" s="93" t="s">
        <v>1578</v>
      </c>
      <c r="AE361" s="93" t="s">
        <v>1576</v>
      </c>
      <c r="AF361" s="93" t="s">
        <v>1576</v>
      </c>
      <c r="AG361" s="93" t="s">
        <v>1576</v>
      </c>
      <c r="AH361" s="93" t="s">
        <v>1576</v>
      </c>
      <c r="AI361" s="104" t="s">
        <v>1576</v>
      </c>
    </row>
    <row r="362" spans="1:35" x14ac:dyDescent="0.3">
      <c r="A362" s="103">
        <v>249099</v>
      </c>
      <c r="B362" s="89" t="s">
        <v>553</v>
      </c>
      <c r="C362" s="102" t="s">
        <v>1617</v>
      </c>
      <c r="D362" s="101">
        <v>2021</v>
      </c>
      <c r="E362" s="78">
        <v>44516</v>
      </c>
      <c r="F362" s="205" t="s">
        <v>1741</v>
      </c>
      <c r="G362" s="174" t="s">
        <v>1741</v>
      </c>
      <c r="H362" s="94">
        <v>18.829999999999998</v>
      </c>
      <c r="I362" s="90">
        <v>8.5399999999999991</v>
      </c>
      <c r="J362" s="24">
        <v>6.76</v>
      </c>
      <c r="K362" s="24">
        <v>3.52</v>
      </c>
      <c r="L362" s="90">
        <v>6.75</v>
      </c>
      <c r="M362" s="24">
        <v>9.8800000000000008</v>
      </c>
      <c r="N362" s="90" t="s">
        <v>1575</v>
      </c>
      <c r="O362" s="90">
        <v>1.0900000000000001</v>
      </c>
      <c r="P362" s="72">
        <v>26.19</v>
      </c>
      <c r="Q362" s="90" t="s">
        <v>1572</v>
      </c>
      <c r="R362" s="91">
        <v>0.4782255461698553</v>
      </c>
      <c r="S362" s="91" t="s">
        <v>1573</v>
      </c>
      <c r="T362" s="98">
        <v>18.309999999999999</v>
      </c>
      <c r="U362" s="94">
        <v>18.690000000000001</v>
      </c>
      <c r="V362" s="89" t="s">
        <v>1576</v>
      </c>
      <c r="W362" s="89" t="s">
        <v>1574</v>
      </c>
      <c r="X362" s="89" t="s">
        <v>1574</v>
      </c>
      <c r="Y362" s="24" t="s">
        <v>1574</v>
      </c>
      <c r="Z362" s="92" t="s">
        <v>1576</v>
      </c>
      <c r="AA362" s="92" t="s">
        <v>1576</v>
      </c>
      <c r="AB362" s="92" t="s">
        <v>1576</v>
      </c>
      <c r="AC362" s="93" t="s">
        <v>1577</v>
      </c>
      <c r="AD362" s="93" t="s">
        <v>1578</v>
      </c>
      <c r="AE362" s="93" t="s">
        <v>1576</v>
      </c>
      <c r="AF362" s="93" t="s">
        <v>1576</v>
      </c>
      <c r="AG362" s="93" t="s">
        <v>1576</v>
      </c>
      <c r="AH362" s="93" t="s">
        <v>1576</v>
      </c>
      <c r="AI362" s="104" t="s">
        <v>1576</v>
      </c>
    </row>
    <row r="363" spans="1:35" x14ac:dyDescent="0.3">
      <c r="A363" s="105">
        <v>253673</v>
      </c>
      <c r="B363" s="89" t="s">
        <v>553</v>
      </c>
      <c r="C363" s="102" t="s">
        <v>1617</v>
      </c>
      <c r="D363" s="66">
        <v>2021</v>
      </c>
      <c r="E363" s="4">
        <v>44545</v>
      </c>
      <c r="F363" s="205" t="s">
        <v>1741</v>
      </c>
      <c r="G363" s="174" t="s">
        <v>1741</v>
      </c>
      <c r="H363" s="90">
        <v>6.8448687350835318</v>
      </c>
      <c r="I363" s="90">
        <v>5.3350304958896846</v>
      </c>
      <c r="J363" s="90">
        <v>3.5618138424821004</v>
      </c>
      <c r="K363" s="90">
        <v>1.69875364624768</v>
      </c>
      <c r="L363" s="90">
        <v>3.734171307345532</v>
      </c>
      <c r="M363" s="90">
        <v>5.768231238398303</v>
      </c>
      <c r="N363" s="24" t="s">
        <v>1575</v>
      </c>
      <c r="O363" s="91">
        <v>0.85643065499867421</v>
      </c>
      <c r="P363" s="90">
        <v>6.0014319809069221</v>
      </c>
      <c r="Q363" s="24" t="s">
        <v>1572</v>
      </c>
      <c r="R363" s="91">
        <v>0.55348713869000266</v>
      </c>
      <c r="S363" s="24" t="s">
        <v>1573</v>
      </c>
      <c r="T363" s="90">
        <v>7.6189870060991787</v>
      </c>
      <c r="U363" s="94">
        <v>11.469636701140283</v>
      </c>
      <c r="V363" s="24" t="s">
        <v>1576</v>
      </c>
      <c r="W363" s="24" t="s">
        <v>1574</v>
      </c>
      <c r="X363" s="24" t="s">
        <v>1574</v>
      </c>
      <c r="Y363" s="24" t="s">
        <v>1574</v>
      </c>
      <c r="Z363" s="92" t="s">
        <v>1576</v>
      </c>
      <c r="AA363" s="92" t="s">
        <v>1576</v>
      </c>
      <c r="AB363" s="92" t="s">
        <v>1576</v>
      </c>
      <c r="AC363" s="93" t="s">
        <v>1577</v>
      </c>
      <c r="AD363" s="93" t="s">
        <v>1578</v>
      </c>
      <c r="AE363" s="93" t="s">
        <v>1576</v>
      </c>
      <c r="AF363" s="93" t="s">
        <v>1576</v>
      </c>
      <c r="AG363" s="93" t="s">
        <v>1576</v>
      </c>
      <c r="AH363" s="93" t="s">
        <v>1576</v>
      </c>
      <c r="AI363" s="104" t="s">
        <v>1576</v>
      </c>
    </row>
    <row r="364" spans="1:35" x14ac:dyDescent="0.3">
      <c r="A364" s="103">
        <v>214132</v>
      </c>
      <c r="B364" s="89" t="s">
        <v>553</v>
      </c>
      <c r="C364" s="99" t="s">
        <v>1779</v>
      </c>
      <c r="D364" s="66">
        <v>2021</v>
      </c>
      <c r="E364" s="78">
        <v>44228</v>
      </c>
      <c r="F364" s="205" t="s">
        <v>1741</v>
      </c>
      <c r="G364" s="174" t="s">
        <v>1741</v>
      </c>
      <c r="H364" s="94">
        <v>12.076676291305743</v>
      </c>
      <c r="I364" s="90">
        <v>5.6016468826863441</v>
      </c>
      <c r="J364" s="90">
        <v>9.254625173778205</v>
      </c>
      <c r="K364" s="90">
        <v>2.7633408191637261</v>
      </c>
      <c r="L364" s="90">
        <v>4.794770612768688</v>
      </c>
      <c r="M364" s="90">
        <v>8.8953053149395789</v>
      </c>
      <c r="N364" s="89" t="s">
        <v>1575</v>
      </c>
      <c r="O364" s="91">
        <v>0.5529569030050262</v>
      </c>
      <c r="P364" s="90">
        <v>3.9867393861619078</v>
      </c>
      <c r="Q364" s="89" t="s">
        <v>1572</v>
      </c>
      <c r="R364" s="89" t="s">
        <v>1572</v>
      </c>
      <c r="S364" s="89" t="s">
        <v>1573</v>
      </c>
      <c r="T364" s="90">
        <v>7.1040530424553525</v>
      </c>
      <c r="U364" s="94">
        <v>12.543364346059246</v>
      </c>
      <c r="V364" s="89" t="s">
        <v>1576</v>
      </c>
      <c r="W364" s="89" t="s">
        <v>1574</v>
      </c>
      <c r="X364" s="89" t="s">
        <v>1574</v>
      </c>
      <c r="Y364" s="89" t="s">
        <v>1574</v>
      </c>
      <c r="Z364" s="92" t="s">
        <v>1576</v>
      </c>
      <c r="AA364" s="92" t="s">
        <v>1576</v>
      </c>
      <c r="AB364" s="92" t="s">
        <v>1576</v>
      </c>
      <c r="AC364" s="93" t="s">
        <v>1577</v>
      </c>
      <c r="AD364" s="93" t="s">
        <v>1578</v>
      </c>
      <c r="AE364" s="93" t="s">
        <v>1576</v>
      </c>
      <c r="AF364" s="93" t="s">
        <v>1576</v>
      </c>
      <c r="AG364" s="93" t="s">
        <v>1576</v>
      </c>
      <c r="AH364" s="93" t="s">
        <v>1576</v>
      </c>
      <c r="AI364" s="104" t="s">
        <v>1576</v>
      </c>
    </row>
    <row r="365" spans="1:35" x14ac:dyDescent="0.3">
      <c r="A365" s="105">
        <v>216177</v>
      </c>
      <c r="B365" s="89" t="s">
        <v>553</v>
      </c>
      <c r="C365" s="99" t="s">
        <v>1779</v>
      </c>
      <c r="D365" s="101">
        <v>2021</v>
      </c>
      <c r="E365" s="78">
        <v>44243</v>
      </c>
      <c r="F365" s="205" t="s">
        <v>1741</v>
      </c>
      <c r="G365" s="174" t="s">
        <v>1741</v>
      </c>
      <c r="H365" s="94">
        <v>13.07</v>
      </c>
      <c r="I365" s="90">
        <v>3.6</v>
      </c>
      <c r="J365" s="90">
        <v>6.37</v>
      </c>
      <c r="K365" s="24" t="s">
        <v>1572</v>
      </c>
      <c r="L365" s="90">
        <v>1.468643150369251</v>
      </c>
      <c r="M365" s="90">
        <v>3.8161998778095754</v>
      </c>
      <c r="N365" s="89" t="s">
        <v>1575</v>
      </c>
      <c r="O365" s="89" t="s">
        <v>1572</v>
      </c>
      <c r="P365" s="91">
        <v>0.96566663451129198</v>
      </c>
      <c r="Q365" s="89" t="s">
        <v>1572</v>
      </c>
      <c r="R365" s="89" t="s">
        <v>1572</v>
      </c>
      <c r="S365" s="89" t="s">
        <v>1573</v>
      </c>
      <c r="T365" s="90">
        <v>2.286247146210489</v>
      </c>
      <c r="U365" s="90">
        <v>3.4824270876877077</v>
      </c>
      <c r="V365" s="89" t="s">
        <v>1576</v>
      </c>
      <c r="W365" s="89" t="s">
        <v>1574</v>
      </c>
      <c r="X365" s="89" t="s">
        <v>1574</v>
      </c>
      <c r="Y365" s="89" t="s">
        <v>1574</v>
      </c>
      <c r="Z365" s="92" t="s">
        <v>1576</v>
      </c>
      <c r="AA365" s="92" t="s">
        <v>1576</v>
      </c>
      <c r="AB365" s="92" t="s">
        <v>1576</v>
      </c>
      <c r="AC365" s="93" t="s">
        <v>1577</v>
      </c>
      <c r="AD365" s="93" t="s">
        <v>1578</v>
      </c>
      <c r="AE365" s="93" t="s">
        <v>1576</v>
      </c>
      <c r="AF365" s="93" t="s">
        <v>1576</v>
      </c>
      <c r="AG365" s="93" t="s">
        <v>1576</v>
      </c>
      <c r="AH365" s="93" t="s">
        <v>1576</v>
      </c>
      <c r="AI365" s="104" t="s">
        <v>1576</v>
      </c>
    </row>
    <row r="366" spans="1:35" x14ac:dyDescent="0.3">
      <c r="A366" s="105">
        <v>222844</v>
      </c>
      <c r="B366" s="89" t="s">
        <v>553</v>
      </c>
      <c r="C366" s="99" t="s">
        <v>1779</v>
      </c>
      <c r="D366" s="66">
        <v>2021</v>
      </c>
      <c r="E366" s="78">
        <v>44285</v>
      </c>
      <c r="F366" s="205" t="s">
        <v>1741</v>
      </c>
      <c r="G366" s="174" t="s">
        <v>1741</v>
      </c>
      <c r="H366" s="90">
        <v>7.7911772885779689</v>
      </c>
      <c r="I366" s="90">
        <v>4.0124724557687781</v>
      </c>
      <c r="J366" s="90">
        <v>6.7625098945296624</v>
      </c>
      <c r="K366" s="90">
        <v>1.3396551355283144</v>
      </c>
      <c r="L366" s="90">
        <v>3.0437498662901397</v>
      </c>
      <c r="M366" s="90">
        <v>4.571443852555463</v>
      </c>
      <c r="N366" s="89" t="s">
        <v>1575</v>
      </c>
      <c r="O366" s="91">
        <v>0.48601929700703844</v>
      </c>
      <c r="P366" s="90">
        <v>1.3240025244421623</v>
      </c>
      <c r="Q366" s="89" t="s">
        <v>1572</v>
      </c>
      <c r="R366" s="89" t="s">
        <v>1572</v>
      </c>
      <c r="S366" s="89" t="s">
        <v>1573</v>
      </c>
      <c r="T366" s="94">
        <v>19.617910703206896</v>
      </c>
      <c r="U366" s="90">
        <v>4.1900391502470962</v>
      </c>
      <c r="V366" s="89" t="s">
        <v>1576</v>
      </c>
      <c r="W366" s="89" t="s">
        <v>1574</v>
      </c>
      <c r="X366" s="89" t="s">
        <v>1574</v>
      </c>
      <c r="Y366" s="89" t="s">
        <v>1574</v>
      </c>
      <c r="Z366" s="92" t="s">
        <v>1576</v>
      </c>
      <c r="AA366" s="92" t="s">
        <v>1576</v>
      </c>
      <c r="AB366" s="92" t="s">
        <v>1576</v>
      </c>
      <c r="AC366" s="93" t="s">
        <v>1577</v>
      </c>
      <c r="AD366" s="93" t="s">
        <v>1578</v>
      </c>
      <c r="AE366" s="93" t="s">
        <v>1576</v>
      </c>
      <c r="AF366" s="93" t="s">
        <v>1576</v>
      </c>
      <c r="AG366" s="93" t="s">
        <v>1576</v>
      </c>
      <c r="AH366" s="93" t="s">
        <v>1576</v>
      </c>
      <c r="AI366" s="104" t="s">
        <v>1576</v>
      </c>
    </row>
    <row r="367" spans="1:35" x14ac:dyDescent="0.3">
      <c r="A367" s="106">
        <v>225142</v>
      </c>
      <c r="B367" s="89" t="s">
        <v>553</v>
      </c>
      <c r="C367" s="99" t="s">
        <v>1779</v>
      </c>
      <c r="D367" s="66">
        <v>2021</v>
      </c>
      <c r="E367" s="78">
        <v>44306</v>
      </c>
      <c r="F367" s="205" t="s">
        <v>1741</v>
      </c>
      <c r="G367" s="174" t="s">
        <v>1741</v>
      </c>
      <c r="H367" s="94">
        <v>15.485440219253167</v>
      </c>
      <c r="I367" s="90">
        <v>4.495760534429599</v>
      </c>
      <c r="J367" s="90">
        <v>8.2430841041452538</v>
      </c>
      <c r="K367" s="90">
        <v>1.6287577081192186</v>
      </c>
      <c r="L367" s="90">
        <v>3.4719831277834872</v>
      </c>
      <c r="M367" s="90">
        <v>5.6859155532716681</v>
      </c>
      <c r="N367" s="89" t="s">
        <v>1575</v>
      </c>
      <c r="O367" s="91">
        <v>0.55165510448783828</v>
      </c>
      <c r="P367" s="90">
        <v>1.5568687906817402</v>
      </c>
      <c r="Q367" s="89" t="s">
        <v>1572</v>
      </c>
      <c r="R367" s="89" t="s">
        <v>1572</v>
      </c>
      <c r="S367" s="89" t="s">
        <v>1573</v>
      </c>
      <c r="T367" s="90">
        <v>7.1037812607057207</v>
      </c>
      <c r="U367" s="91">
        <v>0.74158530318602256</v>
      </c>
      <c r="V367" s="89" t="s">
        <v>1576</v>
      </c>
      <c r="W367" s="89" t="s">
        <v>1574</v>
      </c>
      <c r="X367" s="89" t="s">
        <v>1574</v>
      </c>
      <c r="Y367" s="89" t="s">
        <v>1574</v>
      </c>
      <c r="Z367" s="92" t="s">
        <v>1576</v>
      </c>
      <c r="AA367" s="92" t="s">
        <v>1576</v>
      </c>
      <c r="AB367" s="92" t="s">
        <v>1576</v>
      </c>
      <c r="AC367" s="93" t="s">
        <v>1577</v>
      </c>
      <c r="AD367" s="93" t="s">
        <v>1578</v>
      </c>
      <c r="AE367" s="93" t="s">
        <v>1576</v>
      </c>
      <c r="AF367" s="93" t="s">
        <v>1576</v>
      </c>
      <c r="AG367" s="93" t="s">
        <v>1576</v>
      </c>
      <c r="AH367" s="93" t="s">
        <v>1576</v>
      </c>
      <c r="AI367" s="104" t="s">
        <v>1576</v>
      </c>
    </row>
    <row r="368" spans="1:35" x14ac:dyDescent="0.3">
      <c r="A368" s="106">
        <v>227470</v>
      </c>
      <c r="B368" s="89" t="s">
        <v>553</v>
      </c>
      <c r="C368" s="99" t="s">
        <v>1779</v>
      </c>
      <c r="D368" s="101">
        <v>2021</v>
      </c>
      <c r="E368" s="78">
        <v>44336</v>
      </c>
      <c r="F368" s="205" t="s">
        <v>1741</v>
      </c>
      <c r="G368" s="174" t="s">
        <v>1741</v>
      </c>
      <c r="H368" s="90">
        <v>9.418802836105808</v>
      </c>
      <c r="I368" s="90">
        <v>4.3013135169530043</v>
      </c>
      <c r="J368" s="90">
        <v>5.9287792018907375</v>
      </c>
      <c r="K368" s="90">
        <v>2.2947913826015816</v>
      </c>
      <c r="L368" s="90">
        <v>3.147100263612399</v>
      </c>
      <c r="M368" s="90">
        <v>4.4848195618580124</v>
      </c>
      <c r="N368" s="89" t="s">
        <v>1575</v>
      </c>
      <c r="O368" s="91">
        <v>0.45677665666757566</v>
      </c>
      <c r="P368" s="90">
        <v>1.5453140623579673</v>
      </c>
      <c r="Q368" s="89" t="s">
        <v>1572</v>
      </c>
      <c r="R368" s="89" t="s">
        <v>1572</v>
      </c>
      <c r="S368" s="89" t="s">
        <v>1573</v>
      </c>
      <c r="T368" s="90">
        <v>6.4471411689846363</v>
      </c>
      <c r="U368" s="89" t="s">
        <v>1572</v>
      </c>
      <c r="V368" s="89" t="s">
        <v>1576</v>
      </c>
      <c r="W368" s="89" t="s">
        <v>1574</v>
      </c>
      <c r="X368" s="89" t="s">
        <v>1574</v>
      </c>
      <c r="Y368" s="89" t="s">
        <v>1574</v>
      </c>
      <c r="Z368" s="92" t="s">
        <v>1576</v>
      </c>
      <c r="AA368" s="92" t="s">
        <v>1576</v>
      </c>
      <c r="AB368" s="92" t="s">
        <v>1576</v>
      </c>
      <c r="AC368" s="93" t="s">
        <v>1577</v>
      </c>
      <c r="AD368" s="93" t="s">
        <v>1578</v>
      </c>
      <c r="AE368" s="93" t="s">
        <v>1576</v>
      </c>
      <c r="AF368" s="93" t="s">
        <v>1576</v>
      </c>
      <c r="AG368" s="93" t="s">
        <v>1576</v>
      </c>
      <c r="AH368" s="93" t="s">
        <v>1576</v>
      </c>
      <c r="AI368" s="104" t="s">
        <v>1576</v>
      </c>
    </row>
    <row r="369" spans="1:35" x14ac:dyDescent="0.3">
      <c r="A369" s="106">
        <v>230719</v>
      </c>
      <c r="B369" s="89" t="s">
        <v>553</v>
      </c>
      <c r="C369" s="99" t="s">
        <v>1779</v>
      </c>
      <c r="D369" s="66">
        <v>2021</v>
      </c>
      <c r="E369" s="78">
        <v>44363</v>
      </c>
      <c r="F369" s="205" t="s">
        <v>1741</v>
      </c>
      <c r="G369" s="174" t="s">
        <v>1741</v>
      </c>
      <c r="H369" s="94">
        <v>17.465261440983657</v>
      </c>
      <c r="I369" s="90">
        <v>6.5005280051859531</v>
      </c>
      <c r="J369" s="94">
        <v>10.694352958397374</v>
      </c>
      <c r="K369" s="90">
        <v>8.7533849837416244E-2</v>
      </c>
      <c r="L369" s="90">
        <v>3.748325543949897</v>
      </c>
      <c r="M369" s="90">
        <v>8.070846794851688</v>
      </c>
      <c r="N369" s="90" t="s">
        <v>1751</v>
      </c>
      <c r="O369" s="90">
        <v>1.0806122769047395</v>
      </c>
      <c r="P369" s="90">
        <v>5.7489831979339838</v>
      </c>
      <c r="Q369" s="89" t="s">
        <v>1572</v>
      </c>
      <c r="R369" s="91">
        <v>0.76775090701880966</v>
      </c>
      <c r="S369" s="90">
        <v>0.1202283491734889</v>
      </c>
      <c r="T369" s="94">
        <v>10.715891387764918</v>
      </c>
      <c r="U369" s="90">
        <v>3.7274029463734939</v>
      </c>
      <c r="V369" s="89" t="s">
        <v>1576</v>
      </c>
      <c r="W369" s="90" t="s">
        <v>1752</v>
      </c>
      <c r="X369" s="90" t="s">
        <v>1753</v>
      </c>
      <c r="Y369" s="90" t="s">
        <v>1754</v>
      </c>
      <c r="Z369" s="92" t="s">
        <v>1576</v>
      </c>
      <c r="AA369" s="92" t="s">
        <v>1576</v>
      </c>
      <c r="AB369" s="92" t="s">
        <v>1576</v>
      </c>
      <c r="AC369" s="93" t="s">
        <v>1577</v>
      </c>
      <c r="AD369" s="93" t="s">
        <v>1578</v>
      </c>
      <c r="AE369" s="93" t="s">
        <v>1576</v>
      </c>
      <c r="AF369" s="93" t="s">
        <v>1576</v>
      </c>
      <c r="AG369" s="93" t="s">
        <v>1576</v>
      </c>
      <c r="AH369" s="93" t="s">
        <v>1576</v>
      </c>
      <c r="AI369" s="104" t="s">
        <v>1576</v>
      </c>
    </row>
    <row r="370" spans="1:35" x14ac:dyDescent="0.3">
      <c r="A370" s="105">
        <v>234487</v>
      </c>
      <c r="B370" s="89" t="s">
        <v>553</v>
      </c>
      <c r="C370" s="99" t="s">
        <v>1779</v>
      </c>
      <c r="D370" s="66">
        <v>2021</v>
      </c>
      <c r="E370" s="78">
        <v>44391</v>
      </c>
      <c r="F370" s="205" t="s">
        <v>1741</v>
      </c>
      <c r="G370" s="174" t="s">
        <v>1741</v>
      </c>
      <c r="H370" s="94">
        <v>15.08246760764996</v>
      </c>
      <c r="I370" s="90">
        <v>5.1086762028061079</v>
      </c>
      <c r="J370" s="90">
        <v>3.6406791078552105</v>
      </c>
      <c r="K370" s="24" t="s">
        <v>1572</v>
      </c>
      <c r="L370" s="90">
        <v>3.0288294546717611</v>
      </c>
      <c r="M370" s="90">
        <v>6.3639521298430628</v>
      </c>
      <c r="N370" s="89" t="s">
        <v>1575</v>
      </c>
      <c r="O370" s="91">
        <v>0.66563516372477816</v>
      </c>
      <c r="P370" s="90">
        <v>1.6498784300104201</v>
      </c>
      <c r="Q370" s="89" t="s">
        <v>1572</v>
      </c>
      <c r="R370" s="91">
        <v>0.39028703148189076</v>
      </c>
      <c r="S370" s="89" t="s">
        <v>1573</v>
      </c>
      <c r="T370" s="90">
        <v>3.1818708095192978</v>
      </c>
      <c r="U370" s="90">
        <v>4.4528297914890471</v>
      </c>
      <c r="V370" s="89" t="s">
        <v>1576</v>
      </c>
      <c r="W370" s="89" t="s">
        <v>1574</v>
      </c>
      <c r="X370" s="89" t="s">
        <v>1574</v>
      </c>
      <c r="Y370" s="89" t="s">
        <v>1574</v>
      </c>
      <c r="Z370" s="92" t="s">
        <v>1576</v>
      </c>
      <c r="AA370" s="92" t="s">
        <v>1576</v>
      </c>
      <c r="AB370" s="92" t="s">
        <v>1576</v>
      </c>
      <c r="AC370" s="93" t="s">
        <v>1577</v>
      </c>
      <c r="AD370" s="93" t="s">
        <v>1578</v>
      </c>
      <c r="AE370" s="93" t="s">
        <v>1576</v>
      </c>
      <c r="AF370" s="93" t="s">
        <v>1576</v>
      </c>
      <c r="AG370" s="93" t="s">
        <v>1576</v>
      </c>
      <c r="AH370" s="93" t="s">
        <v>1576</v>
      </c>
      <c r="AI370" s="104" t="s">
        <v>1576</v>
      </c>
    </row>
    <row r="371" spans="1:35" x14ac:dyDescent="0.3">
      <c r="A371" s="107">
        <v>237894</v>
      </c>
      <c r="B371" s="89" t="s">
        <v>553</v>
      </c>
      <c r="C371" s="99" t="s">
        <v>1779</v>
      </c>
      <c r="D371" s="101">
        <v>2021</v>
      </c>
      <c r="E371" s="78">
        <v>44425</v>
      </c>
      <c r="F371" s="205" t="s">
        <v>1741</v>
      </c>
      <c r="G371" s="174" t="s">
        <v>1741</v>
      </c>
      <c r="H371" s="90">
        <v>9.5401465732463553</v>
      </c>
      <c r="I371" s="90">
        <v>3.3723926874446324</v>
      </c>
      <c r="J371" s="90">
        <v>2.9694169284046064</v>
      </c>
      <c r="K371" s="90">
        <v>1.2937907707175644</v>
      </c>
      <c r="L371" s="90">
        <v>1.6959611822501408</v>
      </c>
      <c r="M371" s="90">
        <v>2.6405331400499312</v>
      </c>
      <c r="N371" s="89" t="s">
        <v>1575</v>
      </c>
      <c r="O371" s="90">
        <v>1.5440525086574859</v>
      </c>
      <c r="P371" s="72">
        <v>15</v>
      </c>
      <c r="Q371" s="89" t="s">
        <v>1572</v>
      </c>
      <c r="R371" s="90">
        <v>1.1679552226785856</v>
      </c>
      <c r="S371" s="89" t="s">
        <v>1573</v>
      </c>
      <c r="T371" s="90">
        <v>7.6118426350970445</v>
      </c>
      <c r="U371" s="90">
        <v>4.7525569783361519</v>
      </c>
      <c r="V371" s="89" t="s">
        <v>1576</v>
      </c>
      <c r="W371" s="89" t="s">
        <v>1574</v>
      </c>
      <c r="X371" s="89" t="s">
        <v>1574</v>
      </c>
      <c r="Y371" s="89" t="s">
        <v>1574</v>
      </c>
      <c r="Z371" s="92" t="s">
        <v>1576</v>
      </c>
      <c r="AA371" s="92" t="s">
        <v>1576</v>
      </c>
      <c r="AB371" s="92" t="s">
        <v>1576</v>
      </c>
      <c r="AC371" s="93" t="s">
        <v>1577</v>
      </c>
      <c r="AD371" s="93" t="s">
        <v>1578</v>
      </c>
      <c r="AE371" s="93" t="s">
        <v>1576</v>
      </c>
      <c r="AF371" s="93" t="s">
        <v>1576</v>
      </c>
      <c r="AG371" s="93" t="s">
        <v>1576</v>
      </c>
      <c r="AH371" s="93" t="s">
        <v>1576</v>
      </c>
      <c r="AI371" s="104" t="s">
        <v>1576</v>
      </c>
    </row>
    <row r="372" spans="1:35" x14ac:dyDescent="0.3">
      <c r="A372" s="103">
        <v>241453</v>
      </c>
      <c r="B372" s="89" t="s">
        <v>553</v>
      </c>
      <c r="C372" s="99" t="s">
        <v>1779</v>
      </c>
      <c r="D372" s="66">
        <v>2021</v>
      </c>
      <c r="E372" s="78">
        <v>44454</v>
      </c>
      <c r="F372" s="205" t="s">
        <v>1741</v>
      </c>
      <c r="G372" s="174" t="s">
        <v>1741</v>
      </c>
      <c r="H372" s="90">
        <v>9.8942060931327145</v>
      </c>
      <c r="I372" s="90">
        <v>4.8429862952432678</v>
      </c>
      <c r="J372" s="90">
        <v>3.8101779382167842</v>
      </c>
      <c r="K372" s="90">
        <v>1.1877455834904005</v>
      </c>
      <c r="L372" s="90">
        <v>2.4247942156768789</v>
      </c>
      <c r="M372" s="90">
        <v>4.6044575067352431</v>
      </c>
      <c r="N372" s="89" t="s">
        <v>1575</v>
      </c>
      <c r="O372" s="91">
        <v>0.63891639778934928</v>
      </c>
      <c r="P372" s="90">
        <v>3.1754144970130658</v>
      </c>
      <c r="Q372" s="89" t="s">
        <v>1572</v>
      </c>
      <c r="R372" s="89" t="s">
        <v>1572</v>
      </c>
      <c r="S372" s="89" t="s">
        <v>1573</v>
      </c>
      <c r="T372" s="90">
        <v>8.3226314836703637</v>
      </c>
      <c r="U372" s="90">
        <v>4.3036343694427588</v>
      </c>
      <c r="V372" s="89" t="s">
        <v>1576</v>
      </c>
      <c r="W372" s="89" t="s">
        <v>1574</v>
      </c>
      <c r="X372" s="89" t="s">
        <v>1574</v>
      </c>
      <c r="Y372" s="89" t="s">
        <v>1574</v>
      </c>
      <c r="Z372" s="92" t="s">
        <v>1576</v>
      </c>
      <c r="AA372" s="92" t="s">
        <v>1576</v>
      </c>
      <c r="AB372" s="92" t="s">
        <v>1576</v>
      </c>
      <c r="AC372" s="93" t="s">
        <v>1577</v>
      </c>
      <c r="AD372" s="93" t="s">
        <v>1578</v>
      </c>
      <c r="AE372" s="93" t="s">
        <v>1576</v>
      </c>
      <c r="AF372" s="93" t="s">
        <v>1576</v>
      </c>
      <c r="AG372" s="93" t="s">
        <v>1576</v>
      </c>
      <c r="AH372" s="93" t="s">
        <v>1576</v>
      </c>
      <c r="AI372" s="104" t="s">
        <v>1576</v>
      </c>
    </row>
    <row r="373" spans="1:35" x14ac:dyDescent="0.3">
      <c r="A373" s="105">
        <v>245521</v>
      </c>
      <c r="B373" s="89" t="s">
        <v>553</v>
      </c>
      <c r="C373" s="99" t="s">
        <v>1779</v>
      </c>
      <c r="D373" s="66">
        <v>2021</v>
      </c>
      <c r="E373" s="4">
        <v>44480</v>
      </c>
      <c r="F373" s="205" t="s">
        <v>1741</v>
      </c>
      <c r="G373" s="174" t="s">
        <v>1741</v>
      </c>
      <c r="H373" s="72">
        <v>38.43</v>
      </c>
      <c r="I373" s="24">
        <v>5.45</v>
      </c>
      <c r="J373" s="24">
        <v>9.83</v>
      </c>
      <c r="K373" s="24">
        <v>2.21</v>
      </c>
      <c r="L373" s="24">
        <v>2.95</v>
      </c>
      <c r="M373" s="99">
        <v>6.33</v>
      </c>
      <c r="N373" s="24" t="s">
        <v>1575</v>
      </c>
      <c r="O373" s="91">
        <v>0.98050338249506275</v>
      </c>
      <c r="P373" s="94">
        <v>15.66</v>
      </c>
      <c r="Q373" s="24" t="s">
        <v>1572</v>
      </c>
      <c r="R373" s="24" t="s">
        <v>1572</v>
      </c>
      <c r="S373" s="24" t="s">
        <v>1573</v>
      </c>
      <c r="T373" s="90">
        <v>8.61</v>
      </c>
      <c r="U373" s="24">
        <v>7.82</v>
      </c>
      <c r="V373" s="24" t="s">
        <v>1576</v>
      </c>
      <c r="W373" s="24" t="s">
        <v>1574</v>
      </c>
      <c r="X373" s="24" t="s">
        <v>1574</v>
      </c>
      <c r="Y373" s="24" t="s">
        <v>1574</v>
      </c>
      <c r="Z373" s="92" t="s">
        <v>1576</v>
      </c>
      <c r="AA373" s="92" t="s">
        <v>1576</v>
      </c>
      <c r="AB373" s="92" t="s">
        <v>1576</v>
      </c>
      <c r="AC373" s="93" t="s">
        <v>1577</v>
      </c>
      <c r="AD373" s="93" t="s">
        <v>1578</v>
      </c>
      <c r="AE373" s="93" t="s">
        <v>1576</v>
      </c>
      <c r="AF373" s="93" t="s">
        <v>1576</v>
      </c>
      <c r="AG373" s="93" t="s">
        <v>1576</v>
      </c>
      <c r="AH373" s="93" t="s">
        <v>1576</v>
      </c>
      <c r="AI373" s="104" t="s">
        <v>1576</v>
      </c>
    </row>
    <row r="374" spans="1:35" x14ac:dyDescent="0.3">
      <c r="A374" s="103">
        <v>249098</v>
      </c>
      <c r="B374" s="89" t="s">
        <v>553</v>
      </c>
      <c r="C374" s="99" t="s">
        <v>1740</v>
      </c>
      <c r="D374" s="101">
        <v>2021</v>
      </c>
      <c r="E374" s="78">
        <v>44516</v>
      </c>
      <c r="F374" s="205" t="s">
        <v>1741</v>
      </c>
      <c r="G374" s="174" t="s">
        <v>1741</v>
      </c>
      <c r="H374" s="94">
        <v>20.12</v>
      </c>
      <c r="I374" s="24">
        <v>8.52</v>
      </c>
      <c r="J374" s="24">
        <v>5.86</v>
      </c>
      <c r="K374" s="24">
        <v>2.66</v>
      </c>
      <c r="L374" s="24">
        <v>5.15</v>
      </c>
      <c r="M374" s="24">
        <v>6.33</v>
      </c>
      <c r="N374" s="24" t="s">
        <v>1575</v>
      </c>
      <c r="O374" s="24">
        <v>1.21</v>
      </c>
      <c r="P374" s="24">
        <v>7.45</v>
      </c>
      <c r="Q374" s="24" t="s">
        <v>1572</v>
      </c>
      <c r="R374" s="24" t="s">
        <v>1572</v>
      </c>
      <c r="S374" s="24" t="s">
        <v>1573</v>
      </c>
      <c r="T374" s="94">
        <v>15.13</v>
      </c>
      <c r="U374" s="94">
        <v>11.82</v>
      </c>
      <c r="V374" s="24" t="s">
        <v>1576</v>
      </c>
      <c r="W374" s="24" t="s">
        <v>1574</v>
      </c>
      <c r="X374" s="24" t="s">
        <v>1574</v>
      </c>
      <c r="Y374" s="24" t="s">
        <v>1574</v>
      </c>
      <c r="Z374" s="92" t="s">
        <v>1576</v>
      </c>
      <c r="AA374" s="92" t="s">
        <v>1576</v>
      </c>
      <c r="AB374" s="92" t="s">
        <v>1576</v>
      </c>
      <c r="AC374" s="93" t="s">
        <v>1577</v>
      </c>
      <c r="AD374" s="93" t="s">
        <v>1578</v>
      </c>
      <c r="AE374" s="93" t="s">
        <v>1576</v>
      </c>
      <c r="AF374" s="93" t="s">
        <v>1576</v>
      </c>
      <c r="AG374" s="93" t="s">
        <v>1576</v>
      </c>
      <c r="AH374" s="93" t="s">
        <v>1576</v>
      </c>
      <c r="AI374" s="104" t="s">
        <v>1576</v>
      </c>
    </row>
    <row r="375" spans="1:35" x14ac:dyDescent="0.3">
      <c r="A375" s="105">
        <v>253672</v>
      </c>
      <c r="B375" s="89" t="s">
        <v>553</v>
      </c>
      <c r="C375" s="102" t="s">
        <v>1779</v>
      </c>
      <c r="D375" s="66">
        <v>2021</v>
      </c>
      <c r="E375" s="4">
        <v>44545</v>
      </c>
      <c r="F375" s="205" t="s">
        <v>1741</v>
      </c>
      <c r="G375" s="174" t="s">
        <v>1741</v>
      </c>
      <c r="H375" s="90">
        <v>7.2503331058464138</v>
      </c>
      <c r="I375" s="90">
        <v>5.0584424728911426</v>
      </c>
      <c r="J375" s="90">
        <v>3.6375158428390368</v>
      </c>
      <c r="K375" s="90">
        <v>1.5691181090420636</v>
      </c>
      <c r="L375" s="90">
        <v>3.3585627159771652</v>
      </c>
      <c r="M375" s="90">
        <v>4.9158840033364752</v>
      </c>
      <c r="N375" s="89" t="s">
        <v>1575</v>
      </c>
      <c r="O375" s="91">
        <v>0.69264350633171934</v>
      </c>
      <c r="P375" s="90">
        <v>4.2440934646257844</v>
      </c>
      <c r="Q375" s="24" t="s">
        <v>1572</v>
      </c>
      <c r="R375" s="91">
        <v>0.5717504576820166</v>
      </c>
      <c r="S375" s="89" t="s">
        <v>1573</v>
      </c>
      <c r="T375" s="90">
        <v>9.2108370435366638</v>
      </c>
      <c r="U375" s="94">
        <v>12.233379913988278</v>
      </c>
      <c r="V375" s="24" t="s">
        <v>1576</v>
      </c>
      <c r="W375" s="89" t="s">
        <v>1574</v>
      </c>
      <c r="X375" s="89" t="s">
        <v>1574</v>
      </c>
      <c r="Y375" s="89" t="s">
        <v>1574</v>
      </c>
      <c r="Z375" s="92" t="s">
        <v>1576</v>
      </c>
      <c r="AA375" s="92" t="s">
        <v>1576</v>
      </c>
      <c r="AB375" s="92" t="s">
        <v>1576</v>
      </c>
      <c r="AC375" s="93" t="s">
        <v>1577</v>
      </c>
      <c r="AD375" s="93" t="s">
        <v>1578</v>
      </c>
      <c r="AE375" s="93" t="s">
        <v>1576</v>
      </c>
      <c r="AF375" s="93" t="s">
        <v>1576</v>
      </c>
      <c r="AG375" s="93" t="s">
        <v>1576</v>
      </c>
      <c r="AH375" s="93" t="s">
        <v>1576</v>
      </c>
      <c r="AI375" s="104" t="s">
        <v>1576</v>
      </c>
    </row>
    <row r="376" spans="1:35" x14ac:dyDescent="0.3">
      <c r="A376" s="103">
        <v>214133</v>
      </c>
      <c r="B376" s="89" t="s">
        <v>1279</v>
      </c>
      <c r="C376" s="89" t="s">
        <v>466</v>
      </c>
      <c r="D376" s="66">
        <v>2021</v>
      </c>
      <c r="E376" s="78">
        <v>44225</v>
      </c>
      <c r="F376" s="205">
        <v>6578210</v>
      </c>
      <c r="G376" s="174">
        <v>158727</v>
      </c>
      <c r="H376" s="90">
        <v>2.3596411977284459</v>
      </c>
      <c r="I376" s="90">
        <v>1.11007141627947</v>
      </c>
      <c r="J376" s="91">
        <v>0.8507571846498021</v>
      </c>
      <c r="K376" s="91">
        <v>0.45925830321803485</v>
      </c>
      <c r="L376" s="91">
        <v>0.65671786267423848</v>
      </c>
      <c r="M376" s="90">
        <v>1.099208397866116</v>
      </c>
      <c r="N376" s="89" t="s">
        <v>1575</v>
      </c>
      <c r="O376" s="89" t="s">
        <v>1572</v>
      </c>
      <c r="P376" s="91">
        <v>0.51841335398382382</v>
      </c>
      <c r="Q376" s="89" t="s">
        <v>1572</v>
      </c>
      <c r="R376" s="89" t="s">
        <v>1572</v>
      </c>
      <c r="S376" s="89" t="s">
        <v>1573</v>
      </c>
      <c r="T376" s="90">
        <v>2.5501204611942869</v>
      </c>
      <c r="U376" s="90">
        <v>1.6254732404061265</v>
      </c>
      <c r="V376" s="89" t="s">
        <v>1576</v>
      </c>
      <c r="W376" s="89" t="s">
        <v>1574</v>
      </c>
      <c r="X376" s="89" t="s">
        <v>1574</v>
      </c>
      <c r="Y376" s="89" t="s">
        <v>1574</v>
      </c>
      <c r="Z376" s="92" t="s">
        <v>1576</v>
      </c>
      <c r="AA376" s="92" t="s">
        <v>1576</v>
      </c>
      <c r="AB376" s="92" t="s">
        <v>1576</v>
      </c>
      <c r="AC376" s="93" t="s">
        <v>1577</v>
      </c>
      <c r="AD376" s="93" t="s">
        <v>1578</v>
      </c>
      <c r="AE376" s="93" t="s">
        <v>1576</v>
      </c>
      <c r="AF376" s="93" t="s">
        <v>1576</v>
      </c>
      <c r="AG376" s="93" t="s">
        <v>1576</v>
      </c>
      <c r="AH376" s="93" t="s">
        <v>1576</v>
      </c>
      <c r="AI376" s="104" t="s">
        <v>1576</v>
      </c>
    </row>
    <row r="377" spans="1:35" x14ac:dyDescent="0.3">
      <c r="A377" s="105">
        <v>222827</v>
      </c>
      <c r="B377" s="89" t="s">
        <v>1279</v>
      </c>
      <c r="C377" s="89" t="s">
        <v>466</v>
      </c>
      <c r="D377" s="101">
        <v>2021</v>
      </c>
      <c r="E377" s="78">
        <v>44284</v>
      </c>
      <c r="F377" s="205">
        <v>6578210</v>
      </c>
      <c r="G377" s="174">
        <v>158727</v>
      </c>
      <c r="H377" s="91">
        <v>0.99407450738249237</v>
      </c>
      <c r="I377" s="91">
        <v>0.94688722065147923</v>
      </c>
      <c r="J377" s="91">
        <v>0.82328599438865591</v>
      </c>
      <c r="K377" s="91">
        <v>0.50847659592906735</v>
      </c>
      <c r="L377" s="91">
        <v>0.58981941871675714</v>
      </c>
      <c r="M377" s="91">
        <v>0.88249758972192427</v>
      </c>
      <c r="N377" s="89" t="s">
        <v>1575</v>
      </c>
      <c r="O377" s="89" t="s">
        <v>1572</v>
      </c>
      <c r="P377" s="89" t="s">
        <v>1572</v>
      </c>
      <c r="Q377" s="89" t="s">
        <v>1572</v>
      </c>
      <c r="R377" s="89" t="s">
        <v>1572</v>
      </c>
      <c r="S377" s="89" t="s">
        <v>1573</v>
      </c>
      <c r="T377" s="89" t="s">
        <v>1582</v>
      </c>
      <c r="U377" s="89" t="s">
        <v>1572</v>
      </c>
      <c r="V377" s="89" t="s">
        <v>1576</v>
      </c>
      <c r="W377" s="89" t="s">
        <v>1574</v>
      </c>
      <c r="X377" s="89" t="s">
        <v>1574</v>
      </c>
      <c r="Y377" s="89" t="s">
        <v>1574</v>
      </c>
      <c r="Z377" s="92" t="s">
        <v>1576</v>
      </c>
      <c r="AA377" s="92" t="s">
        <v>1576</v>
      </c>
      <c r="AB377" s="92" t="s">
        <v>1576</v>
      </c>
      <c r="AC377" s="93" t="s">
        <v>1577</v>
      </c>
      <c r="AD377" s="93" t="s">
        <v>1578</v>
      </c>
      <c r="AE377" s="93" t="s">
        <v>1576</v>
      </c>
      <c r="AF377" s="93" t="s">
        <v>1576</v>
      </c>
      <c r="AG377" s="93" t="s">
        <v>1576</v>
      </c>
      <c r="AH377" s="93" t="s">
        <v>1576</v>
      </c>
      <c r="AI377" s="104" t="s">
        <v>1576</v>
      </c>
    </row>
    <row r="378" spans="1:35" x14ac:dyDescent="0.3">
      <c r="A378" s="106">
        <v>225125</v>
      </c>
      <c r="B378" s="89" t="s">
        <v>1279</v>
      </c>
      <c r="C378" s="89" t="s">
        <v>466</v>
      </c>
      <c r="D378" s="66">
        <v>2021</v>
      </c>
      <c r="E378" s="78">
        <v>44306</v>
      </c>
      <c r="F378" s="205">
        <v>6578210</v>
      </c>
      <c r="G378" s="174">
        <v>158727</v>
      </c>
      <c r="H378" s="90">
        <v>1.8052707432571546</v>
      </c>
      <c r="I378" s="90">
        <v>1.1482396541074738</v>
      </c>
      <c r="J378" s="90">
        <v>1.1413423924233068</v>
      </c>
      <c r="K378" s="91">
        <v>0.44400000000000001</v>
      </c>
      <c r="L378" s="91">
        <v>0.71042824788964387</v>
      </c>
      <c r="M378" s="90">
        <v>1.0295449866172535</v>
      </c>
      <c r="N378" s="89" t="s">
        <v>1575</v>
      </c>
      <c r="O378" s="89" t="s">
        <v>1572</v>
      </c>
      <c r="P378" s="89" t="s">
        <v>1572</v>
      </c>
      <c r="Q378" s="89" t="s">
        <v>1572</v>
      </c>
      <c r="R378" s="89" t="s">
        <v>1572</v>
      </c>
      <c r="S378" s="89" t="s">
        <v>1573</v>
      </c>
      <c r="T378" s="93" t="s">
        <v>1750</v>
      </c>
      <c r="U378" s="89" t="s">
        <v>1572</v>
      </c>
      <c r="V378" s="89" t="s">
        <v>1576</v>
      </c>
      <c r="W378" s="89" t="s">
        <v>1574</v>
      </c>
      <c r="X378" s="89" t="s">
        <v>1574</v>
      </c>
      <c r="Y378" s="89" t="s">
        <v>1574</v>
      </c>
      <c r="Z378" s="92" t="s">
        <v>1576</v>
      </c>
      <c r="AA378" s="92" t="s">
        <v>1576</v>
      </c>
      <c r="AB378" s="92" t="s">
        <v>1576</v>
      </c>
      <c r="AC378" s="93" t="s">
        <v>1577</v>
      </c>
      <c r="AD378" s="93" t="s">
        <v>1578</v>
      </c>
      <c r="AE378" s="93" t="s">
        <v>1576</v>
      </c>
      <c r="AF378" s="93" t="s">
        <v>1576</v>
      </c>
      <c r="AG378" s="93" t="s">
        <v>1576</v>
      </c>
      <c r="AH378" s="93" t="s">
        <v>1576</v>
      </c>
      <c r="AI378" s="104" t="s">
        <v>1576</v>
      </c>
    </row>
    <row r="379" spans="1:35" x14ac:dyDescent="0.3">
      <c r="A379" s="106">
        <v>227453</v>
      </c>
      <c r="B379" s="89" t="s">
        <v>1279</v>
      </c>
      <c r="C379" s="89" t="s">
        <v>466</v>
      </c>
      <c r="D379" s="66">
        <v>2021</v>
      </c>
      <c r="E379" s="78">
        <v>44334</v>
      </c>
      <c r="F379" s="205">
        <v>6578210</v>
      </c>
      <c r="G379" s="174">
        <v>158727</v>
      </c>
      <c r="H379" s="90">
        <v>2.1625742883953705</v>
      </c>
      <c r="I379" s="91">
        <v>0.9338181628610156</v>
      </c>
      <c r="J379" s="91">
        <v>0.76738609112709832</v>
      </c>
      <c r="K379" s="89" t="s">
        <v>1572</v>
      </c>
      <c r="L379" s="91">
        <v>0.42709310812219797</v>
      </c>
      <c r="M379" s="90">
        <v>1.214680429569388</v>
      </c>
      <c r="N379" s="89" t="s">
        <v>1575</v>
      </c>
      <c r="O379" s="89" t="s">
        <v>1572</v>
      </c>
      <c r="P379" s="91">
        <v>0.5799708059639247</v>
      </c>
      <c r="Q379" s="89" t="s">
        <v>1572</v>
      </c>
      <c r="R379" s="89" t="s">
        <v>1572</v>
      </c>
      <c r="S379" s="89" t="s">
        <v>1573</v>
      </c>
      <c r="T379" s="93" t="s">
        <v>1750</v>
      </c>
      <c r="U379" s="89" t="s">
        <v>1572</v>
      </c>
      <c r="V379" s="89" t="s">
        <v>1576</v>
      </c>
      <c r="W379" s="89" t="s">
        <v>1574</v>
      </c>
      <c r="X379" s="89" t="s">
        <v>1574</v>
      </c>
      <c r="Y379" s="89" t="s">
        <v>1574</v>
      </c>
      <c r="Z379" s="92" t="s">
        <v>1576</v>
      </c>
      <c r="AA379" s="92" t="s">
        <v>1576</v>
      </c>
      <c r="AB379" s="92" t="s">
        <v>1576</v>
      </c>
      <c r="AC379" s="93" t="s">
        <v>1577</v>
      </c>
      <c r="AD379" s="93" t="s">
        <v>1578</v>
      </c>
      <c r="AE379" s="93" t="s">
        <v>1576</v>
      </c>
      <c r="AF379" s="93" t="s">
        <v>1576</v>
      </c>
      <c r="AG379" s="93" t="s">
        <v>1576</v>
      </c>
      <c r="AH379" s="93" t="s">
        <v>1576</v>
      </c>
      <c r="AI379" s="104" t="s">
        <v>1576</v>
      </c>
    </row>
    <row r="380" spans="1:35" x14ac:dyDescent="0.3">
      <c r="A380" s="106">
        <v>230703</v>
      </c>
      <c r="B380" s="89" t="s">
        <v>1279</v>
      </c>
      <c r="C380" s="89" t="s">
        <v>466</v>
      </c>
      <c r="D380" s="101">
        <v>2021</v>
      </c>
      <c r="E380" s="78">
        <v>44361</v>
      </c>
      <c r="F380" s="205">
        <v>6578210</v>
      </c>
      <c r="G380" s="174">
        <v>158727</v>
      </c>
      <c r="H380" s="90">
        <v>1.6810166799046864</v>
      </c>
      <c r="I380" s="90">
        <v>1.1165475244903362</v>
      </c>
      <c r="J380" s="91">
        <v>0.84342070426264226</v>
      </c>
      <c r="K380" s="90">
        <v>2.3904898067249141</v>
      </c>
      <c r="L380" s="91">
        <v>0.83877257082340495</v>
      </c>
      <c r="M380" s="90">
        <v>1.3695525549377816</v>
      </c>
      <c r="N380" s="90" t="s">
        <v>1751</v>
      </c>
      <c r="O380" s="90">
        <v>0.24054011119936458</v>
      </c>
      <c r="P380" s="90" t="s">
        <v>1780</v>
      </c>
      <c r="Q380" s="89" t="s">
        <v>1572</v>
      </c>
      <c r="R380" s="90">
        <v>7.5509663754302375E-2</v>
      </c>
      <c r="S380" s="90" t="s">
        <v>1751</v>
      </c>
      <c r="T380" s="93" t="s">
        <v>1750</v>
      </c>
      <c r="U380" s="90">
        <v>1.8819168652369604</v>
      </c>
      <c r="V380" s="89" t="s">
        <v>1576</v>
      </c>
      <c r="W380" s="90" t="s">
        <v>1752</v>
      </c>
      <c r="X380" s="90" t="s">
        <v>1753</v>
      </c>
      <c r="Y380" s="90" t="s">
        <v>1754</v>
      </c>
      <c r="Z380" s="92" t="s">
        <v>1576</v>
      </c>
      <c r="AA380" s="92" t="s">
        <v>1576</v>
      </c>
      <c r="AB380" s="92" t="s">
        <v>1576</v>
      </c>
      <c r="AC380" s="93" t="s">
        <v>1577</v>
      </c>
      <c r="AD380" s="93" t="s">
        <v>1578</v>
      </c>
      <c r="AE380" s="93" t="s">
        <v>1576</v>
      </c>
      <c r="AF380" s="93" t="s">
        <v>1576</v>
      </c>
      <c r="AG380" s="93" t="s">
        <v>1576</v>
      </c>
      <c r="AH380" s="93" t="s">
        <v>1576</v>
      </c>
      <c r="AI380" s="104" t="s">
        <v>1576</v>
      </c>
    </row>
    <row r="381" spans="1:35" x14ac:dyDescent="0.3">
      <c r="A381" s="105">
        <v>234471</v>
      </c>
      <c r="B381" s="89" t="s">
        <v>1279</v>
      </c>
      <c r="C381" s="89" t="s">
        <v>466</v>
      </c>
      <c r="D381" s="66">
        <v>2021</v>
      </c>
      <c r="E381" s="78">
        <v>44390</v>
      </c>
      <c r="F381" s="205">
        <v>6578210</v>
      </c>
      <c r="G381" s="174">
        <v>158727</v>
      </c>
      <c r="H381" s="89" t="s">
        <v>1572</v>
      </c>
      <c r="I381" s="89" t="s">
        <v>1573</v>
      </c>
      <c r="J381" s="89" t="s">
        <v>1572</v>
      </c>
      <c r="K381" s="89" t="s">
        <v>1572</v>
      </c>
      <c r="L381" s="89" t="s">
        <v>1572</v>
      </c>
      <c r="M381" s="24" t="s">
        <v>1572</v>
      </c>
      <c r="N381" s="89" t="s">
        <v>1575</v>
      </c>
      <c r="O381" s="89" t="s">
        <v>1572</v>
      </c>
      <c r="P381" s="89" t="s">
        <v>1572</v>
      </c>
      <c r="Q381" s="89" t="s">
        <v>1572</v>
      </c>
      <c r="R381" s="89" t="s">
        <v>1572</v>
      </c>
      <c r="S381" s="89" t="s">
        <v>1573</v>
      </c>
      <c r="T381" s="93" t="s">
        <v>1750</v>
      </c>
      <c r="U381" s="24" t="s">
        <v>1572</v>
      </c>
      <c r="V381" s="89" t="s">
        <v>1576</v>
      </c>
      <c r="W381" s="89" t="s">
        <v>1574</v>
      </c>
      <c r="X381" s="89" t="s">
        <v>1574</v>
      </c>
      <c r="Y381" s="89" t="s">
        <v>1574</v>
      </c>
      <c r="Z381" s="92" t="s">
        <v>1576</v>
      </c>
      <c r="AA381" s="92" t="s">
        <v>1576</v>
      </c>
      <c r="AB381" s="92" t="s">
        <v>1576</v>
      </c>
      <c r="AC381" s="93" t="s">
        <v>1577</v>
      </c>
      <c r="AD381" s="93" t="s">
        <v>1578</v>
      </c>
      <c r="AE381" s="93" t="s">
        <v>1576</v>
      </c>
      <c r="AF381" s="93" t="s">
        <v>1576</v>
      </c>
      <c r="AG381" s="93" t="s">
        <v>1576</v>
      </c>
      <c r="AH381" s="93" t="s">
        <v>1576</v>
      </c>
      <c r="AI381" s="104" t="s">
        <v>1576</v>
      </c>
    </row>
    <row r="382" spans="1:35" x14ac:dyDescent="0.3">
      <c r="A382" s="107">
        <v>237878</v>
      </c>
      <c r="B382" s="89" t="s">
        <v>1279</v>
      </c>
      <c r="C382" s="89" t="s">
        <v>466</v>
      </c>
      <c r="D382" s="66">
        <v>2021</v>
      </c>
      <c r="E382" s="78">
        <v>44424</v>
      </c>
      <c r="F382" s="205">
        <v>6578210</v>
      </c>
      <c r="G382" s="174">
        <v>158727</v>
      </c>
      <c r="H382" s="90">
        <v>1.7637033723184421</v>
      </c>
      <c r="I382" s="89" t="s">
        <v>1573</v>
      </c>
      <c r="J382" s="91">
        <v>0.59191325280671481</v>
      </c>
      <c r="K382" s="91">
        <v>0.59244583626254221</v>
      </c>
      <c r="L382" s="89" t="s">
        <v>1572</v>
      </c>
      <c r="M382" s="91">
        <v>0.87663236829211133</v>
      </c>
      <c r="N382" s="89" t="s">
        <v>1575</v>
      </c>
      <c r="O382" s="89" t="s">
        <v>1572</v>
      </c>
      <c r="P382" s="89" t="s">
        <v>1572</v>
      </c>
      <c r="Q382" s="89" t="s">
        <v>1572</v>
      </c>
      <c r="R382" s="89" t="s">
        <v>1572</v>
      </c>
      <c r="S382" s="89" t="s">
        <v>1573</v>
      </c>
      <c r="T382" s="93" t="s">
        <v>1750</v>
      </c>
      <c r="U382" s="91">
        <v>0.84254702711914953</v>
      </c>
      <c r="V382" s="89" t="s">
        <v>1576</v>
      </c>
      <c r="W382" s="89" t="s">
        <v>1574</v>
      </c>
      <c r="X382" s="89" t="s">
        <v>1574</v>
      </c>
      <c r="Y382" s="89" t="s">
        <v>1574</v>
      </c>
      <c r="Z382" s="92" t="s">
        <v>1576</v>
      </c>
      <c r="AA382" s="92" t="s">
        <v>1576</v>
      </c>
      <c r="AB382" s="92" t="s">
        <v>1576</v>
      </c>
      <c r="AC382" s="93" t="s">
        <v>1577</v>
      </c>
      <c r="AD382" s="93" t="s">
        <v>1578</v>
      </c>
      <c r="AE382" s="93" t="s">
        <v>1576</v>
      </c>
      <c r="AF382" s="93" t="s">
        <v>1576</v>
      </c>
      <c r="AG382" s="93" t="s">
        <v>1576</v>
      </c>
      <c r="AH382" s="93" t="s">
        <v>1576</v>
      </c>
      <c r="AI382" s="104" t="s">
        <v>1576</v>
      </c>
    </row>
    <row r="383" spans="1:35" x14ac:dyDescent="0.3">
      <c r="A383" s="103">
        <v>241436</v>
      </c>
      <c r="B383" s="89" t="s">
        <v>1279</v>
      </c>
      <c r="C383" s="89" t="s">
        <v>466</v>
      </c>
      <c r="D383" s="101">
        <v>2021</v>
      </c>
      <c r="E383" s="78">
        <v>44452</v>
      </c>
      <c r="F383" s="205">
        <v>6578210</v>
      </c>
      <c r="G383" s="174">
        <v>158727</v>
      </c>
      <c r="H383" s="90">
        <v>1.5344829442094272</v>
      </c>
      <c r="I383" s="89" t="s">
        <v>1573</v>
      </c>
      <c r="J383" s="91">
        <v>0.4026867310362644</v>
      </c>
      <c r="K383" s="91">
        <v>0.35780023896405855</v>
      </c>
      <c r="L383" s="91">
        <v>0.6943951087717033</v>
      </c>
      <c r="M383" s="90">
        <v>1.3605881529800541</v>
      </c>
      <c r="N383" s="89" t="s">
        <v>1575</v>
      </c>
      <c r="O383" s="90" t="s">
        <v>1572</v>
      </c>
      <c r="P383" s="1">
        <v>7.6016404559692567</v>
      </c>
      <c r="Q383" s="89" t="s">
        <v>1572</v>
      </c>
      <c r="R383" s="89" t="s">
        <v>1572</v>
      </c>
      <c r="S383" s="89" t="s">
        <v>1573</v>
      </c>
      <c r="T383" s="93" t="s">
        <v>1750</v>
      </c>
      <c r="U383" s="90">
        <v>1.2308801842821928</v>
      </c>
      <c r="V383" s="89" t="s">
        <v>1576</v>
      </c>
      <c r="W383" s="89" t="s">
        <v>1574</v>
      </c>
      <c r="X383" s="89" t="s">
        <v>1574</v>
      </c>
      <c r="Y383" s="89" t="s">
        <v>1574</v>
      </c>
      <c r="Z383" s="92" t="s">
        <v>1576</v>
      </c>
      <c r="AA383" s="92" t="s">
        <v>1576</v>
      </c>
      <c r="AB383" s="92" t="s">
        <v>1576</v>
      </c>
      <c r="AC383" s="93" t="s">
        <v>1577</v>
      </c>
      <c r="AD383" s="93" t="s">
        <v>1578</v>
      </c>
      <c r="AE383" s="93" t="s">
        <v>1576</v>
      </c>
      <c r="AF383" s="93" t="s">
        <v>1576</v>
      </c>
      <c r="AG383" s="93" t="s">
        <v>1576</v>
      </c>
      <c r="AH383" s="93" t="s">
        <v>1576</v>
      </c>
      <c r="AI383" s="104" t="s">
        <v>1576</v>
      </c>
    </row>
    <row r="384" spans="1:35" x14ac:dyDescent="0.3">
      <c r="A384" s="105">
        <v>245505</v>
      </c>
      <c r="B384" s="89" t="s">
        <v>1279</v>
      </c>
      <c r="C384" s="89" t="s">
        <v>466</v>
      </c>
      <c r="D384" s="66">
        <v>2021</v>
      </c>
      <c r="E384" s="78">
        <v>44482</v>
      </c>
      <c r="F384" s="205">
        <v>6578210</v>
      </c>
      <c r="G384" s="174">
        <v>158727</v>
      </c>
      <c r="H384" s="24">
        <v>1.0900000000000001</v>
      </c>
      <c r="I384" s="24">
        <v>1.27</v>
      </c>
      <c r="J384" s="24">
        <v>1.01</v>
      </c>
      <c r="K384" s="91">
        <v>0.62169059011164285</v>
      </c>
      <c r="L384" s="24">
        <v>0.73299999999999998</v>
      </c>
      <c r="M384" s="24">
        <v>1.43</v>
      </c>
      <c r="N384" s="24" t="s">
        <v>1575</v>
      </c>
      <c r="O384" s="24" t="s">
        <v>1572</v>
      </c>
      <c r="P384" s="91">
        <v>0.32120148856990965</v>
      </c>
      <c r="Q384" s="24" t="s">
        <v>1572</v>
      </c>
      <c r="R384" s="24" t="s">
        <v>1572</v>
      </c>
      <c r="S384" s="24" t="s">
        <v>1573</v>
      </c>
      <c r="T384" s="93">
        <v>2.13</v>
      </c>
      <c r="U384" s="24">
        <v>0.73199999999999998</v>
      </c>
      <c r="V384" s="24" t="s">
        <v>1576</v>
      </c>
      <c r="W384" s="24" t="s">
        <v>1574</v>
      </c>
      <c r="X384" s="24" t="s">
        <v>1574</v>
      </c>
      <c r="Y384" s="24" t="s">
        <v>1574</v>
      </c>
      <c r="Z384" s="92" t="s">
        <v>1576</v>
      </c>
      <c r="AA384" s="92" t="s">
        <v>1576</v>
      </c>
      <c r="AB384" s="92" t="s">
        <v>1576</v>
      </c>
      <c r="AC384" s="93" t="s">
        <v>1577</v>
      </c>
      <c r="AD384" s="93" t="s">
        <v>1578</v>
      </c>
      <c r="AE384" s="93" t="s">
        <v>1576</v>
      </c>
      <c r="AF384" s="93" t="s">
        <v>1576</v>
      </c>
      <c r="AG384" s="93" t="s">
        <v>1576</v>
      </c>
      <c r="AH384" s="93" t="s">
        <v>1576</v>
      </c>
      <c r="AI384" s="104" t="s">
        <v>1576</v>
      </c>
    </row>
    <row r="385" spans="1:35" x14ac:dyDescent="0.3">
      <c r="A385" s="103">
        <v>249081</v>
      </c>
      <c r="B385" s="89" t="s">
        <v>1279</v>
      </c>
      <c r="C385" s="89" t="s">
        <v>466</v>
      </c>
      <c r="D385" s="66">
        <v>2021</v>
      </c>
      <c r="E385" s="78">
        <v>44515</v>
      </c>
      <c r="F385" s="205">
        <v>6578210</v>
      </c>
      <c r="G385" s="174">
        <v>158727</v>
      </c>
      <c r="H385" s="24">
        <v>1.27</v>
      </c>
      <c r="I385" s="24">
        <v>1.64</v>
      </c>
      <c r="J385" s="24">
        <v>1.68</v>
      </c>
      <c r="K385" s="24">
        <v>1.18</v>
      </c>
      <c r="L385" s="91">
        <v>0.981477858214309</v>
      </c>
      <c r="M385" s="24">
        <v>1.02</v>
      </c>
      <c r="N385" s="24" t="s">
        <v>1575</v>
      </c>
      <c r="O385" s="24" t="s">
        <v>1572</v>
      </c>
      <c r="P385" s="91">
        <v>0.33000717406900149</v>
      </c>
      <c r="Q385" s="24" t="s">
        <v>1572</v>
      </c>
      <c r="R385" s="24" t="s">
        <v>1572</v>
      </c>
      <c r="S385" s="24" t="s">
        <v>1573</v>
      </c>
      <c r="T385" s="89">
        <v>4.28</v>
      </c>
      <c r="U385" s="91">
        <v>0.55069675427726694</v>
      </c>
      <c r="V385" s="24" t="s">
        <v>1576</v>
      </c>
      <c r="W385" s="24" t="s">
        <v>1574</v>
      </c>
      <c r="X385" s="24" t="s">
        <v>1574</v>
      </c>
      <c r="Y385" s="24" t="s">
        <v>1574</v>
      </c>
      <c r="Z385" s="92" t="s">
        <v>1576</v>
      </c>
      <c r="AA385" s="92" t="s">
        <v>1576</v>
      </c>
      <c r="AB385" s="92" t="s">
        <v>1576</v>
      </c>
      <c r="AC385" s="93" t="s">
        <v>1577</v>
      </c>
      <c r="AD385" s="93" t="s">
        <v>1578</v>
      </c>
      <c r="AE385" s="93" t="s">
        <v>1576</v>
      </c>
      <c r="AF385" s="93" t="s">
        <v>1576</v>
      </c>
      <c r="AG385" s="93" t="s">
        <v>1576</v>
      </c>
      <c r="AH385" s="93" t="s">
        <v>1576</v>
      </c>
      <c r="AI385" s="104" t="s">
        <v>1576</v>
      </c>
    </row>
    <row r="386" spans="1:35" x14ac:dyDescent="0.3">
      <c r="A386" s="105">
        <v>253656</v>
      </c>
      <c r="B386" s="89" t="s">
        <v>1279</v>
      </c>
      <c r="C386" s="89" t="s">
        <v>466</v>
      </c>
      <c r="D386" s="101">
        <v>2021</v>
      </c>
      <c r="E386" s="4">
        <v>44546</v>
      </c>
      <c r="F386" s="205">
        <v>6578210</v>
      </c>
      <c r="G386" s="174">
        <v>158727</v>
      </c>
      <c r="H386" s="91">
        <v>0.79033748685426564</v>
      </c>
      <c r="I386" s="90">
        <v>1.4995166618863995</v>
      </c>
      <c r="J386" s="90">
        <v>1.2278912648586635</v>
      </c>
      <c r="K386" s="91">
        <v>0.50936401202502735</v>
      </c>
      <c r="L386" s="91">
        <v>0.7790666794140455</v>
      </c>
      <c r="M386" s="91">
        <v>0.58850398886728916</v>
      </c>
      <c r="N386" s="24" t="s">
        <v>1575</v>
      </c>
      <c r="O386" s="24" t="s">
        <v>1572</v>
      </c>
      <c r="P386" s="24" t="s">
        <v>1572</v>
      </c>
      <c r="Q386" s="24" t="s">
        <v>1572</v>
      </c>
      <c r="R386" s="24" t="s">
        <v>1572</v>
      </c>
      <c r="S386" s="24" t="s">
        <v>1573</v>
      </c>
      <c r="T386" s="89">
        <v>2.1</v>
      </c>
      <c r="U386" s="90">
        <v>1.4032739517936623</v>
      </c>
      <c r="V386" s="24" t="s">
        <v>1576</v>
      </c>
      <c r="W386" s="24" t="s">
        <v>1574</v>
      </c>
      <c r="X386" s="24" t="s">
        <v>1574</v>
      </c>
      <c r="Y386" s="24" t="s">
        <v>1574</v>
      </c>
      <c r="Z386" s="92" t="s">
        <v>1576</v>
      </c>
      <c r="AA386" s="92" t="s">
        <v>1576</v>
      </c>
      <c r="AB386" s="92" t="s">
        <v>1576</v>
      </c>
      <c r="AC386" s="93" t="s">
        <v>1577</v>
      </c>
      <c r="AD386" s="93" t="s">
        <v>1578</v>
      </c>
      <c r="AE386" s="93" t="s">
        <v>1576</v>
      </c>
      <c r="AF386" s="93" t="s">
        <v>1576</v>
      </c>
      <c r="AG386" s="93" t="s">
        <v>1576</v>
      </c>
      <c r="AH386" s="93" t="s">
        <v>1576</v>
      </c>
      <c r="AI386" s="104" t="s">
        <v>1576</v>
      </c>
    </row>
    <row r="387" spans="1:35" x14ac:dyDescent="0.3">
      <c r="A387" s="103">
        <v>214134</v>
      </c>
      <c r="B387" s="89" t="s">
        <v>37</v>
      </c>
      <c r="C387" s="89" t="s">
        <v>37</v>
      </c>
      <c r="D387" s="66">
        <v>2021</v>
      </c>
      <c r="E387" s="4" t="s">
        <v>1781</v>
      </c>
      <c r="F387" s="205" t="s">
        <v>1741</v>
      </c>
      <c r="G387" s="174" t="s">
        <v>1741</v>
      </c>
      <c r="H387" s="89" t="s">
        <v>1572</v>
      </c>
      <c r="I387" s="89" t="s">
        <v>1573</v>
      </c>
      <c r="J387" s="89" t="s">
        <v>1572</v>
      </c>
      <c r="K387" s="89" t="s">
        <v>1572</v>
      </c>
      <c r="L387" s="89" t="s">
        <v>1572</v>
      </c>
      <c r="M387" s="89" t="s">
        <v>1572</v>
      </c>
      <c r="N387" s="89" t="s">
        <v>1575</v>
      </c>
      <c r="O387" s="89" t="s">
        <v>1572</v>
      </c>
      <c r="P387" s="89" t="s">
        <v>1572</v>
      </c>
      <c r="Q387" s="89" t="s">
        <v>1572</v>
      </c>
      <c r="R387" s="89" t="s">
        <v>1572</v>
      </c>
      <c r="S387" s="89" t="s">
        <v>1573</v>
      </c>
      <c r="T387" s="89" t="s">
        <v>1582</v>
      </c>
      <c r="U387" s="89" t="s">
        <v>1572</v>
      </c>
      <c r="V387" s="89" t="s">
        <v>1576</v>
      </c>
      <c r="W387" s="89" t="s">
        <v>1574</v>
      </c>
      <c r="X387" s="89" t="s">
        <v>1574</v>
      </c>
      <c r="Y387" s="89" t="s">
        <v>1574</v>
      </c>
      <c r="Z387" s="92" t="s">
        <v>1576</v>
      </c>
      <c r="AA387" s="92" t="s">
        <v>1576</v>
      </c>
      <c r="AB387" s="92" t="s">
        <v>1576</v>
      </c>
      <c r="AC387" s="93" t="s">
        <v>1577</v>
      </c>
      <c r="AD387" s="93" t="s">
        <v>1578</v>
      </c>
      <c r="AE387" s="93" t="s">
        <v>1576</v>
      </c>
      <c r="AF387" s="93" t="s">
        <v>1576</v>
      </c>
      <c r="AG387" s="93" t="s">
        <v>1576</v>
      </c>
      <c r="AH387" s="93" t="s">
        <v>1576</v>
      </c>
      <c r="AI387" s="104" t="s">
        <v>1576</v>
      </c>
    </row>
    <row r="388" spans="1:35" x14ac:dyDescent="0.3">
      <c r="A388" s="105">
        <v>216171</v>
      </c>
      <c r="B388" s="89" t="s">
        <v>37</v>
      </c>
      <c r="C388" s="89" t="s">
        <v>37</v>
      </c>
      <c r="D388" s="66">
        <v>2021</v>
      </c>
      <c r="E388" s="4" t="s">
        <v>1782</v>
      </c>
      <c r="F388" s="205" t="s">
        <v>1741</v>
      </c>
      <c r="G388" s="174" t="s">
        <v>1741</v>
      </c>
      <c r="H388" s="89" t="s">
        <v>1572</v>
      </c>
      <c r="I388" s="89" t="s">
        <v>1573</v>
      </c>
      <c r="J388" s="89" t="s">
        <v>1572</v>
      </c>
      <c r="K388" s="89" t="s">
        <v>1572</v>
      </c>
      <c r="L388" s="89" t="s">
        <v>1572</v>
      </c>
      <c r="M388" s="89" t="s">
        <v>1572</v>
      </c>
      <c r="N388" s="89" t="s">
        <v>1575</v>
      </c>
      <c r="O388" s="89" t="s">
        <v>1572</v>
      </c>
      <c r="P388" s="89" t="s">
        <v>1572</v>
      </c>
      <c r="Q388" s="89" t="s">
        <v>1572</v>
      </c>
      <c r="R388" s="89" t="s">
        <v>1572</v>
      </c>
      <c r="S388" s="89" t="s">
        <v>1573</v>
      </c>
      <c r="T388" s="89" t="s">
        <v>1582</v>
      </c>
      <c r="U388" s="89" t="s">
        <v>1572</v>
      </c>
      <c r="V388" s="89" t="s">
        <v>1576</v>
      </c>
      <c r="W388" s="89" t="s">
        <v>1574</v>
      </c>
      <c r="X388" s="89" t="s">
        <v>1574</v>
      </c>
      <c r="Y388" s="89" t="s">
        <v>1574</v>
      </c>
      <c r="Z388" s="92" t="s">
        <v>1576</v>
      </c>
      <c r="AA388" s="92" t="s">
        <v>1576</v>
      </c>
      <c r="AB388" s="92" t="s">
        <v>1576</v>
      </c>
      <c r="AC388" s="93" t="s">
        <v>1577</v>
      </c>
      <c r="AD388" s="93" t="s">
        <v>1578</v>
      </c>
      <c r="AE388" s="93" t="s">
        <v>1576</v>
      </c>
      <c r="AF388" s="93" t="s">
        <v>1576</v>
      </c>
      <c r="AG388" s="93" t="s">
        <v>1576</v>
      </c>
      <c r="AH388" s="93" t="s">
        <v>1576</v>
      </c>
      <c r="AI388" s="104" t="s">
        <v>1576</v>
      </c>
    </row>
    <row r="389" spans="1:35" x14ac:dyDescent="0.3">
      <c r="A389" s="105">
        <v>222843</v>
      </c>
      <c r="B389" s="89" t="s">
        <v>37</v>
      </c>
      <c r="C389" s="89" t="s">
        <v>37</v>
      </c>
      <c r="D389" s="101">
        <v>2021</v>
      </c>
      <c r="E389" s="4" t="s">
        <v>1783</v>
      </c>
      <c r="F389" s="205" t="s">
        <v>1741</v>
      </c>
      <c r="G389" s="174" t="s">
        <v>1741</v>
      </c>
      <c r="H389" s="89" t="s">
        <v>1572</v>
      </c>
      <c r="I389" s="89" t="s">
        <v>1573</v>
      </c>
      <c r="J389" s="89" t="s">
        <v>1572</v>
      </c>
      <c r="K389" s="89" t="s">
        <v>1572</v>
      </c>
      <c r="L389" s="89" t="s">
        <v>1572</v>
      </c>
      <c r="M389" s="89" t="s">
        <v>1572</v>
      </c>
      <c r="N389" s="89" t="s">
        <v>1575</v>
      </c>
      <c r="O389" s="89" t="s">
        <v>1572</v>
      </c>
      <c r="P389" s="89" t="s">
        <v>1572</v>
      </c>
      <c r="Q389" s="89" t="s">
        <v>1572</v>
      </c>
      <c r="R389" s="89" t="s">
        <v>1572</v>
      </c>
      <c r="S389" s="89" t="s">
        <v>1573</v>
      </c>
      <c r="T389" s="89" t="s">
        <v>1582</v>
      </c>
      <c r="U389" s="89" t="s">
        <v>1572</v>
      </c>
      <c r="V389" s="89" t="s">
        <v>1576</v>
      </c>
      <c r="W389" s="89" t="s">
        <v>1574</v>
      </c>
      <c r="X389" s="89" t="s">
        <v>1574</v>
      </c>
      <c r="Y389" s="89" t="s">
        <v>1574</v>
      </c>
      <c r="Z389" s="92" t="s">
        <v>1576</v>
      </c>
      <c r="AA389" s="92" t="s">
        <v>1576</v>
      </c>
      <c r="AB389" s="92" t="s">
        <v>1576</v>
      </c>
      <c r="AC389" s="93" t="s">
        <v>1577</v>
      </c>
      <c r="AD389" s="93" t="s">
        <v>1578</v>
      </c>
      <c r="AE389" s="93" t="s">
        <v>1576</v>
      </c>
      <c r="AF389" s="93" t="s">
        <v>1576</v>
      </c>
      <c r="AG389" s="93" t="s">
        <v>1576</v>
      </c>
      <c r="AH389" s="93" t="s">
        <v>1576</v>
      </c>
      <c r="AI389" s="104" t="s">
        <v>1576</v>
      </c>
    </row>
    <row r="390" spans="1:35" x14ac:dyDescent="0.3">
      <c r="A390" s="106">
        <v>225141</v>
      </c>
      <c r="B390" s="89" t="s">
        <v>37</v>
      </c>
      <c r="C390" s="89" t="s">
        <v>37</v>
      </c>
      <c r="D390" s="66">
        <v>2021</v>
      </c>
      <c r="E390" s="82" t="s">
        <v>1784</v>
      </c>
      <c r="F390" s="205" t="s">
        <v>1741</v>
      </c>
      <c r="G390" s="174" t="s">
        <v>1741</v>
      </c>
      <c r="H390" s="89" t="s">
        <v>1572</v>
      </c>
      <c r="I390" s="89" t="s">
        <v>1573</v>
      </c>
      <c r="J390" s="89" t="s">
        <v>1572</v>
      </c>
      <c r="K390" s="89" t="s">
        <v>1572</v>
      </c>
      <c r="L390" s="89" t="s">
        <v>1572</v>
      </c>
      <c r="M390" s="89" t="s">
        <v>1572</v>
      </c>
      <c r="N390" s="89" t="s">
        <v>1575</v>
      </c>
      <c r="O390" s="89" t="s">
        <v>1572</v>
      </c>
      <c r="P390" s="89" t="s">
        <v>1572</v>
      </c>
      <c r="Q390" s="89" t="s">
        <v>1572</v>
      </c>
      <c r="R390" s="89" t="s">
        <v>1572</v>
      </c>
      <c r="S390" s="89" t="s">
        <v>1573</v>
      </c>
      <c r="T390" s="93" t="s">
        <v>1750</v>
      </c>
      <c r="U390" s="89" t="s">
        <v>1572</v>
      </c>
      <c r="V390" s="89" t="s">
        <v>1576</v>
      </c>
      <c r="W390" s="89" t="s">
        <v>1574</v>
      </c>
      <c r="X390" s="89" t="s">
        <v>1574</v>
      </c>
      <c r="Y390" s="89" t="s">
        <v>1574</v>
      </c>
      <c r="Z390" s="92" t="s">
        <v>1576</v>
      </c>
      <c r="AA390" s="92" t="s">
        <v>1576</v>
      </c>
      <c r="AB390" s="92" t="s">
        <v>1576</v>
      </c>
      <c r="AC390" s="93" t="s">
        <v>1577</v>
      </c>
      <c r="AD390" s="93" t="s">
        <v>1578</v>
      </c>
      <c r="AE390" s="93" t="s">
        <v>1576</v>
      </c>
      <c r="AF390" s="93" t="s">
        <v>1576</v>
      </c>
      <c r="AG390" s="93" t="s">
        <v>1576</v>
      </c>
      <c r="AH390" s="93" t="s">
        <v>1576</v>
      </c>
      <c r="AI390" s="104" t="s">
        <v>1576</v>
      </c>
    </row>
    <row r="391" spans="1:35" x14ac:dyDescent="0.3">
      <c r="A391" s="106">
        <v>227472</v>
      </c>
      <c r="B391" s="89" t="s">
        <v>37</v>
      </c>
      <c r="C391" s="89" t="s">
        <v>37</v>
      </c>
      <c r="D391" s="66">
        <v>2021</v>
      </c>
      <c r="E391" s="82" t="s">
        <v>1785</v>
      </c>
      <c r="F391" s="205" t="s">
        <v>1741</v>
      </c>
      <c r="G391" s="174" t="s">
        <v>1741</v>
      </c>
      <c r="H391" s="89" t="s">
        <v>1572</v>
      </c>
      <c r="I391" s="89" t="s">
        <v>1573</v>
      </c>
      <c r="J391" s="89" t="s">
        <v>1572</v>
      </c>
      <c r="K391" s="89" t="s">
        <v>1572</v>
      </c>
      <c r="L391" s="89" t="s">
        <v>1572</v>
      </c>
      <c r="M391" s="89" t="s">
        <v>1572</v>
      </c>
      <c r="N391" s="89" t="s">
        <v>1575</v>
      </c>
      <c r="O391" s="89" t="s">
        <v>1572</v>
      </c>
      <c r="P391" s="89" t="s">
        <v>1572</v>
      </c>
      <c r="Q391" s="89" t="s">
        <v>1572</v>
      </c>
      <c r="R391" s="89" t="s">
        <v>1572</v>
      </c>
      <c r="S391" s="89" t="s">
        <v>1573</v>
      </c>
      <c r="T391" s="93" t="s">
        <v>1750</v>
      </c>
      <c r="U391" s="89" t="s">
        <v>1572</v>
      </c>
      <c r="V391" s="89" t="s">
        <v>1576</v>
      </c>
      <c r="W391" s="89" t="s">
        <v>1574</v>
      </c>
      <c r="X391" s="89" t="s">
        <v>1574</v>
      </c>
      <c r="Y391" s="89" t="s">
        <v>1574</v>
      </c>
      <c r="Z391" s="92" t="s">
        <v>1576</v>
      </c>
      <c r="AA391" s="92" t="s">
        <v>1576</v>
      </c>
      <c r="AB391" s="92" t="s">
        <v>1576</v>
      </c>
      <c r="AC391" s="93" t="s">
        <v>1577</v>
      </c>
      <c r="AD391" s="93" t="s">
        <v>1578</v>
      </c>
      <c r="AE391" s="93" t="s">
        <v>1576</v>
      </c>
      <c r="AF391" s="93" t="s">
        <v>1576</v>
      </c>
      <c r="AG391" s="93" t="s">
        <v>1576</v>
      </c>
      <c r="AH391" s="93" t="s">
        <v>1576</v>
      </c>
      <c r="AI391" s="104" t="s">
        <v>1576</v>
      </c>
    </row>
    <row r="392" spans="1:35" x14ac:dyDescent="0.3">
      <c r="A392" s="106">
        <v>230721</v>
      </c>
      <c r="B392" s="89" t="s">
        <v>37</v>
      </c>
      <c r="C392" s="89" t="s">
        <v>37</v>
      </c>
      <c r="D392" s="101">
        <v>2021</v>
      </c>
      <c r="E392" s="82" t="s">
        <v>1786</v>
      </c>
      <c r="F392" s="205" t="s">
        <v>1741</v>
      </c>
      <c r="G392" s="174" t="s">
        <v>1741</v>
      </c>
      <c r="H392" s="89" t="s">
        <v>1572</v>
      </c>
      <c r="I392" s="89" t="s">
        <v>1573</v>
      </c>
      <c r="J392" s="89" t="s">
        <v>1572</v>
      </c>
      <c r="K392" s="89" t="s">
        <v>1572</v>
      </c>
      <c r="L392" s="89" t="s">
        <v>1572</v>
      </c>
      <c r="M392" s="89" t="s">
        <v>1572</v>
      </c>
      <c r="N392" s="89" t="s">
        <v>1575</v>
      </c>
      <c r="O392" s="89" t="s">
        <v>1572</v>
      </c>
      <c r="P392" s="89" t="s">
        <v>1572</v>
      </c>
      <c r="Q392" s="89" t="s">
        <v>1572</v>
      </c>
      <c r="R392" s="89" t="s">
        <v>1572</v>
      </c>
      <c r="S392" s="89" t="s">
        <v>1573</v>
      </c>
      <c r="T392" s="93" t="s">
        <v>1750</v>
      </c>
      <c r="U392" s="89" t="s">
        <v>1572</v>
      </c>
      <c r="V392" s="89" t="s">
        <v>1576</v>
      </c>
      <c r="W392" s="89" t="s">
        <v>1574</v>
      </c>
      <c r="X392" s="89" t="s">
        <v>1574</v>
      </c>
      <c r="Y392" s="89" t="s">
        <v>1574</v>
      </c>
      <c r="Z392" s="92" t="s">
        <v>1576</v>
      </c>
      <c r="AA392" s="92" t="s">
        <v>1576</v>
      </c>
      <c r="AB392" s="92" t="s">
        <v>1576</v>
      </c>
      <c r="AC392" s="93" t="s">
        <v>1577</v>
      </c>
      <c r="AD392" s="93" t="s">
        <v>1578</v>
      </c>
      <c r="AE392" s="93" t="s">
        <v>1576</v>
      </c>
      <c r="AF392" s="93" t="s">
        <v>1576</v>
      </c>
      <c r="AG392" s="93" t="s">
        <v>1576</v>
      </c>
      <c r="AH392" s="93" t="s">
        <v>1576</v>
      </c>
      <c r="AI392" s="104" t="s">
        <v>1576</v>
      </c>
    </row>
    <row r="393" spans="1:35" x14ac:dyDescent="0.3">
      <c r="A393" s="105">
        <v>234489</v>
      </c>
      <c r="B393" s="89" t="s">
        <v>37</v>
      </c>
      <c r="C393" s="89" t="s">
        <v>37</v>
      </c>
      <c r="D393" s="66">
        <v>2021</v>
      </c>
      <c r="E393" s="82" t="s">
        <v>1787</v>
      </c>
      <c r="F393" s="205" t="s">
        <v>1741</v>
      </c>
      <c r="G393" s="174" t="s">
        <v>1741</v>
      </c>
      <c r="H393" s="89" t="s">
        <v>1572</v>
      </c>
      <c r="I393" s="89" t="s">
        <v>1573</v>
      </c>
      <c r="J393" s="89" t="s">
        <v>1572</v>
      </c>
      <c r="K393" s="89" t="s">
        <v>1572</v>
      </c>
      <c r="L393" s="89" t="s">
        <v>1572</v>
      </c>
      <c r="M393" s="89" t="s">
        <v>1572</v>
      </c>
      <c r="N393" s="89" t="s">
        <v>1575</v>
      </c>
      <c r="O393" s="89" t="s">
        <v>1572</v>
      </c>
      <c r="P393" s="90">
        <v>1.0625679549273501</v>
      </c>
      <c r="Q393" s="89" t="s">
        <v>1572</v>
      </c>
      <c r="R393" s="89" t="s">
        <v>1572</v>
      </c>
      <c r="S393" s="89" t="s">
        <v>1573</v>
      </c>
      <c r="T393" s="93" t="s">
        <v>1750</v>
      </c>
      <c r="U393" s="89" t="s">
        <v>1572</v>
      </c>
      <c r="V393" s="89" t="s">
        <v>1576</v>
      </c>
      <c r="W393" s="89" t="s">
        <v>1574</v>
      </c>
      <c r="X393" s="89" t="s">
        <v>1574</v>
      </c>
      <c r="Y393" s="89" t="s">
        <v>1574</v>
      </c>
      <c r="Z393" s="92" t="s">
        <v>1576</v>
      </c>
      <c r="AA393" s="92" t="s">
        <v>1576</v>
      </c>
      <c r="AB393" s="92" t="s">
        <v>1576</v>
      </c>
      <c r="AC393" s="93" t="s">
        <v>1577</v>
      </c>
      <c r="AD393" s="93" t="s">
        <v>1578</v>
      </c>
      <c r="AE393" s="93" t="s">
        <v>1576</v>
      </c>
      <c r="AF393" s="93" t="s">
        <v>1576</v>
      </c>
      <c r="AG393" s="93" t="s">
        <v>1576</v>
      </c>
      <c r="AH393" s="93" t="s">
        <v>1576</v>
      </c>
      <c r="AI393" s="104" t="s">
        <v>1576</v>
      </c>
    </row>
    <row r="394" spans="1:35" x14ac:dyDescent="0.3">
      <c r="A394" s="107">
        <v>237896</v>
      </c>
      <c r="B394" s="89" t="s">
        <v>37</v>
      </c>
      <c r="C394" s="89" t="s">
        <v>37</v>
      </c>
      <c r="D394" s="66">
        <v>2021</v>
      </c>
      <c r="E394" s="82" t="s">
        <v>1788</v>
      </c>
      <c r="F394" s="205" t="s">
        <v>1741</v>
      </c>
      <c r="G394" s="174" t="s">
        <v>1741</v>
      </c>
      <c r="H394" s="89" t="s">
        <v>1572</v>
      </c>
      <c r="I394" s="89" t="s">
        <v>1573</v>
      </c>
      <c r="J394" s="89" t="s">
        <v>1572</v>
      </c>
      <c r="K394" s="89" t="s">
        <v>1572</v>
      </c>
      <c r="L394" s="89" t="s">
        <v>1572</v>
      </c>
      <c r="M394" s="89" t="s">
        <v>1572</v>
      </c>
      <c r="N394" s="89" t="s">
        <v>1575</v>
      </c>
      <c r="O394" s="89" t="s">
        <v>1572</v>
      </c>
      <c r="P394" s="89" t="s">
        <v>1572</v>
      </c>
      <c r="Q394" s="89" t="s">
        <v>1572</v>
      </c>
      <c r="R394" s="89" t="s">
        <v>1572</v>
      </c>
      <c r="S394" s="89" t="s">
        <v>1573</v>
      </c>
      <c r="T394" s="93" t="s">
        <v>1750</v>
      </c>
      <c r="U394" s="89" t="s">
        <v>1572</v>
      </c>
      <c r="V394" s="89" t="s">
        <v>1576</v>
      </c>
      <c r="W394" s="89" t="s">
        <v>1574</v>
      </c>
      <c r="X394" s="89" t="s">
        <v>1574</v>
      </c>
      <c r="Y394" s="89" t="s">
        <v>1574</v>
      </c>
      <c r="Z394" s="92" t="s">
        <v>1576</v>
      </c>
      <c r="AA394" s="92" t="s">
        <v>1576</v>
      </c>
      <c r="AB394" s="92" t="s">
        <v>1576</v>
      </c>
      <c r="AC394" s="93" t="s">
        <v>1577</v>
      </c>
      <c r="AD394" s="93" t="s">
        <v>1578</v>
      </c>
      <c r="AE394" s="93" t="s">
        <v>1576</v>
      </c>
      <c r="AF394" s="93" t="s">
        <v>1576</v>
      </c>
      <c r="AG394" s="93" t="s">
        <v>1576</v>
      </c>
      <c r="AH394" s="93" t="s">
        <v>1576</v>
      </c>
      <c r="AI394" s="104" t="s">
        <v>1576</v>
      </c>
    </row>
    <row r="395" spans="1:35" x14ac:dyDescent="0.3">
      <c r="A395" s="103">
        <v>241455</v>
      </c>
      <c r="B395" s="89" t="s">
        <v>37</v>
      </c>
      <c r="C395" s="89" t="s">
        <v>37</v>
      </c>
      <c r="D395" s="101">
        <v>2021</v>
      </c>
      <c r="E395" s="12" t="s">
        <v>1789</v>
      </c>
      <c r="F395" s="205" t="s">
        <v>1741</v>
      </c>
      <c r="G395" s="174" t="s">
        <v>1741</v>
      </c>
      <c r="H395" s="89" t="s">
        <v>1572</v>
      </c>
      <c r="I395" s="89" t="s">
        <v>1573</v>
      </c>
      <c r="J395" s="89" t="s">
        <v>1572</v>
      </c>
      <c r="K395" s="89" t="s">
        <v>1572</v>
      </c>
      <c r="L395" s="90" t="s">
        <v>1572</v>
      </c>
      <c r="M395" s="90" t="s">
        <v>1572</v>
      </c>
      <c r="N395" s="89" t="s">
        <v>1575</v>
      </c>
      <c r="O395" s="90" t="s">
        <v>1572</v>
      </c>
      <c r="P395" s="89" t="s">
        <v>1572</v>
      </c>
      <c r="Q395" s="89" t="s">
        <v>1572</v>
      </c>
      <c r="R395" s="89" t="s">
        <v>1572</v>
      </c>
      <c r="S395" s="89" t="s">
        <v>1573</v>
      </c>
      <c r="T395" s="93" t="s">
        <v>1750</v>
      </c>
      <c r="U395" s="90" t="s">
        <v>1572</v>
      </c>
      <c r="V395" s="89" t="s">
        <v>1576</v>
      </c>
      <c r="W395" s="89" t="s">
        <v>1574</v>
      </c>
      <c r="X395" s="89" t="s">
        <v>1574</v>
      </c>
      <c r="Y395" s="89" t="s">
        <v>1574</v>
      </c>
      <c r="Z395" s="92" t="s">
        <v>1576</v>
      </c>
      <c r="AA395" s="92" t="s">
        <v>1576</v>
      </c>
      <c r="AB395" s="92" t="s">
        <v>1576</v>
      </c>
      <c r="AC395" s="93" t="s">
        <v>1577</v>
      </c>
      <c r="AD395" s="93" t="s">
        <v>1578</v>
      </c>
      <c r="AE395" s="93" t="s">
        <v>1576</v>
      </c>
      <c r="AF395" s="93" t="s">
        <v>1576</v>
      </c>
      <c r="AG395" s="93" t="s">
        <v>1576</v>
      </c>
      <c r="AH395" s="93" t="s">
        <v>1576</v>
      </c>
      <c r="AI395" s="104" t="s">
        <v>1576</v>
      </c>
    </row>
    <row r="396" spans="1:35" x14ac:dyDescent="0.3">
      <c r="A396" s="105">
        <v>245523</v>
      </c>
      <c r="B396" s="89" t="s">
        <v>37</v>
      </c>
      <c r="C396" s="89" t="s">
        <v>37</v>
      </c>
      <c r="D396" s="66">
        <v>2021</v>
      </c>
      <c r="E396" s="12" t="s">
        <v>1790</v>
      </c>
      <c r="F396" s="205" t="s">
        <v>1741</v>
      </c>
      <c r="G396" s="174" t="s">
        <v>1741</v>
      </c>
      <c r="H396" s="24" t="s">
        <v>1572</v>
      </c>
      <c r="I396" s="24" t="s">
        <v>1573</v>
      </c>
      <c r="J396" s="1">
        <v>3.959464234092442</v>
      </c>
      <c r="K396" s="24" t="s">
        <v>1572</v>
      </c>
      <c r="L396" s="24" t="s">
        <v>1572</v>
      </c>
      <c r="M396" s="24" t="s">
        <v>1572</v>
      </c>
      <c r="N396" s="24" t="s">
        <v>1575</v>
      </c>
      <c r="O396" s="24" t="s">
        <v>1572</v>
      </c>
      <c r="P396" s="24" t="s">
        <v>1572</v>
      </c>
      <c r="Q396" s="24" t="s">
        <v>1572</v>
      </c>
      <c r="R396" s="24" t="s">
        <v>1572</v>
      </c>
      <c r="S396" s="24" t="s">
        <v>1573</v>
      </c>
      <c r="T396" s="89" t="s">
        <v>1750</v>
      </c>
      <c r="U396" s="24" t="s">
        <v>1572</v>
      </c>
      <c r="V396" s="24" t="s">
        <v>1576</v>
      </c>
      <c r="W396" s="24" t="s">
        <v>1574</v>
      </c>
      <c r="X396" s="24" t="s">
        <v>1574</v>
      </c>
      <c r="Y396" s="24" t="s">
        <v>1574</v>
      </c>
      <c r="Z396" s="92" t="s">
        <v>1576</v>
      </c>
      <c r="AA396" s="92" t="s">
        <v>1576</v>
      </c>
      <c r="AB396" s="92" t="s">
        <v>1576</v>
      </c>
      <c r="AC396" s="93" t="s">
        <v>1577</v>
      </c>
      <c r="AD396" s="93" t="s">
        <v>1578</v>
      </c>
      <c r="AE396" s="93" t="s">
        <v>1576</v>
      </c>
      <c r="AF396" s="93" t="s">
        <v>1576</v>
      </c>
      <c r="AG396" s="93" t="s">
        <v>1576</v>
      </c>
      <c r="AH396" s="93" t="s">
        <v>1576</v>
      </c>
      <c r="AI396" s="104" t="s">
        <v>1576</v>
      </c>
    </row>
    <row r="397" spans="1:35" x14ac:dyDescent="0.3">
      <c r="A397" s="103">
        <v>249100</v>
      </c>
      <c r="B397" s="89" t="s">
        <v>37</v>
      </c>
      <c r="C397" s="89" t="s">
        <v>37</v>
      </c>
      <c r="D397" s="66">
        <v>2021</v>
      </c>
      <c r="E397" s="82" t="s">
        <v>1791</v>
      </c>
      <c r="F397" s="205" t="s">
        <v>1741</v>
      </c>
      <c r="G397" s="174" t="s">
        <v>1741</v>
      </c>
      <c r="H397" s="24" t="s">
        <v>1572</v>
      </c>
      <c r="I397" s="24" t="s">
        <v>1573</v>
      </c>
      <c r="J397" s="24" t="s">
        <v>1572</v>
      </c>
      <c r="K397" s="24" t="s">
        <v>1572</v>
      </c>
      <c r="L397" s="24" t="s">
        <v>1572</v>
      </c>
      <c r="M397" s="24" t="s">
        <v>1572</v>
      </c>
      <c r="N397" s="24" t="s">
        <v>1575</v>
      </c>
      <c r="O397" s="24" t="s">
        <v>1572</v>
      </c>
      <c r="P397" s="24" t="s">
        <v>1572</v>
      </c>
      <c r="Q397" s="24" t="s">
        <v>1572</v>
      </c>
      <c r="R397" s="24" t="s">
        <v>1572</v>
      </c>
      <c r="S397" s="24" t="s">
        <v>1573</v>
      </c>
      <c r="T397" s="89" t="s">
        <v>1750</v>
      </c>
      <c r="U397" s="24" t="s">
        <v>1572</v>
      </c>
      <c r="V397" s="24" t="s">
        <v>1576</v>
      </c>
      <c r="W397" s="24" t="s">
        <v>1574</v>
      </c>
      <c r="X397" s="24" t="s">
        <v>1574</v>
      </c>
      <c r="Y397" s="24" t="s">
        <v>1574</v>
      </c>
      <c r="Z397" s="92" t="s">
        <v>1576</v>
      </c>
      <c r="AA397" s="92" t="s">
        <v>1576</v>
      </c>
      <c r="AB397" s="92" t="s">
        <v>1576</v>
      </c>
      <c r="AC397" s="93" t="s">
        <v>1577</v>
      </c>
      <c r="AD397" s="93" t="s">
        <v>1578</v>
      </c>
      <c r="AE397" s="93" t="s">
        <v>1576</v>
      </c>
      <c r="AF397" s="93" t="s">
        <v>1576</v>
      </c>
      <c r="AG397" s="93" t="s">
        <v>1576</v>
      </c>
      <c r="AH397" s="93" t="s">
        <v>1576</v>
      </c>
      <c r="AI397" s="104" t="s">
        <v>1576</v>
      </c>
    </row>
    <row r="398" spans="1:35" x14ac:dyDescent="0.3">
      <c r="A398" s="105">
        <v>253674</v>
      </c>
      <c r="B398" s="89" t="s">
        <v>37</v>
      </c>
      <c r="C398" s="89" t="s">
        <v>37</v>
      </c>
      <c r="D398" s="101">
        <v>2021</v>
      </c>
      <c r="E398" s="82" t="s">
        <v>1792</v>
      </c>
      <c r="F398" s="205" t="s">
        <v>1741</v>
      </c>
      <c r="G398" s="174" t="s">
        <v>1741</v>
      </c>
      <c r="H398" s="89" t="s">
        <v>1572</v>
      </c>
      <c r="I398" s="99" t="s">
        <v>1573</v>
      </c>
      <c r="J398" s="89" t="s">
        <v>1572</v>
      </c>
      <c r="K398" s="89" t="s">
        <v>1572</v>
      </c>
      <c r="L398" s="24" t="s">
        <v>1572</v>
      </c>
      <c r="M398" s="91">
        <v>0.35451986369504945</v>
      </c>
      <c r="N398" s="89" t="s">
        <v>1575</v>
      </c>
      <c r="O398" s="89" t="s">
        <v>1572</v>
      </c>
      <c r="P398" s="89" t="s">
        <v>1572</v>
      </c>
      <c r="Q398" s="89" t="s">
        <v>1572</v>
      </c>
      <c r="R398" s="89" t="s">
        <v>1572</v>
      </c>
      <c r="S398" s="24" t="s">
        <v>1573</v>
      </c>
      <c r="T398" s="89" t="s">
        <v>1750</v>
      </c>
      <c r="U398" s="89" t="s">
        <v>1572</v>
      </c>
      <c r="V398" s="89" t="s">
        <v>1576</v>
      </c>
      <c r="W398" s="89" t="s">
        <v>1574</v>
      </c>
      <c r="X398" s="89" t="s">
        <v>1574</v>
      </c>
      <c r="Y398" s="89" t="s">
        <v>1574</v>
      </c>
      <c r="Z398" s="92" t="s">
        <v>1576</v>
      </c>
      <c r="AA398" s="92" t="s">
        <v>1576</v>
      </c>
      <c r="AB398" s="92" t="s">
        <v>1576</v>
      </c>
      <c r="AC398" s="93" t="s">
        <v>1577</v>
      </c>
      <c r="AD398" s="93" t="s">
        <v>1578</v>
      </c>
      <c r="AE398" s="93" t="s">
        <v>1576</v>
      </c>
      <c r="AF398" s="93" t="s">
        <v>1576</v>
      </c>
      <c r="AG398" s="93" t="s">
        <v>1576</v>
      </c>
      <c r="AH398" s="93" t="s">
        <v>1576</v>
      </c>
      <c r="AI398" s="104" t="s">
        <v>1576</v>
      </c>
    </row>
    <row r="399" spans="1:35" x14ac:dyDescent="0.3">
      <c r="A399" s="105">
        <v>216166</v>
      </c>
      <c r="B399" s="89" t="s">
        <v>38</v>
      </c>
      <c r="C399" s="89" t="s">
        <v>38</v>
      </c>
      <c r="D399" s="66">
        <v>2021</v>
      </c>
      <c r="E399" s="78">
        <v>44243</v>
      </c>
      <c r="F399" s="205">
        <v>6580210</v>
      </c>
      <c r="G399" s="174">
        <v>145070</v>
      </c>
      <c r="H399" s="91">
        <v>0.36134244666379112</v>
      </c>
      <c r="I399" s="89" t="s">
        <v>1573</v>
      </c>
      <c r="J399" s="91">
        <v>0.42868044726102394</v>
      </c>
      <c r="K399" s="89" t="s">
        <v>1572</v>
      </c>
      <c r="L399" s="89" t="s">
        <v>1572</v>
      </c>
      <c r="M399" s="89" t="s">
        <v>1572</v>
      </c>
      <c r="N399" s="89" t="s">
        <v>1575</v>
      </c>
      <c r="O399" s="89" t="s">
        <v>1572</v>
      </c>
      <c r="P399" s="89" t="s">
        <v>1572</v>
      </c>
      <c r="Q399" s="89" t="s">
        <v>1572</v>
      </c>
      <c r="R399" s="89" t="s">
        <v>1572</v>
      </c>
      <c r="S399" s="89" t="s">
        <v>1573</v>
      </c>
      <c r="T399" s="90">
        <v>4.621918444540297</v>
      </c>
      <c r="U399" s="91">
        <v>1.37</v>
      </c>
      <c r="V399" s="89" t="s">
        <v>1576</v>
      </c>
      <c r="W399" s="89" t="s">
        <v>1574</v>
      </c>
      <c r="X399" s="89" t="s">
        <v>1574</v>
      </c>
      <c r="Y399" s="89" t="s">
        <v>1574</v>
      </c>
      <c r="Z399" s="92" t="s">
        <v>1576</v>
      </c>
      <c r="AA399" s="92" t="s">
        <v>1576</v>
      </c>
      <c r="AB399" s="92" t="s">
        <v>1576</v>
      </c>
      <c r="AC399" s="93" t="s">
        <v>1577</v>
      </c>
      <c r="AD399" s="93" t="s">
        <v>1578</v>
      </c>
      <c r="AE399" s="93" t="s">
        <v>1576</v>
      </c>
      <c r="AF399" s="93" t="s">
        <v>1576</v>
      </c>
      <c r="AG399" s="93" t="s">
        <v>1576</v>
      </c>
      <c r="AH399" s="93" t="s">
        <v>1576</v>
      </c>
      <c r="AI399" s="104" t="s">
        <v>1576</v>
      </c>
    </row>
    <row r="400" spans="1:35" x14ac:dyDescent="0.3">
      <c r="A400" s="105">
        <v>222832</v>
      </c>
      <c r="B400" s="89" t="s">
        <v>38</v>
      </c>
      <c r="C400" s="89" t="s">
        <v>38</v>
      </c>
      <c r="D400" s="66">
        <v>2021</v>
      </c>
      <c r="E400" s="78">
        <v>44286</v>
      </c>
      <c r="F400" s="205">
        <v>6580210</v>
      </c>
      <c r="G400" s="174">
        <v>145070</v>
      </c>
      <c r="H400" s="91">
        <v>0.39788910100278679</v>
      </c>
      <c r="I400" s="91">
        <v>0.96230224036161771</v>
      </c>
      <c r="J400" s="91">
        <v>0.9490268360652141</v>
      </c>
      <c r="K400" s="91">
        <v>0.41953568999188112</v>
      </c>
      <c r="L400" s="91">
        <v>0.64345116626072452</v>
      </c>
      <c r="M400" s="90">
        <v>1.0814078511399294</v>
      </c>
      <c r="N400" s="89" t="s">
        <v>1575</v>
      </c>
      <c r="O400" s="89" t="s">
        <v>1572</v>
      </c>
      <c r="P400" s="89" t="s">
        <v>1572</v>
      </c>
      <c r="Q400" s="89" t="s">
        <v>1572</v>
      </c>
      <c r="R400" s="89" t="s">
        <v>1572</v>
      </c>
      <c r="S400" s="89" t="s">
        <v>1573</v>
      </c>
      <c r="T400" s="90">
        <v>4.6847914335242358</v>
      </c>
      <c r="U400" s="91">
        <v>0.73958264762030157</v>
      </c>
      <c r="V400" s="89" t="s">
        <v>1576</v>
      </c>
      <c r="W400" s="89" t="s">
        <v>1574</v>
      </c>
      <c r="X400" s="89" t="s">
        <v>1574</v>
      </c>
      <c r="Y400" s="89" t="s">
        <v>1574</v>
      </c>
      <c r="Z400" s="92" t="s">
        <v>1576</v>
      </c>
      <c r="AA400" s="92" t="s">
        <v>1576</v>
      </c>
      <c r="AB400" s="92" t="s">
        <v>1576</v>
      </c>
      <c r="AC400" s="93" t="s">
        <v>1577</v>
      </c>
      <c r="AD400" s="93" t="s">
        <v>1578</v>
      </c>
      <c r="AE400" s="93" t="s">
        <v>1576</v>
      </c>
      <c r="AF400" s="93" t="s">
        <v>1576</v>
      </c>
      <c r="AG400" s="93" t="s">
        <v>1576</v>
      </c>
      <c r="AH400" s="93" t="s">
        <v>1576</v>
      </c>
      <c r="AI400" s="104" t="s">
        <v>1576</v>
      </c>
    </row>
    <row r="401" spans="1:35" x14ac:dyDescent="0.3">
      <c r="A401" s="106">
        <v>225130</v>
      </c>
      <c r="B401" s="89" t="s">
        <v>38</v>
      </c>
      <c r="C401" s="102" t="s">
        <v>38</v>
      </c>
      <c r="D401" s="101">
        <v>2021</v>
      </c>
      <c r="E401" s="78">
        <v>44306</v>
      </c>
      <c r="F401" s="205">
        <v>6580210</v>
      </c>
      <c r="G401" s="174">
        <v>145070</v>
      </c>
      <c r="H401" s="91">
        <v>0.86798754538500489</v>
      </c>
      <c r="I401" s="90">
        <v>1.211416012152946</v>
      </c>
      <c r="J401" s="90">
        <v>1.2332870056131959</v>
      </c>
      <c r="K401" s="90">
        <v>1.0767316332137433</v>
      </c>
      <c r="L401" s="91">
        <v>0.87280347350162157</v>
      </c>
      <c r="M401" s="90">
        <v>1.3845523988062531</v>
      </c>
      <c r="N401" s="89" t="s">
        <v>1575</v>
      </c>
      <c r="O401" s="89" t="s">
        <v>1572</v>
      </c>
      <c r="P401" s="89" t="s">
        <v>1572</v>
      </c>
      <c r="Q401" s="89" t="s">
        <v>1572</v>
      </c>
      <c r="R401" s="89" t="s">
        <v>1572</v>
      </c>
      <c r="S401" s="89" t="s">
        <v>1573</v>
      </c>
      <c r="T401" s="90">
        <v>4.7248887596022282</v>
      </c>
      <c r="U401" s="89" t="s">
        <v>1572</v>
      </c>
      <c r="V401" s="89" t="s">
        <v>1576</v>
      </c>
      <c r="W401" s="89" t="s">
        <v>1574</v>
      </c>
      <c r="X401" s="89" t="s">
        <v>1574</v>
      </c>
      <c r="Y401" s="89" t="s">
        <v>1574</v>
      </c>
      <c r="Z401" s="92" t="s">
        <v>1576</v>
      </c>
      <c r="AA401" s="92" t="s">
        <v>1576</v>
      </c>
      <c r="AB401" s="92" t="s">
        <v>1576</v>
      </c>
      <c r="AC401" s="93" t="s">
        <v>1577</v>
      </c>
      <c r="AD401" s="93" t="s">
        <v>1578</v>
      </c>
      <c r="AE401" s="93" t="s">
        <v>1576</v>
      </c>
      <c r="AF401" s="93" t="s">
        <v>1576</v>
      </c>
      <c r="AG401" s="93" t="s">
        <v>1576</v>
      </c>
      <c r="AH401" s="93" t="s">
        <v>1576</v>
      </c>
      <c r="AI401" s="104" t="s">
        <v>1576</v>
      </c>
    </row>
    <row r="402" spans="1:35" x14ac:dyDescent="0.3">
      <c r="A402" s="106">
        <v>227458</v>
      </c>
      <c r="B402" s="89" t="s">
        <v>38</v>
      </c>
      <c r="C402" s="102" t="s">
        <v>38</v>
      </c>
      <c r="D402" s="66">
        <v>2021</v>
      </c>
      <c r="E402" s="78">
        <v>44336</v>
      </c>
      <c r="F402" s="205">
        <v>6580210</v>
      </c>
      <c r="G402" s="174">
        <v>145070</v>
      </c>
      <c r="H402" s="91">
        <v>0.41175100900341505</v>
      </c>
      <c r="I402" s="90">
        <v>1.0820914829763013</v>
      </c>
      <c r="J402" s="91">
        <v>0.7461450895167131</v>
      </c>
      <c r="K402" s="90">
        <v>1.7199627444892891</v>
      </c>
      <c r="L402" s="91">
        <v>0.64899617096139917</v>
      </c>
      <c r="M402" s="90">
        <v>1.3647417986132671</v>
      </c>
      <c r="N402" s="89" t="s">
        <v>1575</v>
      </c>
      <c r="O402" s="89" t="s">
        <v>1572</v>
      </c>
      <c r="P402" s="91">
        <v>0.81625789092414347</v>
      </c>
      <c r="Q402" s="89" t="s">
        <v>1572</v>
      </c>
      <c r="R402" s="89" t="s">
        <v>1572</v>
      </c>
      <c r="S402" s="89" t="s">
        <v>1573</v>
      </c>
      <c r="T402" s="90">
        <v>3.8471489185553138</v>
      </c>
      <c r="U402" s="89" t="s">
        <v>1572</v>
      </c>
      <c r="V402" s="89" t="s">
        <v>1576</v>
      </c>
      <c r="W402" s="89" t="s">
        <v>1574</v>
      </c>
      <c r="X402" s="89" t="s">
        <v>1574</v>
      </c>
      <c r="Y402" s="89" t="s">
        <v>1574</v>
      </c>
      <c r="Z402" s="92" t="s">
        <v>1576</v>
      </c>
      <c r="AA402" s="92" t="s">
        <v>1576</v>
      </c>
      <c r="AB402" s="92" t="s">
        <v>1576</v>
      </c>
      <c r="AC402" s="93" t="s">
        <v>1577</v>
      </c>
      <c r="AD402" s="93" t="s">
        <v>1578</v>
      </c>
      <c r="AE402" s="93" t="s">
        <v>1576</v>
      </c>
      <c r="AF402" s="93" t="s">
        <v>1576</v>
      </c>
      <c r="AG402" s="93" t="s">
        <v>1576</v>
      </c>
      <c r="AH402" s="93" t="s">
        <v>1576</v>
      </c>
      <c r="AI402" s="104" t="s">
        <v>1576</v>
      </c>
    </row>
    <row r="403" spans="1:35" x14ac:dyDescent="0.3">
      <c r="A403" s="106">
        <v>230708</v>
      </c>
      <c r="B403" s="89" t="s">
        <v>38</v>
      </c>
      <c r="C403" s="102" t="s">
        <v>38</v>
      </c>
      <c r="D403" s="66">
        <v>2021</v>
      </c>
      <c r="E403" s="78">
        <v>44363</v>
      </c>
      <c r="F403" s="205">
        <v>6580210</v>
      </c>
      <c r="G403" s="174">
        <v>145070</v>
      </c>
      <c r="H403" s="91">
        <v>0.75032467532467528</v>
      </c>
      <c r="I403" s="90">
        <v>1.2611471861471861</v>
      </c>
      <c r="J403" s="89" t="s">
        <v>1572</v>
      </c>
      <c r="K403" s="91">
        <v>0.7383333333333334</v>
      </c>
      <c r="L403" s="90">
        <v>1.0357261904761905</v>
      </c>
      <c r="M403" s="90">
        <v>1.9287878787878787</v>
      </c>
      <c r="N403" s="90" t="s">
        <v>1751</v>
      </c>
      <c r="O403" s="90">
        <v>0.31009740259740259</v>
      </c>
      <c r="P403" s="90" t="s">
        <v>1780</v>
      </c>
      <c r="Q403" s="89" t="s">
        <v>1572</v>
      </c>
      <c r="R403" s="90">
        <v>8.4632034632034628E-2</v>
      </c>
      <c r="S403" s="90" t="s">
        <v>1751</v>
      </c>
      <c r="T403" s="90">
        <v>4.8257575757575752</v>
      </c>
      <c r="U403" s="90">
        <v>0.36796536796536794</v>
      </c>
      <c r="V403" s="89" t="s">
        <v>1576</v>
      </c>
      <c r="W403" s="90" t="s">
        <v>1752</v>
      </c>
      <c r="X403" s="90" t="s">
        <v>1753</v>
      </c>
      <c r="Y403" s="90" t="s">
        <v>1754</v>
      </c>
      <c r="Z403" s="92" t="s">
        <v>1576</v>
      </c>
      <c r="AA403" s="92" t="s">
        <v>1576</v>
      </c>
      <c r="AB403" s="92" t="s">
        <v>1576</v>
      </c>
      <c r="AC403" s="93" t="s">
        <v>1577</v>
      </c>
      <c r="AD403" s="93" t="s">
        <v>1578</v>
      </c>
      <c r="AE403" s="93" t="s">
        <v>1576</v>
      </c>
      <c r="AF403" s="93" t="s">
        <v>1576</v>
      </c>
      <c r="AG403" s="93" t="s">
        <v>1576</v>
      </c>
      <c r="AH403" s="93" t="s">
        <v>1576</v>
      </c>
      <c r="AI403" s="104" t="s">
        <v>1576</v>
      </c>
    </row>
    <row r="404" spans="1:35" x14ac:dyDescent="0.3">
      <c r="A404" s="105">
        <v>234476</v>
      </c>
      <c r="B404" s="89" t="s">
        <v>38</v>
      </c>
      <c r="C404" s="89" t="s">
        <v>38</v>
      </c>
      <c r="D404" s="101">
        <v>2021</v>
      </c>
      <c r="E404" s="78">
        <v>44391</v>
      </c>
      <c r="F404" s="205">
        <v>6580210</v>
      </c>
      <c r="G404" s="174">
        <v>145070</v>
      </c>
      <c r="H404" s="91">
        <v>0.98265771581031069</v>
      </c>
      <c r="I404" s="90">
        <v>1.0097684826577156</v>
      </c>
      <c r="J404" s="91">
        <v>0.53242533780876145</v>
      </c>
      <c r="K404" s="91">
        <v>0.34533953008004137</v>
      </c>
      <c r="L404" s="91">
        <v>0.8236509166021172</v>
      </c>
      <c r="M404" s="90">
        <v>2.2217918925897235</v>
      </c>
      <c r="N404" s="89" t="s">
        <v>1575</v>
      </c>
      <c r="O404" s="89" t="s">
        <v>1572</v>
      </c>
      <c r="P404" s="89" t="s">
        <v>1572</v>
      </c>
      <c r="Q404" s="89" t="s">
        <v>1572</v>
      </c>
      <c r="R404" s="89" t="s">
        <v>1572</v>
      </c>
      <c r="S404" s="89" t="s">
        <v>1573</v>
      </c>
      <c r="T404" s="93" t="s">
        <v>1750</v>
      </c>
      <c r="U404" s="90">
        <v>2.3307728720199674</v>
      </c>
      <c r="V404" s="89" t="s">
        <v>1576</v>
      </c>
      <c r="W404" s="89" t="s">
        <v>1574</v>
      </c>
      <c r="X404" s="89" t="s">
        <v>1574</v>
      </c>
      <c r="Y404" s="89" t="s">
        <v>1574</v>
      </c>
      <c r="Z404" s="92" t="s">
        <v>1576</v>
      </c>
      <c r="AA404" s="92" t="s">
        <v>1576</v>
      </c>
      <c r="AB404" s="92" t="s">
        <v>1576</v>
      </c>
      <c r="AC404" s="93" t="s">
        <v>1577</v>
      </c>
      <c r="AD404" s="93" t="s">
        <v>1578</v>
      </c>
      <c r="AE404" s="93" t="s">
        <v>1576</v>
      </c>
      <c r="AF404" s="93" t="s">
        <v>1576</v>
      </c>
      <c r="AG404" s="93" t="s">
        <v>1576</v>
      </c>
      <c r="AH404" s="93" t="s">
        <v>1576</v>
      </c>
      <c r="AI404" s="104" t="s">
        <v>1576</v>
      </c>
    </row>
    <row r="405" spans="1:35" x14ac:dyDescent="0.3">
      <c r="A405" s="107">
        <v>237883</v>
      </c>
      <c r="B405" s="89" t="s">
        <v>38</v>
      </c>
      <c r="C405" s="102" t="s">
        <v>38</v>
      </c>
      <c r="D405" s="66">
        <v>2021</v>
      </c>
      <c r="E405" s="78">
        <v>44425</v>
      </c>
      <c r="F405" s="205">
        <v>6580210</v>
      </c>
      <c r="G405" s="174">
        <v>145070</v>
      </c>
      <c r="H405" s="90">
        <v>1.3693193501953527</v>
      </c>
      <c r="I405" s="90">
        <v>1.1525807114949618</v>
      </c>
      <c r="J405" s="91">
        <v>0.82120090479128105</v>
      </c>
      <c r="K405" s="91">
        <v>0.61505243676742738</v>
      </c>
      <c r="L405" s="91">
        <v>0.62482006991568972</v>
      </c>
      <c r="M405" s="90">
        <v>1.6481595722804849</v>
      </c>
      <c r="N405" s="89" t="s">
        <v>1575</v>
      </c>
      <c r="O405" s="89" t="s">
        <v>1572</v>
      </c>
      <c r="P405" s="89" t="s">
        <v>1572</v>
      </c>
      <c r="Q405" s="89" t="s">
        <v>1572</v>
      </c>
      <c r="R405" s="89" t="s">
        <v>1572</v>
      </c>
      <c r="S405" s="89" t="s">
        <v>1573</v>
      </c>
      <c r="T405" s="90">
        <v>4.720645691959696</v>
      </c>
      <c r="U405" s="90">
        <v>1.0631297552950854</v>
      </c>
      <c r="V405" s="89" t="s">
        <v>1576</v>
      </c>
      <c r="W405" s="89" t="s">
        <v>1574</v>
      </c>
      <c r="X405" s="89" t="s">
        <v>1574</v>
      </c>
      <c r="Y405" s="89" t="s">
        <v>1574</v>
      </c>
      <c r="Z405" s="92" t="s">
        <v>1576</v>
      </c>
      <c r="AA405" s="92" t="s">
        <v>1576</v>
      </c>
      <c r="AB405" s="92" t="s">
        <v>1576</v>
      </c>
      <c r="AC405" s="93" t="s">
        <v>1577</v>
      </c>
      <c r="AD405" s="93" t="s">
        <v>1578</v>
      </c>
      <c r="AE405" s="93" t="s">
        <v>1576</v>
      </c>
      <c r="AF405" s="93" t="s">
        <v>1576</v>
      </c>
      <c r="AG405" s="93" t="s">
        <v>1576</v>
      </c>
      <c r="AH405" s="93" t="s">
        <v>1576</v>
      </c>
      <c r="AI405" s="104" t="s">
        <v>1576</v>
      </c>
    </row>
    <row r="406" spans="1:35" x14ac:dyDescent="0.3">
      <c r="A406" s="103">
        <v>241441</v>
      </c>
      <c r="B406" s="89" t="s">
        <v>38</v>
      </c>
      <c r="C406" s="102" t="s">
        <v>38</v>
      </c>
      <c r="D406" s="66">
        <v>2021</v>
      </c>
      <c r="E406" s="78">
        <v>44453</v>
      </c>
      <c r="F406" s="205">
        <v>6580210</v>
      </c>
      <c r="G406" s="174">
        <v>145070</v>
      </c>
      <c r="H406" s="91">
        <v>0.56085971600640916</v>
      </c>
      <c r="I406" s="91">
        <v>0.78567876678269544</v>
      </c>
      <c r="J406" s="91">
        <v>0.71506713078070616</v>
      </c>
      <c r="K406" s="91">
        <v>0.45350571854798616</v>
      </c>
      <c r="L406" s="90">
        <v>0.99795568815956692</v>
      </c>
      <c r="M406" s="90">
        <v>2.0266313055969944</v>
      </c>
      <c r="N406" s="89" t="s">
        <v>1575</v>
      </c>
      <c r="O406" s="90" t="s">
        <v>1572</v>
      </c>
      <c r="P406" s="89" t="s">
        <v>1572</v>
      </c>
      <c r="Q406" s="89" t="s">
        <v>1572</v>
      </c>
      <c r="R406" s="89" t="s">
        <v>1572</v>
      </c>
      <c r="S406" s="89" t="s">
        <v>1573</v>
      </c>
      <c r="T406" s="90">
        <v>3.5976573291342073</v>
      </c>
      <c r="U406" s="90">
        <v>1.634896955632908</v>
      </c>
      <c r="V406" s="89" t="s">
        <v>1576</v>
      </c>
      <c r="W406" s="89" t="s">
        <v>1574</v>
      </c>
      <c r="X406" s="89" t="s">
        <v>1574</v>
      </c>
      <c r="Y406" s="89" t="s">
        <v>1574</v>
      </c>
      <c r="Z406" s="92" t="s">
        <v>1576</v>
      </c>
      <c r="AA406" s="92" t="s">
        <v>1576</v>
      </c>
      <c r="AB406" s="92" t="s">
        <v>1576</v>
      </c>
      <c r="AC406" s="93" t="s">
        <v>1577</v>
      </c>
      <c r="AD406" s="93" t="s">
        <v>1578</v>
      </c>
      <c r="AE406" s="93" t="s">
        <v>1576</v>
      </c>
      <c r="AF406" s="93" t="s">
        <v>1576</v>
      </c>
      <c r="AG406" s="93" t="s">
        <v>1576</v>
      </c>
      <c r="AH406" s="93" t="s">
        <v>1576</v>
      </c>
      <c r="AI406" s="104" t="s">
        <v>1576</v>
      </c>
    </row>
    <row r="407" spans="1:35" x14ac:dyDescent="0.3">
      <c r="A407" s="105">
        <v>245510</v>
      </c>
      <c r="B407" s="89" t="s">
        <v>38</v>
      </c>
      <c r="C407" s="102" t="s">
        <v>38</v>
      </c>
      <c r="D407" s="101">
        <v>2021</v>
      </c>
      <c r="E407" s="4">
        <v>44480</v>
      </c>
      <c r="F407" s="205">
        <v>6580210</v>
      </c>
      <c r="G407" s="174">
        <v>145070</v>
      </c>
      <c r="H407" s="92">
        <v>0.82710103581909467</v>
      </c>
      <c r="I407" s="93">
        <v>1.4</v>
      </c>
      <c r="J407" s="93">
        <v>1.3</v>
      </c>
      <c r="K407" s="92">
        <v>0.76965551090524231</v>
      </c>
      <c r="L407" s="89">
        <v>0.78100000000000003</v>
      </c>
      <c r="M407" s="90">
        <v>2</v>
      </c>
      <c r="N407" s="89" t="s">
        <v>1575</v>
      </c>
      <c r="O407" s="89">
        <v>0.36499999999999999</v>
      </c>
      <c r="P407" s="95" t="s">
        <v>1572</v>
      </c>
      <c r="Q407" s="89" t="s">
        <v>1572</v>
      </c>
      <c r="R407" s="89" t="s">
        <v>1572</v>
      </c>
      <c r="S407" s="89" t="s">
        <v>1573</v>
      </c>
      <c r="T407" s="90">
        <v>4.2699999999999996</v>
      </c>
      <c r="U407" s="91">
        <v>0.876</v>
      </c>
      <c r="V407" s="89" t="s">
        <v>1576</v>
      </c>
      <c r="W407" s="89" t="s">
        <v>1574</v>
      </c>
      <c r="X407" s="89" t="s">
        <v>1574</v>
      </c>
      <c r="Y407" s="89" t="s">
        <v>1574</v>
      </c>
      <c r="Z407" s="92" t="s">
        <v>1576</v>
      </c>
      <c r="AA407" s="92" t="s">
        <v>1576</v>
      </c>
      <c r="AB407" s="92" t="s">
        <v>1576</v>
      </c>
      <c r="AC407" s="93" t="s">
        <v>1577</v>
      </c>
      <c r="AD407" s="93" t="s">
        <v>1578</v>
      </c>
      <c r="AE407" s="93" t="s">
        <v>1576</v>
      </c>
      <c r="AF407" s="93" t="s">
        <v>1576</v>
      </c>
      <c r="AG407" s="93" t="s">
        <v>1576</v>
      </c>
      <c r="AH407" s="93" t="s">
        <v>1576</v>
      </c>
      <c r="AI407" s="104" t="s">
        <v>1576</v>
      </c>
    </row>
    <row r="408" spans="1:35" x14ac:dyDescent="0.3">
      <c r="A408" s="103">
        <v>249086</v>
      </c>
      <c r="B408" s="89" t="s">
        <v>38</v>
      </c>
      <c r="C408" s="102" t="s">
        <v>38</v>
      </c>
      <c r="D408" s="66">
        <v>2021</v>
      </c>
      <c r="E408" s="78">
        <v>44517</v>
      </c>
      <c r="F408" s="205">
        <v>6580210</v>
      </c>
      <c r="G408" s="174">
        <v>145070</v>
      </c>
      <c r="H408" s="92">
        <v>0.94</v>
      </c>
      <c r="I408" s="89">
        <v>1.17</v>
      </c>
      <c r="J408" s="92">
        <v>0.86568496207050427</v>
      </c>
      <c r="K408" s="92">
        <v>0.76218151739750339</v>
      </c>
      <c r="L408" s="89">
        <v>1.57</v>
      </c>
      <c r="M408" s="89">
        <v>1.17</v>
      </c>
      <c r="N408" s="89" t="s">
        <v>1575</v>
      </c>
      <c r="O408" s="92">
        <v>0.47278545074607381</v>
      </c>
      <c r="P408" s="95" t="s">
        <v>1572</v>
      </c>
      <c r="Q408" s="89" t="s">
        <v>1572</v>
      </c>
      <c r="R408" s="89" t="s">
        <v>1572</v>
      </c>
      <c r="S408" s="89" t="s">
        <v>1573</v>
      </c>
      <c r="T408" s="1">
        <v>7.46</v>
      </c>
      <c r="U408" s="89">
        <v>2.19</v>
      </c>
      <c r="V408" s="89" t="s">
        <v>1576</v>
      </c>
      <c r="W408" s="89" t="s">
        <v>1574</v>
      </c>
      <c r="X408" s="89" t="s">
        <v>1574</v>
      </c>
      <c r="Y408" s="89" t="s">
        <v>1574</v>
      </c>
      <c r="Z408" s="92" t="s">
        <v>1576</v>
      </c>
      <c r="AA408" s="92" t="s">
        <v>1576</v>
      </c>
      <c r="AB408" s="92" t="s">
        <v>1576</v>
      </c>
      <c r="AC408" s="93" t="s">
        <v>1577</v>
      </c>
      <c r="AD408" s="93" t="s">
        <v>1578</v>
      </c>
      <c r="AE408" s="93" t="s">
        <v>1576</v>
      </c>
      <c r="AF408" s="93" t="s">
        <v>1576</v>
      </c>
      <c r="AG408" s="93" t="s">
        <v>1576</v>
      </c>
      <c r="AH408" s="93" t="s">
        <v>1576</v>
      </c>
      <c r="AI408" s="104" t="s">
        <v>1576</v>
      </c>
    </row>
    <row r="409" spans="1:35" x14ac:dyDescent="0.3">
      <c r="A409" s="105">
        <v>253661</v>
      </c>
      <c r="B409" s="89" t="s">
        <v>38</v>
      </c>
      <c r="C409" s="102" t="s">
        <v>38</v>
      </c>
      <c r="D409" s="66">
        <v>2021</v>
      </c>
      <c r="E409" s="4">
        <v>44544</v>
      </c>
      <c r="F409" s="205">
        <v>6580210</v>
      </c>
      <c r="G409" s="174">
        <v>145070</v>
      </c>
      <c r="H409" s="91">
        <v>0.52816901408450712</v>
      </c>
      <c r="I409" s="90">
        <v>1.4102223403312961</v>
      </c>
      <c r="J409" s="91">
        <v>0.75504916290194002</v>
      </c>
      <c r="K409" s="93">
        <v>1.4112188856408896</v>
      </c>
      <c r="L409" s="92">
        <v>0.549639029143414</v>
      </c>
      <c r="M409" s="92">
        <v>0.94228895384887956</v>
      </c>
      <c r="N409" s="24" t="s">
        <v>1575</v>
      </c>
      <c r="O409" s="90" t="s">
        <v>1572</v>
      </c>
      <c r="P409" s="91">
        <v>0.36523385596598457</v>
      </c>
      <c r="Q409" s="91" t="s">
        <v>1572</v>
      </c>
      <c r="R409" s="90" t="s">
        <v>1572</v>
      </c>
      <c r="S409" s="90" t="s">
        <v>1573</v>
      </c>
      <c r="T409" s="90">
        <v>3.8674816192754009</v>
      </c>
      <c r="U409" s="93">
        <v>2.226725130658163</v>
      </c>
      <c r="V409" s="91" t="s">
        <v>1576</v>
      </c>
      <c r="W409" s="90" t="s">
        <v>1574</v>
      </c>
      <c r="X409" s="90" t="s">
        <v>1574</v>
      </c>
      <c r="Y409" s="89" t="s">
        <v>1574</v>
      </c>
      <c r="Z409" s="92" t="s">
        <v>1576</v>
      </c>
      <c r="AA409" s="92" t="s">
        <v>1576</v>
      </c>
      <c r="AB409" s="92" t="s">
        <v>1576</v>
      </c>
      <c r="AC409" s="93" t="s">
        <v>1577</v>
      </c>
      <c r="AD409" s="93" t="s">
        <v>1578</v>
      </c>
      <c r="AE409" s="93" t="s">
        <v>1576</v>
      </c>
      <c r="AF409" s="93" t="s">
        <v>1576</v>
      </c>
      <c r="AG409" s="93" t="s">
        <v>1576</v>
      </c>
      <c r="AH409" s="93" t="s">
        <v>1576</v>
      </c>
      <c r="AI409" s="104" t="s">
        <v>1576</v>
      </c>
    </row>
    <row r="410" spans="1:35" x14ac:dyDescent="0.3">
      <c r="A410" s="105">
        <v>216167</v>
      </c>
      <c r="B410" s="89" t="s">
        <v>39</v>
      </c>
      <c r="C410" s="89" t="s">
        <v>39</v>
      </c>
      <c r="D410" s="101">
        <v>2021</v>
      </c>
      <c r="E410" s="78">
        <v>44243</v>
      </c>
      <c r="F410" s="205">
        <v>6581590</v>
      </c>
      <c r="G410" s="174">
        <v>145234</v>
      </c>
      <c r="H410" s="91">
        <v>0.38927667034608138</v>
      </c>
      <c r="I410" s="90">
        <v>1.0770188083024912</v>
      </c>
      <c r="J410" s="89" t="s">
        <v>1572</v>
      </c>
      <c r="K410" s="89" t="s">
        <v>1572</v>
      </c>
      <c r="L410" s="90">
        <v>1.1516568188212886</v>
      </c>
      <c r="M410" s="90">
        <v>2.109603272514772</v>
      </c>
      <c r="N410" s="89" t="s">
        <v>1575</v>
      </c>
      <c r="O410" s="89" t="s">
        <v>1572</v>
      </c>
      <c r="P410" s="89" t="s">
        <v>1572</v>
      </c>
      <c r="Q410" s="89" t="s">
        <v>1572</v>
      </c>
      <c r="R410" s="89" t="s">
        <v>1572</v>
      </c>
      <c r="S410" s="89" t="s">
        <v>1573</v>
      </c>
      <c r="T410" s="90">
        <v>4.1653139406532036</v>
      </c>
      <c r="U410" s="90">
        <v>1.1742743977663785</v>
      </c>
      <c r="V410" s="89" t="s">
        <v>1576</v>
      </c>
      <c r="W410" s="89" t="s">
        <v>1574</v>
      </c>
      <c r="X410" s="89" t="s">
        <v>1574</v>
      </c>
      <c r="Y410" s="89" t="s">
        <v>1574</v>
      </c>
      <c r="Z410" s="92" t="s">
        <v>1576</v>
      </c>
      <c r="AA410" s="92" t="s">
        <v>1576</v>
      </c>
      <c r="AB410" s="92" t="s">
        <v>1576</v>
      </c>
      <c r="AC410" s="93" t="s">
        <v>1577</v>
      </c>
      <c r="AD410" s="93" t="s">
        <v>1578</v>
      </c>
      <c r="AE410" s="93" t="s">
        <v>1576</v>
      </c>
      <c r="AF410" s="93" t="s">
        <v>1576</v>
      </c>
      <c r="AG410" s="93" t="s">
        <v>1576</v>
      </c>
      <c r="AH410" s="93" t="s">
        <v>1576</v>
      </c>
      <c r="AI410" s="104" t="s">
        <v>1576</v>
      </c>
    </row>
    <row r="411" spans="1:35" x14ac:dyDescent="0.3">
      <c r="A411" s="105">
        <v>222833</v>
      </c>
      <c r="B411" s="89" t="s">
        <v>39</v>
      </c>
      <c r="C411" s="89" t="s">
        <v>39</v>
      </c>
      <c r="D411" s="66">
        <v>2021</v>
      </c>
      <c r="E411" s="78">
        <v>44286</v>
      </c>
      <c r="F411" s="205">
        <v>6581590</v>
      </c>
      <c r="G411" s="174">
        <v>145234</v>
      </c>
      <c r="H411" s="91">
        <v>0.45271410803127221</v>
      </c>
      <c r="I411" s="90">
        <v>1.4404539800995027</v>
      </c>
      <c r="J411" s="91">
        <v>0.94060945273631846</v>
      </c>
      <c r="K411" s="91">
        <v>0.52459799218194736</v>
      </c>
      <c r="L411" s="90">
        <v>1.6441009239516704</v>
      </c>
      <c r="M411" s="90">
        <v>4.0463530561478329</v>
      </c>
      <c r="N411" s="89" t="s">
        <v>1575</v>
      </c>
      <c r="O411" s="89" t="s">
        <v>1572</v>
      </c>
      <c r="P411" s="89" t="s">
        <v>1572</v>
      </c>
      <c r="Q411" s="89" t="s">
        <v>1572</v>
      </c>
      <c r="R411" s="89" t="s">
        <v>1572</v>
      </c>
      <c r="S411" s="89" t="s">
        <v>1573</v>
      </c>
      <c r="T411" s="94">
        <v>10.772032693674486</v>
      </c>
      <c r="U411" s="90">
        <v>7.248467484008529</v>
      </c>
      <c r="V411" s="89" t="s">
        <v>1576</v>
      </c>
      <c r="W411" s="89" t="s">
        <v>1574</v>
      </c>
      <c r="X411" s="89" t="s">
        <v>1574</v>
      </c>
      <c r="Y411" s="89" t="s">
        <v>1574</v>
      </c>
      <c r="Z411" s="92" t="s">
        <v>1576</v>
      </c>
      <c r="AA411" s="92" t="s">
        <v>1576</v>
      </c>
      <c r="AB411" s="92" t="s">
        <v>1576</v>
      </c>
      <c r="AC411" s="93" t="s">
        <v>1577</v>
      </c>
      <c r="AD411" s="93" t="s">
        <v>1578</v>
      </c>
      <c r="AE411" s="93" t="s">
        <v>1576</v>
      </c>
      <c r="AF411" s="93" t="s">
        <v>1576</v>
      </c>
      <c r="AG411" s="93" t="s">
        <v>1576</v>
      </c>
      <c r="AH411" s="93" t="s">
        <v>1576</v>
      </c>
      <c r="AI411" s="104" t="s">
        <v>1576</v>
      </c>
    </row>
    <row r="412" spans="1:35" x14ac:dyDescent="0.3">
      <c r="A412" s="106">
        <v>225131</v>
      </c>
      <c r="B412" s="89" t="s">
        <v>39</v>
      </c>
      <c r="C412" s="102" t="s">
        <v>39</v>
      </c>
      <c r="D412" s="66">
        <v>2021</v>
      </c>
      <c r="E412" s="78">
        <v>44306</v>
      </c>
      <c r="F412" s="205">
        <v>6581590</v>
      </c>
      <c r="G412" s="174">
        <v>145234</v>
      </c>
      <c r="H412" s="91">
        <v>0.40083804734967526</v>
      </c>
      <c r="I412" s="90">
        <v>1.8661219358893779</v>
      </c>
      <c r="J412" s="91">
        <v>0.80316362874502412</v>
      </c>
      <c r="K412" s="90">
        <v>1.2857636706473916</v>
      </c>
      <c r="L412" s="90">
        <v>2.0711397443955586</v>
      </c>
      <c r="M412" s="90">
        <v>5.4065577205112092</v>
      </c>
      <c r="N412" s="89" t="s">
        <v>1575</v>
      </c>
      <c r="O412" s="89" t="s">
        <v>1572</v>
      </c>
      <c r="P412" s="89" t="s">
        <v>1572</v>
      </c>
      <c r="Q412" s="89" t="s">
        <v>1572</v>
      </c>
      <c r="R412" s="89" t="s">
        <v>1572</v>
      </c>
      <c r="S412" s="89" t="s">
        <v>1573</v>
      </c>
      <c r="T412" s="90">
        <v>7.1396396396396398</v>
      </c>
      <c r="U412" s="90">
        <v>1.8004399748585798</v>
      </c>
      <c r="V412" s="89" t="s">
        <v>1576</v>
      </c>
      <c r="W412" s="89" t="s">
        <v>1574</v>
      </c>
      <c r="X412" s="89" t="s">
        <v>1574</v>
      </c>
      <c r="Y412" s="89" t="s">
        <v>1574</v>
      </c>
      <c r="Z412" s="92" t="s">
        <v>1576</v>
      </c>
      <c r="AA412" s="92" t="s">
        <v>1576</v>
      </c>
      <c r="AB412" s="92" t="s">
        <v>1576</v>
      </c>
      <c r="AC412" s="93" t="s">
        <v>1577</v>
      </c>
      <c r="AD412" s="93" t="s">
        <v>1578</v>
      </c>
      <c r="AE412" s="93" t="s">
        <v>1576</v>
      </c>
      <c r="AF412" s="93" t="s">
        <v>1576</v>
      </c>
      <c r="AG412" s="93" t="s">
        <v>1576</v>
      </c>
      <c r="AH412" s="93" t="s">
        <v>1576</v>
      </c>
      <c r="AI412" s="104" t="s">
        <v>1576</v>
      </c>
    </row>
    <row r="413" spans="1:35" x14ac:dyDescent="0.3">
      <c r="A413" s="106">
        <v>227459</v>
      </c>
      <c r="B413" s="89" t="s">
        <v>39</v>
      </c>
      <c r="C413" s="102" t="s">
        <v>39</v>
      </c>
      <c r="D413" s="101">
        <v>2021</v>
      </c>
      <c r="E413" s="78">
        <v>44336</v>
      </c>
      <c r="F413" s="205">
        <v>6581590</v>
      </c>
      <c r="G413" s="174">
        <v>145234</v>
      </c>
      <c r="H413" s="91">
        <v>0.57045343734763532</v>
      </c>
      <c r="I413" s="90">
        <v>1.8108739951743369</v>
      </c>
      <c r="J413" s="91">
        <v>0.94237957719186405</v>
      </c>
      <c r="K413" s="90">
        <v>1.3846903949293028</v>
      </c>
      <c r="L413" s="90">
        <v>2.1724237082598861</v>
      </c>
      <c r="M413" s="90">
        <v>6.2846141344434869</v>
      </c>
      <c r="N413" s="89" t="s">
        <v>1575</v>
      </c>
      <c r="O413" s="89" t="s">
        <v>1572</v>
      </c>
      <c r="P413" s="89" t="s">
        <v>1572</v>
      </c>
      <c r="Q413" s="89" t="s">
        <v>1572</v>
      </c>
      <c r="R413" s="89" t="s">
        <v>1572</v>
      </c>
      <c r="S413" s="89" t="s">
        <v>1573</v>
      </c>
      <c r="T413" s="94">
        <v>17.819950243158434</v>
      </c>
      <c r="U413" s="90">
        <v>3.0729225268474414</v>
      </c>
      <c r="V413" s="89" t="s">
        <v>1576</v>
      </c>
      <c r="W413" s="89" t="s">
        <v>1574</v>
      </c>
      <c r="X413" s="89" t="s">
        <v>1574</v>
      </c>
      <c r="Y413" s="89" t="s">
        <v>1574</v>
      </c>
      <c r="Z413" s="92" t="s">
        <v>1576</v>
      </c>
      <c r="AA413" s="92" t="s">
        <v>1576</v>
      </c>
      <c r="AB413" s="92" t="s">
        <v>1576</v>
      </c>
      <c r="AC413" s="93" t="s">
        <v>1577</v>
      </c>
      <c r="AD413" s="93" t="s">
        <v>1578</v>
      </c>
      <c r="AE413" s="93" t="s">
        <v>1576</v>
      </c>
      <c r="AF413" s="93" t="s">
        <v>1576</v>
      </c>
      <c r="AG413" s="93" t="s">
        <v>1576</v>
      </c>
      <c r="AH413" s="93" t="s">
        <v>1576</v>
      </c>
      <c r="AI413" s="104" t="s">
        <v>1576</v>
      </c>
    </row>
    <row r="414" spans="1:35" x14ac:dyDescent="0.3">
      <c r="A414" s="106">
        <v>230709</v>
      </c>
      <c r="B414" s="89" t="s">
        <v>39</v>
      </c>
      <c r="C414" s="102" t="s">
        <v>39</v>
      </c>
      <c r="D414" s="66">
        <v>2021</v>
      </c>
      <c r="E414" s="78">
        <v>44362</v>
      </c>
      <c r="F414" s="205">
        <v>6581590</v>
      </c>
      <c r="G414" s="174">
        <v>145234</v>
      </c>
      <c r="H414" s="91">
        <v>0.67533981774109419</v>
      </c>
      <c r="I414" s="90">
        <v>1.989608583146677</v>
      </c>
      <c r="J414" s="90">
        <v>1.6276477146042367</v>
      </c>
      <c r="K414" s="90">
        <v>1.2101704969674656</v>
      </c>
      <c r="L414" s="90">
        <v>2.0435201947367885</v>
      </c>
      <c r="M414" s="90">
        <v>6.5449561739948665</v>
      </c>
      <c r="N414" s="89" t="s">
        <v>1575</v>
      </c>
      <c r="O414" s="89" t="s">
        <v>1572</v>
      </c>
      <c r="P414" s="89" t="s">
        <v>1572</v>
      </c>
      <c r="Q414" s="89" t="s">
        <v>1572</v>
      </c>
      <c r="R414" s="89" t="s">
        <v>1572</v>
      </c>
      <c r="S414" s="89" t="s">
        <v>1573</v>
      </c>
      <c r="T414" s="94">
        <v>17.785073588823092</v>
      </c>
      <c r="U414" s="90">
        <v>8.0032319761079247</v>
      </c>
      <c r="V414" s="89" t="s">
        <v>1576</v>
      </c>
      <c r="W414" s="89" t="s">
        <v>1574</v>
      </c>
      <c r="X414" s="89" t="s">
        <v>1574</v>
      </c>
      <c r="Y414" s="89" t="s">
        <v>1574</v>
      </c>
      <c r="Z414" s="92" t="s">
        <v>1576</v>
      </c>
      <c r="AA414" s="92" t="s">
        <v>1576</v>
      </c>
      <c r="AB414" s="92" t="s">
        <v>1576</v>
      </c>
      <c r="AC414" s="93" t="s">
        <v>1577</v>
      </c>
      <c r="AD414" s="93" t="s">
        <v>1578</v>
      </c>
      <c r="AE414" s="93" t="s">
        <v>1576</v>
      </c>
      <c r="AF414" s="93" t="s">
        <v>1576</v>
      </c>
      <c r="AG414" s="93" t="s">
        <v>1576</v>
      </c>
      <c r="AH414" s="93" t="s">
        <v>1576</v>
      </c>
      <c r="AI414" s="104" t="s">
        <v>1576</v>
      </c>
    </row>
    <row r="415" spans="1:35" x14ac:dyDescent="0.3">
      <c r="A415" s="105">
        <v>234477</v>
      </c>
      <c r="B415" s="89" t="s">
        <v>39</v>
      </c>
      <c r="C415" s="102" t="s">
        <v>39</v>
      </c>
      <c r="D415" s="66">
        <v>2021</v>
      </c>
      <c r="E415" s="78">
        <v>44391</v>
      </c>
      <c r="F415" s="205">
        <v>6581590</v>
      </c>
      <c r="G415" s="174">
        <v>145234</v>
      </c>
      <c r="H415" s="89" t="s">
        <v>1572</v>
      </c>
      <c r="I415" s="90">
        <v>1.1292458923078608</v>
      </c>
      <c r="J415" s="90">
        <v>1.139426181953521</v>
      </c>
      <c r="K415" s="91">
        <v>0.85054678007290407</v>
      </c>
      <c r="L415" s="90">
        <v>2.604840563528291</v>
      </c>
      <c r="M415" s="90">
        <v>7.9649272601884986</v>
      </c>
      <c r="N415" s="89" t="s">
        <v>1575</v>
      </c>
      <c r="O415" s="91">
        <v>0.37043118452595974</v>
      </c>
      <c r="P415" s="89" t="s">
        <v>1572</v>
      </c>
      <c r="Q415" s="89" t="s">
        <v>1572</v>
      </c>
      <c r="R415" s="89" t="s">
        <v>1572</v>
      </c>
      <c r="S415" s="89" t="s">
        <v>1573</v>
      </c>
      <c r="T415" s="93" t="s">
        <v>1750</v>
      </c>
      <c r="U415" s="90">
        <v>6.4371175549790367</v>
      </c>
      <c r="V415" s="89" t="s">
        <v>1576</v>
      </c>
      <c r="W415" s="89" t="s">
        <v>1574</v>
      </c>
      <c r="X415" s="89" t="s">
        <v>1574</v>
      </c>
      <c r="Y415" s="89" t="s">
        <v>1574</v>
      </c>
      <c r="Z415" s="92" t="s">
        <v>1576</v>
      </c>
      <c r="AA415" s="92" t="s">
        <v>1576</v>
      </c>
      <c r="AB415" s="92" t="s">
        <v>1576</v>
      </c>
      <c r="AC415" s="93" t="s">
        <v>1577</v>
      </c>
      <c r="AD415" s="93" t="s">
        <v>1578</v>
      </c>
      <c r="AE415" s="93" t="s">
        <v>1576</v>
      </c>
      <c r="AF415" s="93" t="s">
        <v>1576</v>
      </c>
      <c r="AG415" s="93" t="s">
        <v>1576</v>
      </c>
      <c r="AH415" s="93" t="s">
        <v>1576</v>
      </c>
      <c r="AI415" s="104" t="s">
        <v>1576</v>
      </c>
    </row>
    <row r="416" spans="1:35" x14ac:dyDescent="0.3">
      <c r="A416" s="107">
        <v>237884</v>
      </c>
      <c r="B416" s="89" t="s">
        <v>39</v>
      </c>
      <c r="C416" s="102" t="s">
        <v>39</v>
      </c>
      <c r="D416" s="101">
        <v>2021</v>
      </c>
      <c r="E416" s="78">
        <v>44425</v>
      </c>
      <c r="F416" s="205">
        <v>6581590</v>
      </c>
      <c r="G416" s="174">
        <v>145234</v>
      </c>
      <c r="H416" s="91">
        <v>0.75633042756330426</v>
      </c>
      <c r="I416" s="90">
        <v>1.6490244914902448</v>
      </c>
      <c r="J416" s="90">
        <v>1.7846616853466171</v>
      </c>
      <c r="K416" s="90">
        <v>1.0379825653798256</v>
      </c>
      <c r="L416" s="90">
        <v>1.9569323370693232</v>
      </c>
      <c r="M416" s="90">
        <v>5.1193441261934405</v>
      </c>
      <c r="N416" s="89" t="s">
        <v>1575</v>
      </c>
      <c r="O416" s="89" t="s">
        <v>1572</v>
      </c>
      <c r="P416" s="89" t="s">
        <v>1572</v>
      </c>
      <c r="Q416" s="89" t="s">
        <v>1572</v>
      </c>
      <c r="R416" s="89" t="s">
        <v>1572</v>
      </c>
      <c r="S416" s="89" t="s">
        <v>1573</v>
      </c>
      <c r="T416" s="94">
        <v>10.55552096305521</v>
      </c>
      <c r="U416" s="90">
        <v>9.6315898713158994</v>
      </c>
      <c r="V416" s="89" t="s">
        <v>1576</v>
      </c>
      <c r="W416" s="89" t="s">
        <v>1574</v>
      </c>
      <c r="X416" s="89" t="s">
        <v>1574</v>
      </c>
      <c r="Y416" s="89" t="s">
        <v>1574</v>
      </c>
      <c r="Z416" s="92" t="s">
        <v>1576</v>
      </c>
      <c r="AA416" s="92" t="s">
        <v>1576</v>
      </c>
      <c r="AB416" s="92" t="s">
        <v>1576</v>
      </c>
      <c r="AC416" s="93" t="s">
        <v>1577</v>
      </c>
      <c r="AD416" s="93" t="s">
        <v>1578</v>
      </c>
      <c r="AE416" s="93" t="s">
        <v>1576</v>
      </c>
      <c r="AF416" s="93" t="s">
        <v>1576</v>
      </c>
      <c r="AG416" s="93" t="s">
        <v>1576</v>
      </c>
      <c r="AH416" s="93" t="s">
        <v>1576</v>
      </c>
      <c r="AI416" s="104" t="s">
        <v>1576</v>
      </c>
    </row>
    <row r="417" spans="1:35" x14ac:dyDescent="0.3">
      <c r="A417" s="103">
        <v>241442</v>
      </c>
      <c r="B417" s="89" t="s">
        <v>39</v>
      </c>
      <c r="C417" s="89" t="s">
        <v>39</v>
      </c>
      <c r="D417" s="66">
        <v>2021</v>
      </c>
      <c r="E417" s="78">
        <v>44453</v>
      </c>
      <c r="F417" s="205">
        <v>6581590</v>
      </c>
      <c r="G417" s="174">
        <v>145234</v>
      </c>
      <c r="H417" s="91">
        <v>0.45145457602892336</v>
      </c>
      <c r="I417" s="90">
        <v>1.4692899482910835</v>
      </c>
      <c r="J417" s="90">
        <v>2.9849287425904905</v>
      </c>
      <c r="K417" s="90">
        <v>1.8280993820153868</v>
      </c>
      <c r="L417" s="90">
        <v>2.7778828772018329</v>
      </c>
      <c r="M417" s="90">
        <v>8.7379661159456834</v>
      </c>
      <c r="N417" s="89" t="s">
        <v>1575</v>
      </c>
      <c r="O417" s="89" t="s">
        <v>1572</v>
      </c>
      <c r="P417" s="89" t="s">
        <v>1572</v>
      </c>
      <c r="Q417" s="89" t="s">
        <v>1572</v>
      </c>
      <c r="R417" s="89" t="s">
        <v>1572</v>
      </c>
      <c r="S417" s="89" t="s">
        <v>1573</v>
      </c>
      <c r="T417" s="90">
        <v>4.9036238281414226</v>
      </c>
      <c r="U417" s="90">
        <v>6.2970319922646825</v>
      </c>
      <c r="V417" s="89" t="s">
        <v>1576</v>
      </c>
      <c r="W417" s="89" t="s">
        <v>1574</v>
      </c>
      <c r="X417" s="89" t="s">
        <v>1574</v>
      </c>
      <c r="Y417" s="89" t="s">
        <v>1574</v>
      </c>
      <c r="Z417" s="92" t="s">
        <v>1576</v>
      </c>
      <c r="AA417" s="92" t="s">
        <v>1576</v>
      </c>
      <c r="AB417" s="92" t="s">
        <v>1576</v>
      </c>
      <c r="AC417" s="93" t="s">
        <v>1577</v>
      </c>
      <c r="AD417" s="93" t="s">
        <v>1578</v>
      </c>
      <c r="AE417" s="93" t="s">
        <v>1576</v>
      </c>
      <c r="AF417" s="93" t="s">
        <v>1576</v>
      </c>
      <c r="AG417" s="93" t="s">
        <v>1576</v>
      </c>
      <c r="AH417" s="93" t="s">
        <v>1576</v>
      </c>
      <c r="AI417" s="104" t="s">
        <v>1576</v>
      </c>
    </row>
    <row r="418" spans="1:35" x14ac:dyDescent="0.3">
      <c r="A418" s="103">
        <v>245511</v>
      </c>
      <c r="B418" s="89" t="s">
        <v>39</v>
      </c>
      <c r="C418" s="102" t="s">
        <v>39</v>
      </c>
      <c r="D418" s="66">
        <v>2021</v>
      </c>
      <c r="E418" s="78">
        <v>44480</v>
      </c>
      <c r="F418" s="205">
        <v>6581590</v>
      </c>
      <c r="G418" s="174">
        <v>145234</v>
      </c>
      <c r="H418" s="92">
        <v>0.41039279005466561</v>
      </c>
      <c r="I418" s="89">
        <v>2.1800000000000002</v>
      </c>
      <c r="J418" s="92">
        <v>0.74758859410287259</v>
      </c>
      <c r="K418" s="89">
        <v>1.05</v>
      </c>
      <c r="L418" s="89">
        <v>2.12</v>
      </c>
      <c r="M418" s="89">
        <v>6.71</v>
      </c>
      <c r="N418" s="89" t="s">
        <v>1575</v>
      </c>
      <c r="O418" s="89" t="s">
        <v>1572</v>
      </c>
      <c r="P418" s="96">
        <v>0.37895481120327579</v>
      </c>
      <c r="Q418" s="89" t="s">
        <v>1572</v>
      </c>
      <c r="R418" s="89" t="s">
        <v>1572</v>
      </c>
      <c r="S418" s="89" t="s">
        <v>1573</v>
      </c>
      <c r="T418" s="98">
        <v>10.8</v>
      </c>
      <c r="U418" s="89">
        <v>9.4700000000000006</v>
      </c>
      <c r="V418" s="89" t="s">
        <v>1576</v>
      </c>
      <c r="W418" s="89" t="s">
        <v>1574</v>
      </c>
      <c r="X418" s="89" t="s">
        <v>1574</v>
      </c>
      <c r="Y418" s="89" t="s">
        <v>1574</v>
      </c>
      <c r="Z418" s="92" t="s">
        <v>1576</v>
      </c>
      <c r="AA418" s="92" t="s">
        <v>1576</v>
      </c>
      <c r="AB418" s="92" t="s">
        <v>1576</v>
      </c>
      <c r="AC418" s="93" t="s">
        <v>1577</v>
      </c>
      <c r="AD418" s="93" t="s">
        <v>1578</v>
      </c>
      <c r="AE418" s="93" t="s">
        <v>1576</v>
      </c>
      <c r="AF418" s="93" t="s">
        <v>1576</v>
      </c>
      <c r="AG418" s="93" t="s">
        <v>1576</v>
      </c>
      <c r="AH418" s="93" t="s">
        <v>1576</v>
      </c>
      <c r="AI418" s="104" t="s">
        <v>1576</v>
      </c>
    </row>
    <row r="419" spans="1:35" x14ac:dyDescent="0.3">
      <c r="A419" s="103">
        <v>249087</v>
      </c>
      <c r="B419" s="89" t="s">
        <v>39</v>
      </c>
      <c r="C419" s="102" t="s">
        <v>39</v>
      </c>
      <c r="D419" s="101">
        <v>2021</v>
      </c>
      <c r="E419" s="4">
        <v>44517</v>
      </c>
      <c r="F419" s="205">
        <v>6581590</v>
      </c>
      <c r="G419" s="174">
        <v>145234</v>
      </c>
      <c r="H419" s="92">
        <v>0.67</v>
      </c>
      <c r="I419" s="89">
        <v>2.4900000000000002</v>
      </c>
      <c r="J419" s="89">
        <v>1.86</v>
      </c>
      <c r="K419" s="89">
        <v>2.0299999999999998</v>
      </c>
      <c r="L419" s="89">
        <v>3.63</v>
      </c>
      <c r="M419" s="24">
        <v>6.53</v>
      </c>
      <c r="N419" s="89" t="s">
        <v>1575</v>
      </c>
      <c r="O419" s="89" t="s">
        <v>1572</v>
      </c>
      <c r="P419" s="95" t="s">
        <v>1572</v>
      </c>
      <c r="Q419" s="89" t="s">
        <v>1572</v>
      </c>
      <c r="R419" s="89" t="s">
        <v>1572</v>
      </c>
      <c r="S419" s="89" t="s">
        <v>1573</v>
      </c>
      <c r="T419" s="94">
        <v>25.87</v>
      </c>
      <c r="U419" s="94">
        <v>12.25</v>
      </c>
      <c r="V419" s="89" t="s">
        <v>1576</v>
      </c>
      <c r="W419" s="89" t="s">
        <v>1574</v>
      </c>
      <c r="X419" s="89" t="s">
        <v>1574</v>
      </c>
      <c r="Y419" s="89" t="s">
        <v>1574</v>
      </c>
      <c r="Z419" s="92" t="s">
        <v>1576</v>
      </c>
      <c r="AA419" s="92" t="s">
        <v>1576</v>
      </c>
      <c r="AB419" s="92" t="s">
        <v>1576</v>
      </c>
      <c r="AC419" s="93" t="s">
        <v>1577</v>
      </c>
      <c r="AD419" s="93" t="s">
        <v>1578</v>
      </c>
      <c r="AE419" s="93" t="s">
        <v>1576</v>
      </c>
      <c r="AF419" s="93" t="s">
        <v>1576</v>
      </c>
      <c r="AG419" s="93" t="s">
        <v>1576</v>
      </c>
      <c r="AH419" s="93" t="s">
        <v>1576</v>
      </c>
      <c r="AI419" s="104" t="s">
        <v>1576</v>
      </c>
    </row>
    <row r="420" spans="1:35" x14ac:dyDescent="0.3">
      <c r="A420" s="103">
        <v>253662</v>
      </c>
      <c r="B420" s="89" t="s">
        <v>39</v>
      </c>
      <c r="C420" s="102" t="s">
        <v>39</v>
      </c>
      <c r="D420" s="66">
        <v>2021</v>
      </c>
      <c r="E420" s="78">
        <v>44544</v>
      </c>
      <c r="F420" s="205">
        <v>6581590</v>
      </c>
      <c r="G420" s="174">
        <v>145234</v>
      </c>
      <c r="H420" s="92">
        <v>0.78448880668409982</v>
      </c>
      <c r="I420" s="90">
        <v>2.5305610476858642</v>
      </c>
      <c r="J420" s="92">
        <v>0.98635117035525222</v>
      </c>
      <c r="K420" s="93">
        <v>2.0149031613410719</v>
      </c>
      <c r="L420" s="90">
        <v>2.6100622913876306</v>
      </c>
      <c r="M420" s="90">
        <v>7.4069349660905237</v>
      </c>
      <c r="N420" s="89" t="s">
        <v>1575</v>
      </c>
      <c r="O420" s="89" t="s">
        <v>1572</v>
      </c>
      <c r="P420" s="95" t="s">
        <v>1572</v>
      </c>
      <c r="Q420" s="89" t="s">
        <v>1572</v>
      </c>
      <c r="R420" s="89" t="s">
        <v>1572</v>
      </c>
      <c r="S420" s="89" t="s">
        <v>1573</v>
      </c>
      <c r="T420" s="94">
        <v>12.259285243531687</v>
      </c>
      <c r="U420" s="94">
        <v>14.459893275506516</v>
      </c>
      <c r="V420" s="89" t="s">
        <v>1576</v>
      </c>
      <c r="W420" s="89" t="s">
        <v>1574</v>
      </c>
      <c r="X420" s="89" t="s">
        <v>1574</v>
      </c>
      <c r="Y420" s="89" t="s">
        <v>1574</v>
      </c>
      <c r="Z420" s="92" t="s">
        <v>1576</v>
      </c>
      <c r="AA420" s="92" t="s">
        <v>1576</v>
      </c>
      <c r="AB420" s="92" t="s">
        <v>1576</v>
      </c>
      <c r="AC420" s="93" t="s">
        <v>1577</v>
      </c>
      <c r="AD420" s="93" t="s">
        <v>1578</v>
      </c>
      <c r="AE420" s="93" t="s">
        <v>1576</v>
      </c>
      <c r="AF420" s="93" t="s">
        <v>1576</v>
      </c>
      <c r="AG420" s="93" t="s">
        <v>1576</v>
      </c>
      <c r="AH420" s="93" t="s">
        <v>1576</v>
      </c>
      <c r="AI420" s="104" t="s">
        <v>1576</v>
      </c>
    </row>
    <row r="421" spans="1:35" x14ac:dyDescent="0.3">
      <c r="A421" s="105" t="s">
        <v>1793</v>
      </c>
      <c r="B421" s="102" t="s">
        <v>40</v>
      </c>
      <c r="C421" s="102" t="s">
        <v>40</v>
      </c>
      <c r="D421" s="66">
        <v>2021</v>
      </c>
      <c r="E421" s="78">
        <v>44243</v>
      </c>
      <c r="F421" s="205">
        <v>6581940</v>
      </c>
      <c r="G421" s="174">
        <v>142857</v>
      </c>
      <c r="H421" s="90">
        <v>1.6657029922906053</v>
      </c>
      <c r="I421" s="90">
        <v>1.2078378849253015</v>
      </c>
      <c r="J421" s="91">
        <v>0.35672285378283025</v>
      </c>
      <c r="K421" s="91">
        <v>0.58593579859749978</v>
      </c>
      <c r="L421" s="90">
        <v>3.4520231717409295</v>
      </c>
      <c r="M421" s="90">
        <v>6.3922644714491046</v>
      </c>
      <c r="N421" s="89" t="s">
        <v>1575</v>
      </c>
      <c r="O421" s="89" t="s">
        <v>1572</v>
      </c>
      <c r="P421" s="90">
        <v>2.6437758613180011</v>
      </c>
      <c r="Q421" s="89" t="s">
        <v>1572</v>
      </c>
      <c r="R421" s="89" t="s">
        <v>1572</v>
      </c>
      <c r="S421" s="89" t="s">
        <v>1573</v>
      </c>
      <c r="T421" s="90">
        <v>2.3748856657519926</v>
      </c>
      <c r="U421" s="90">
        <v>8.0785312949170276</v>
      </c>
      <c r="V421" s="89" t="s">
        <v>1576</v>
      </c>
      <c r="W421" s="89" t="s">
        <v>1574</v>
      </c>
      <c r="X421" s="89" t="s">
        <v>1574</v>
      </c>
      <c r="Y421" s="89" t="s">
        <v>1574</v>
      </c>
      <c r="Z421" s="92" t="s">
        <v>1576</v>
      </c>
      <c r="AA421" s="92" t="s">
        <v>1576</v>
      </c>
      <c r="AB421" s="92" t="s">
        <v>1576</v>
      </c>
      <c r="AC421" s="93" t="s">
        <v>1577</v>
      </c>
      <c r="AD421" s="93" t="s">
        <v>1578</v>
      </c>
      <c r="AE421" s="93" t="s">
        <v>1576</v>
      </c>
      <c r="AF421" s="93" t="s">
        <v>1576</v>
      </c>
      <c r="AG421" s="93" t="s">
        <v>1576</v>
      </c>
      <c r="AH421" s="93" t="s">
        <v>1576</v>
      </c>
      <c r="AI421" s="104" t="s">
        <v>1576</v>
      </c>
    </row>
    <row r="422" spans="1:35" x14ac:dyDescent="0.3">
      <c r="A422" s="105" t="s">
        <v>1794</v>
      </c>
      <c r="B422" s="102" t="s">
        <v>40</v>
      </c>
      <c r="C422" s="102" t="s">
        <v>40</v>
      </c>
      <c r="D422" s="101">
        <v>2021</v>
      </c>
      <c r="E422" s="78">
        <v>44243</v>
      </c>
      <c r="F422" s="205">
        <v>6581940</v>
      </c>
      <c r="G422" s="174">
        <v>142857</v>
      </c>
      <c r="H422" s="90">
        <v>1.8324330407382399</v>
      </c>
      <c r="I422" s="90">
        <v>1.1245404756545876</v>
      </c>
      <c r="J422" s="89" t="s">
        <v>1572</v>
      </c>
      <c r="K422" s="89" t="s">
        <v>1572</v>
      </c>
      <c r="L422" s="90">
        <v>3.3977471249584683</v>
      </c>
      <c r="M422" s="90">
        <v>5.9702260377479819</v>
      </c>
      <c r="N422" s="89" t="s">
        <v>1575</v>
      </c>
      <c r="O422" s="89" t="s">
        <v>1572</v>
      </c>
      <c r="P422" s="90">
        <v>3.4928544634148957</v>
      </c>
      <c r="Q422" s="89" t="s">
        <v>1572</v>
      </c>
      <c r="R422" s="89" t="s">
        <v>1572</v>
      </c>
      <c r="S422" s="89" t="s">
        <v>1573</v>
      </c>
      <c r="T422" s="90">
        <v>3.9323494421401235</v>
      </c>
      <c r="U422" s="90">
        <v>7.0190669110318007</v>
      </c>
      <c r="V422" s="89" t="s">
        <v>1576</v>
      </c>
      <c r="W422" s="89" t="s">
        <v>1574</v>
      </c>
      <c r="X422" s="89" t="s">
        <v>1574</v>
      </c>
      <c r="Y422" s="89" t="s">
        <v>1574</v>
      </c>
      <c r="Z422" s="92" t="s">
        <v>1576</v>
      </c>
      <c r="AA422" s="92" t="s">
        <v>1576</v>
      </c>
      <c r="AB422" s="92" t="s">
        <v>1576</v>
      </c>
      <c r="AC422" s="93" t="s">
        <v>1577</v>
      </c>
      <c r="AD422" s="93" t="s">
        <v>1578</v>
      </c>
      <c r="AE422" s="93" t="s">
        <v>1576</v>
      </c>
      <c r="AF422" s="93" t="s">
        <v>1576</v>
      </c>
      <c r="AG422" s="93" t="s">
        <v>1576</v>
      </c>
      <c r="AH422" s="93" t="s">
        <v>1576</v>
      </c>
      <c r="AI422" s="104" t="s">
        <v>1576</v>
      </c>
    </row>
    <row r="423" spans="1:35" x14ac:dyDescent="0.3">
      <c r="A423" s="105" t="s">
        <v>1795</v>
      </c>
      <c r="B423" s="102" t="s">
        <v>40</v>
      </c>
      <c r="C423" s="102" t="s">
        <v>40</v>
      </c>
      <c r="D423" s="66">
        <v>2021</v>
      </c>
      <c r="E423" s="78">
        <v>44286</v>
      </c>
      <c r="F423" s="205">
        <v>6581940</v>
      </c>
      <c r="G423" s="174">
        <v>142857</v>
      </c>
      <c r="H423" s="90">
        <v>1.5122009778243408</v>
      </c>
      <c r="I423" s="90">
        <v>2.227496944298935</v>
      </c>
      <c r="J423" s="91">
        <v>0.75737733542867125</v>
      </c>
      <c r="K423" s="91">
        <v>0.74470708922647111</v>
      </c>
      <c r="L423" s="90">
        <v>4.2577702112799019</v>
      </c>
      <c r="M423" s="90">
        <v>8.854614108608347</v>
      </c>
      <c r="N423" s="89" t="s">
        <v>1575</v>
      </c>
      <c r="O423" s="91">
        <v>0.34525056748734068</v>
      </c>
      <c r="P423" s="90">
        <v>3.1580201239741577</v>
      </c>
      <c r="Q423" s="89" t="s">
        <v>1572</v>
      </c>
      <c r="R423" s="89" t="s">
        <v>1572</v>
      </c>
      <c r="S423" s="89" t="s">
        <v>1573</v>
      </c>
      <c r="T423" s="90">
        <v>2.6628252138990742</v>
      </c>
      <c r="U423" s="94">
        <v>13.933014667365113</v>
      </c>
      <c r="V423" s="89" t="s">
        <v>1576</v>
      </c>
      <c r="W423" s="89" t="s">
        <v>1574</v>
      </c>
      <c r="X423" s="89" t="s">
        <v>1574</v>
      </c>
      <c r="Y423" s="89" t="s">
        <v>1574</v>
      </c>
      <c r="Z423" s="92" t="s">
        <v>1576</v>
      </c>
      <c r="AA423" s="92" t="s">
        <v>1576</v>
      </c>
      <c r="AB423" s="92" t="s">
        <v>1576</v>
      </c>
      <c r="AC423" s="93" t="s">
        <v>1577</v>
      </c>
      <c r="AD423" s="93" t="s">
        <v>1578</v>
      </c>
      <c r="AE423" s="93" t="s">
        <v>1576</v>
      </c>
      <c r="AF423" s="93" t="s">
        <v>1576</v>
      </c>
      <c r="AG423" s="93" t="s">
        <v>1576</v>
      </c>
      <c r="AH423" s="93" t="s">
        <v>1576</v>
      </c>
      <c r="AI423" s="104" t="s">
        <v>1576</v>
      </c>
    </row>
    <row r="424" spans="1:35" x14ac:dyDescent="0.3">
      <c r="A424" s="105" t="s">
        <v>1796</v>
      </c>
      <c r="B424" s="102" t="s">
        <v>40</v>
      </c>
      <c r="C424" s="102" t="s">
        <v>40</v>
      </c>
      <c r="D424" s="66">
        <v>2021</v>
      </c>
      <c r="E424" s="78">
        <v>44286</v>
      </c>
      <c r="F424" s="205">
        <v>6581940</v>
      </c>
      <c r="G424" s="174">
        <v>142857</v>
      </c>
      <c r="H424" s="90">
        <v>1.5794902050760979</v>
      </c>
      <c r="I424" s="90">
        <v>2.7380991401444388</v>
      </c>
      <c r="J424" s="90">
        <v>1.2335157931539327</v>
      </c>
      <c r="K424" s="91">
        <v>0.87339255083199496</v>
      </c>
      <c r="L424" s="90">
        <v>5.2131939209195108</v>
      </c>
      <c r="M424" s="94">
        <v>10.503632807805349</v>
      </c>
      <c r="N424" s="89" t="s">
        <v>1575</v>
      </c>
      <c r="O424" s="89" t="s">
        <v>1572</v>
      </c>
      <c r="P424" s="90">
        <v>3.532025522523409</v>
      </c>
      <c r="Q424" s="89" t="s">
        <v>1572</v>
      </c>
      <c r="R424" s="89" t="s">
        <v>1572</v>
      </c>
      <c r="S424" s="89" t="s">
        <v>1573</v>
      </c>
      <c r="T424" s="90">
        <v>3.8786369049570077</v>
      </c>
      <c r="U424" s="94">
        <v>15.751745386607231</v>
      </c>
      <c r="V424" s="89" t="s">
        <v>1576</v>
      </c>
      <c r="W424" s="89" t="s">
        <v>1574</v>
      </c>
      <c r="X424" s="89" t="s">
        <v>1574</v>
      </c>
      <c r="Y424" s="89" t="s">
        <v>1574</v>
      </c>
      <c r="Z424" s="92" t="s">
        <v>1576</v>
      </c>
      <c r="AA424" s="92" t="s">
        <v>1576</v>
      </c>
      <c r="AB424" s="92" t="s">
        <v>1576</v>
      </c>
      <c r="AC424" s="93" t="s">
        <v>1577</v>
      </c>
      <c r="AD424" s="93" t="s">
        <v>1578</v>
      </c>
      <c r="AE424" s="93" t="s">
        <v>1576</v>
      </c>
      <c r="AF424" s="93" t="s">
        <v>1576</v>
      </c>
      <c r="AG424" s="93" t="s">
        <v>1576</v>
      </c>
      <c r="AH424" s="93" t="s">
        <v>1576</v>
      </c>
      <c r="AI424" s="104" t="s">
        <v>1576</v>
      </c>
    </row>
    <row r="425" spans="1:35" x14ac:dyDescent="0.3">
      <c r="A425" s="106" t="s">
        <v>1797</v>
      </c>
      <c r="B425" s="102" t="s">
        <v>40</v>
      </c>
      <c r="C425" s="102" t="s">
        <v>40</v>
      </c>
      <c r="D425" s="101">
        <v>2021</v>
      </c>
      <c r="E425" s="78">
        <v>44305</v>
      </c>
      <c r="F425" s="205">
        <v>6581940</v>
      </c>
      <c r="G425" s="174">
        <v>142857</v>
      </c>
      <c r="H425" s="90">
        <v>2.7350981689830132</v>
      </c>
      <c r="I425" s="90">
        <v>2.8219722038385173</v>
      </c>
      <c r="J425" s="90">
        <v>1.1137215971762628</v>
      </c>
      <c r="K425" s="90">
        <v>1.3042025148908007</v>
      </c>
      <c r="L425" s="90">
        <v>6.0259320538274865</v>
      </c>
      <c r="M425" s="94">
        <v>11.285131259651445</v>
      </c>
      <c r="N425" s="89" t="s">
        <v>1575</v>
      </c>
      <c r="O425" s="91">
        <v>0.44594087800573562</v>
      </c>
      <c r="P425" s="90">
        <v>3.9733509816898298</v>
      </c>
      <c r="Q425" s="89" t="s">
        <v>1572</v>
      </c>
      <c r="R425" s="89" t="s">
        <v>1572</v>
      </c>
      <c r="S425" s="89" t="s">
        <v>1573</v>
      </c>
      <c r="T425" s="90">
        <v>6.0947496139422004</v>
      </c>
      <c r="U425" s="90">
        <v>1.3960953011250825</v>
      </c>
      <c r="V425" s="89" t="s">
        <v>1576</v>
      </c>
      <c r="W425" s="89" t="s">
        <v>1574</v>
      </c>
      <c r="X425" s="89" t="s">
        <v>1574</v>
      </c>
      <c r="Y425" s="89" t="s">
        <v>1574</v>
      </c>
      <c r="Z425" s="92" t="s">
        <v>1576</v>
      </c>
      <c r="AA425" s="92" t="s">
        <v>1576</v>
      </c>
      <c r="AB425" s="92" t="s">
        <v>1576</v>
      </c>
      <c r="AC425" s="93" t="s">
        <v>1577</v>
      </c>
      <c r="AD425" s="93" t="s">
        <v>1578</v>
      </c>
      <c r="AE425" s="93" t="s">
        <v>1576</v>
      </c>
      <c r="AF425" s="93" t="s">
        <v>1576</v>
      </c>
      <c r="AG425" s="93" t="s">
        <v>1576</v>
      </c>
      <c r="AH425" s="93" t="s">
        <v>1576</v>
      </c>
      <c r="AI425" s="104" t="s">
        <v>1576</v>
      </c>
    </row>
    <row r="426" spans="1:35" x14ac:dyDescent="0.3">
      <c r="A426" s="106" t="s">
        <v>1798</v>
      </c>
      <c r="B426" s="102" t="s">
        <v>40</v>
      </c>
      <c r="C426" s="102" t="s">
        <v>40</v>
      </c>
      <c r="D426" s="66">
        <v>2021</v>
      </c>
      <c r="E426" s="78">
        <v>44305</v>
      </c>
      <c r="F426" s="205">
        <v>6581940</v>
      </c>
      <c r="G426" s="174">
        <v>142857</v>
      </c>
      <c r="H426" s="90">
        <v>2.4540493907041951</v>
      </c>
      <c r="I426" s="90">
        <v>3.2992559042381111</v>
      </c>
      <c r="J426" s="90">
        <v>0.99827456055214081</v>
      </c>
      <c r="K426" s="91">
        <v>0.71539954707214493</v>
      </c>
      <c r="L426" s="90">
        <v>7.0237355764046159</v>
      </c>
      <c r="M426" s="94">
        <v>11.68025450231856</v>
      </c>
      <c r="N426" s="89" t="s">
        <v>1575</v>
      </c>
      <c r="O426" s="91">
        <v>0.43275099751968077</v>
      </c>
      <c r="P426" s="90">
        <v>4.2728782486789605</v>
      </c>
      <c r="Q426" s="89" t="s">
        <v>1572</v>
      </c>
      <c r="R426" s="91">
        <v>0.38542003666558827</v>
      </c>
      <c r="S426" s="89" t="s">
        <v>1573</v>
      </c>
      <c r="T426" s="90">
        <v>7.05866494122722</v>
      </c>
      <c r="U426" s="91">
        <v>0.75024263992235529</v>
      </c>
      <c r="V426" s="89" t="s">
        <v>1576</v>
      </c>
      <c r="W426" s="89" t="s">
        <v>1574</v>
      </c>
      <c r="X426" s="89" t="s">
        <v>1574</v>
      </c>
      <c r="Y426" s="89" t="s">
        <v>1574</v>
      </c>
      <c r="Z426" s="92" t="s">
        <v>1576</v>
      </c>
      <c r="AA426" s="92" t="s">
        <v>1576</v>
      </c>
      <c r="AB426" s="92" t="s">
        <v>1576</v>
      </c>
      <c r="AC426" s="93" t="s">
        <v>1577</v>
      </c>
      <c r="AD426" s="93" t="s">
        <v>1578</v>
      </c>
      <c r="AE426" s="93" t="s">
        <v>1576</v>
      </c>
      <c r="AF426" s="93" t="s">
        <v>1576</v>
      </c>
      <c r="AG426" s="93" t="s">
        <v>1576</v>
      </c>
      <c r="AH426" s="93" t="s">
        <v>1576</v>
      </c>
      <c r="AI426" s="104" t="s">
        <v>1576</v>
      </c>
    </row>
    <row r="427" spans="1:35" x14ac:dyDescent="0.3">
      <c r="A427" s="106" t="s">
        <v>1799</v>
      </c>
      <c r="B427" s="102" t="s">
        <v>40</v>
      </c>
      <c r="C427" s="102" t="s">
        <v>40</v>
      </c>
      <c r="D427" s="66">
        <v>2021</v>
      </c>
      <c r="E427" s="78">
        <v>44336</v>
      </c>
      <c r="F427" s="205">
        <v>6581940</v>
      </c>
      <c r="G427" s="174">
        <v>142857</v>
      </c>
      <c r="H427" s="90">
        <v>2.1866214251090645</v>
      </c>
      <c r="I427" s="90">
        <v>2.5828082081111647</v>
      </c>
      <c r="J427" s="90">
        <v>1.1064792373566004</v>
      </c>
      <c r="K427" s="90">
        <v>1.358216190014542</v>
      </c>
      <c r="L427" s="90">
        <v>4.8629827112619166</v>
      </c>
      <c r="M427" s="94">
        <v>12.048796251413798</v>
      </c>
      <c r="N427" s="89" t="s">
        <v>1575</v>
      </c>
      <c r="O427" s="91">
        <v>0.40717401841977696</v>
      </c>
      <c r="P427" s="90">
        <v>6.1480045241557599</v>
      </c>
      <c r="Q427" s="89" t="s">
        <v>1572</v>
      </c>
      <c r="R427" s="89" t="s">
        <v>1572</v>
      </c>
      <c r="S427" s="89" t="s">
        <v>1573</v>
      </c>
      <c r="T427" s="90">
        <v>7.3743738891581829</v>
      </c>
      <c r="U427" s="89" t="s">
        <v>1572</v>
      </c>
      <c r="V427" s="89" t="s">
        <v>1576</v>
      </c>
      <c r="W427" s="89" t="s">
        <v>1574</v>
      </c>
      <c r="X427" s="89" t="s">
        <v>1574</v>
      </c>
      <c r="Y427" s="89" t="s">
        <v>1574</v>
      </c>
      <c r="Z427" s="92" t="s">
        <v>1576</v>
      </c>
      <c r="AA427" s="92" t="s">
        <v>1576</v>
      </c>
      <c r="AB427" s="92" t="s">
        <v>1576</v>
      </c>
      <c r="AC427" s="93" t="s">
        <v>1577</v>
      </c>
      <c r="AD427" s="93" t="s">
        <v>1578</v>
      </c>
      <c r="AE427" s="93" t="s">
        <v>1576</v>
      </c>
      <c r="AF427" s="93" t="s">
        <v>1576</v>
      </c>
      <c r="AG427" s="93" t="s">
        <v>1576</v>
      </c>
      <c r="AH427" s="93" t="s">
        <v>1576</v>
      </c>
      <c r="AI427" s="104" t="s">
        <v>1576</v>
      </c>
    </row>
    <row r="428" spans="1:35" x14ac:dyDescent="0.3">
      <c r="A428" s="106" t="s">
        <v>1800</v>
      </c>
      <c r="B428" s="102" t="s">
        <v>40</v>
      </c>
      <c r="C428" s="102" t="s">
        <v>40</v>
      </c>
      <c r="D428" s="101">
        <v>2021</v>
      </c>
      <c r="E428" s="78">
        <v>44336</v>
      </c>
      <c r="F428" s="205">
        <v>6581940</v>
      </c>
      <c r="G428" s="174">
        <v>142857</v>
      </c>
      <c r="H428" s="90">
        <v>2.116213600774171</v>
      </c>
      <c r="I428" s="90">
        <v>3.0959502653881117</v>
      </c>
      <c r="J428" s="90">
        <v>1.1448344623324829</v>
      </c>
      <c r="K428" s="90">
        <v>1.8043459136095716</v>
      </c>
      <c r="L428" s="90">
        <v>5.4246209788569253</v>
      </c>
      <c r="M428" s="90">
        <v>9.7020615231224898</v>
      </c>
      <c r="N428" s="89" t="s">
        <v>1575</v>
      </c>
      <c r="O428" s="91">
        <v>0.47945808040819915</v>
      </c>
      <c r="P428" s="90">
        <v>7.7783642708424976</v>
      </c>
      <c r="Q428" s="89" t="s">
        <v>1572</v>
      </c>
      <c r="R428" s="89" t="s">
        <v>1572</v>
      </c>
      <c r="S428" s="89" t="s">
        <v>1573</v>
      </c>
      <c r="T428" s="90">
        <v>8.9792088208556962</v>
      </c>
      <c r="U428" s="89" t="s">
        <v>1572</v>
      </c>
      <c r="V428" s="89" t="s">
        <v>1576</v>
      </c>
      <c r="W428" s="89" t="s">
        <v>1574</v>
      </c>
      <c r="X428" s="89" t="s">
        <v>1574</v>
      </c>
      <c r="Y428" s="89" t="s">
        <v>1574</v>
      </c>
      <c r="Z428" s="92" t="s">
        <v>1576</v>
      </c>
      <c r="AA428" s="92" t="s">
        <v>1576</v>
      </c>
      <c r="AB428" s="92" t="s">
        <v>1576</v>
      </c>
      <c r="AC428" s="93" t="s">
        <v>1577</v>
      </c>
      <c r="AD428" s="93" t="s">
        <v>1578</v>
      </c>
      <c r="AE428" s="93" t="s">
        <v>1576</v>
      </c>
      <c r="AF428" s="93" t="s">
        <v>1576</v>
      </c>
      <c r="AG428" s="93" t="s">
        <v>1576</v>
      </c>
      <c r="AH428" s="93" t="s">
        <v>1576</v>
      </c>
      <c r="AI428" s="104" t="s">
        <v>1576</v>
      </c>
    </row>
    <row r="429" spans="1:35" x14ac:dyDescent="0.3">
      <c r="A429" s="106" t="s">
        <v>1801</v>
      </c>
      <c r="B429" s="102" t="s">
        <v>40</v>
      </c>
      <c r="C429" s="102" t="s">
        <v>40</v>
      </c>
      <c r="D429" s="66">
        <v>2021</v>
      </c>
      <c r="E429" s="78">
        <v>44362</v>
      </c>
      <c r="F429" s="205">
        <v>6581940</v>
      </c>
      <c r="G429" s="174">
        <v>142857</v>
      </c>
      <c r="H429" s="90">
        <v>2.7276886261261257</v>
      </c>
      <c r="I429" s="90">
        <v>3.6332817192192191</v>
      </c>
      <c r="J429" s="91">
        <v>0.71250938438438438</v>
      </c>
      <c r="K429" s="90">
        <v>3.6050347222222219</v>
      </c>
      <c r="L429" s="90">
        <v>3.8886671828078079</v>
      </c>
      <c r="M429" s="90">
        <v>9.7236298798798781</v>
      </c>
      <c r="N429" s="89" t="s">
        <v>1575</v>
      </c>
      <c r="O429" s="91">
        <v>0.69506615990990983</v>
      </c>
      <c r="P429" s="90">
        <v>4.1273695570570572</v>
      </c>
      <c r="Q429" s="89" t="s">
        <v>1572</v>
      </c>
      <c r="R429" s="91">
        <v>0.43203359609609598</v>
      </c>
      <c r="S429" s="89" t="s">
        <v>1573</v>
      </c>
      <c r="T429" s="94">
        <v>11.389123498498499</v>
      </c>
      <c r="U429" s="91">
        <v>0.65925300300300305</v>
      </c>
      <c r="V429" s="89" t="s">
        <v>1576</v>
      </c>
      <c r="W429" s="89" t="s">
        <v>1574</v>
      </c>
      <c r="X429" s="89" t="s">
        <v>1574</v>
      </c>
      <c r="Y429" s="89" t="s">
        <v>1574</v>
      </c>
      <c r="Z429" s="92" t="s">
        <v>1576</v>
      </c>
      <c r="AA429" s="92" t="s">
        <v>1576</v>
      </c>
      <c r="AB429" s="92" t="s">
        <v>1576</v>
      </c>
      <c r="AC429" s="93" t="s">
        <v>1577</v>
      </c>
      <c r="AD429" s="93" t="s">
        <v>1578</v>
      </c>
      <c r="AE429" s="93" t="s">
        <v>1576</v>
      </c>
      <c r="AF429" s="93" t="s">
        <v>1576</v>
      </c>
      <c r="AG429" s="93" t="s">
        <v>1576</v>
      </c>
      <c r="AH429" s="93" t="s">
        <v>1576</v>
      </c>
      <c r="AI429" s="104" t="s">
        <v>1576</v>
      </c>
    </row>
    <row r="430" spans="1:35" x14ac:dyDescent="0.3">
      <c r="A430" s="106" t="s">
        <v>1802</v>
      </c>
      <c r="B430" s="102" t="s">
        <v>40</v>
      </c>
      <c r="C430" s="102" t="s">
        <v>40</v>
      </c>
      <c r="D430" s="66">
        <v>2021</v>
      </c>
      <c r="E430" s="78">
        <v>44362</v>
      </c>
      <c r="F430" s="205">
        <v>6581940</v>
      </c>
      <c r="G430" s="174">
        <v>142857</v>
      </c>
      <c r="H430" s="90">
        <v>1.9460616012340151</v>
      </c>
      <c r="I430" s="90">
        <v>3.7191288915426846</v>
      </c>
      <c r="J430" s="90">
        <v>1.2711681677198916</v>
      </c>
      <c r="K430" s="91">
        <v>0.63395863395863394</v>
      </c>
      <c r="L430" s="90">
        <v>5.1997993066958585</v>
      </c>
      <c r="M430" s="94">
        <v>12.604202949030535</v>
      </c>
      <c r="N430" s="89" t="s">
        <v>1575</v>
      </c>
      <c r="O430" s="91">
        <v>0.61456933870726971</v>
      </c>
      <c r="P430" s="90">
        <v>5.7861040619661308</v>
      </c>
      <c r="Q430" s="89" t="s">
        <v>1572</v>
      </c>
      <c r="R430" s="91">
        <v>0.43671526430147112</v>
      </c>
      <c r="S430" s="89" t="s">
        <v>1573</v>
      </c>
      <c r="T430" s="94">
        <v>13.665389527458492</v>
      </c>
      <c r="U430" s="91">
        <v>0.36489691662105461</v>
      </c>
      <c r="V430" s="89" t="s">
        <v>1576</v>
      </c>
      <c r="W430" s="89" t="s">
        <v>1574</v>
      </c>
      <c r="X430" s="89" t="s">
        <v>1574</v>
      </c>
      <c r="Y430" s="89" t="s">
        <v>1574</v>
      </c>
      <c r="Z430" s="92" t="s">
        <v>1576</v>
      </c>
      <c r="AA430" s="92" t="s">
        <v>1576</v>
      </c>
      <c r="AB430" s="92" t="s">
        <v>1576</v>
      </c>
      <c r="AC430" s="93" t="s">
        <v>1577</v>
      </c>
      <c r="AD430" s="93" t="s">
        <v>1578</v>
      </c>
      <c r="AE430" s="93" t="s">
        <v>1576</v>
      </c>
      <c r="AF430" s="93" t="s">
        <v>1576</v>
      </c>
      <c r="AG430" s="93" t="s">
        <v>1576</v>
      </c>
      <c r="AH430" s="93" t="s">
        <v>1576</v>
      </c>
      <c r="AI430" s="104" t="s">
        <v>1576</v>
      </c>
    </row>
    <row r="431" spans="1:35" x14ac:dyDescent="0.3">
      <c r="A431" s="105" t="s">
        <v>1803</v>
      </c>
      <c r="B431" s="102" t="s">
        <v>40</v>
      </c>
      <c r="C431" s="102" t="s">
        <v>40</v>
      </c>
      <c r="D431" s="101">
        <v>2021</v>
      </c>
      <c r="E431" s="78">
        <v>44391</v>
      </c>
      <c r="F431" s="205">
        <v>6581940</v>
      </c>
      <c r="G431" s="174">
        <v>142857</v>
      </c>
      <c r="H431" s="90">
        <v>3.5715538023230327</v>
      </c>
      <c r="I431" s="90">
        <v>3.4117904887135655</v>
      </c>
      <c r="J431" s="91">
        <v>0.64749068595222425</v>
      </c>
      <c r="K431" s="90">
        <v>1.5483234714003942</v>
      </c>
      <c r="L431" s="90">
        <v>5.076265614727153</v>
      </c>
      <c r="M431" s="94">
        <v>13.627218934911239</v>
      </c>
      <c r="N431" s="89" t="s">
        <v>1575</v>
      </c>
      <c r="O431" s="91">
        <v>0.47928994082840237</v>
      </c>
      <c r="P431" s="91">
        <v>0.84648257725180798</v>
      </c>
      <c r="Q431" s="89" t="s">
        <v>1572</v>
      </c>
      <c r="R431" s="91">
        <v>0.69559500328731094</v>
      </c>
      <c r="S431" s="89" t="s">
        <v>1573</v>
      </c>
      <c r="T431" s="93" t="s">
        <v>1750</v>
      </c>
      <c r="U431" s="90">
        <v>7.6928555774709615</v>
      </c>
      <c r="V431" s="89" t="s">
        <v>1576</v>
      </c>
      <c r="W431" s="89" t="s">
        <v>1574</v>
      </c>
      <c r="X431" s="89" t="s">
        <v>1574</v>
      </c>
      <c r="Y431" s="89" t="s">
        <v>1574</v>
      </c>
      <c r="Z431" s="92" t="s">
        <v>1576</v>
      </c>
      <c r="AA431" s="92" t="s">
        <v>1576</v>
      </c>
      <c r="AB431" s="92" t="s">
        <v>1576</v>
      </c>
      <c r="AC431" s="93" t="s">
        <v>1577</v>
      </c>
      <c r="AD431" s="93" t="s">
        <v>1578</v>
      </c>
      <c r="AE431" s="93" t="s">
        <v>1576</v>
      </c>
      <c r="AF431" s="93" t="s">
        <v>1576</v>
      </c>
      <c r="AG431" s="93" t="s">
        <v>1576</v>
      </c>
      <c r="AH431" s="93" t="s">
        <v>1576</v>
      </c>
      <c r="AI431" s="104" t="s">
        <v>1576</v>
      </c>
    </row>
    <row r="432" spans="1:35" x14ac:dyDescent="0.3">
      <c r="A432" s="105" t="s">
        <v>1804</v>
      </c>
      <c r="B432" s="102" t="s">
        <v>40</v>
      </c>
      <c r="C432" s="102" t="s">
        <v>40</v>
      </c>
      <c r="D432" s="66">
        <v>2021</v>
      </c>
      <c r="E432" s="78">
        <v>44391</v>
      </c>
      <c r="F432" s="205">
        <v>6581940</v>
      </c>
      <c r="G432" s="174">
        <v>142857</v>
      </c>
      <c r="H432" s="90">
        <v>3.7525650431139885</v>
      </c>
      <c r="I432" s="90">
        <v>2.6119315704974855</v>
      </c>
      <c r="J432" s="91">
        <v>0.70800506097625804</v>
      </c>
      <c r="K432" s="91">
        <v>0.92501036649548662</v>
      </c>
      <c r="L432" s="90">
        <v>5.8824279927275036</v>
      </c>
      <c r="M432" s="94">
        <v>12.871678734330644</v>
      </c>
      <c r="N432" s="89" t="s">
        <v>1575</v>
      </c>
      <c r="O432" s="89" t="s">
        <v>1572</v>
      </c>
      <c r="P432" s="90">
        <v>1.4784217409333036</v>
      </c>
      <c r="Q432" s="89" t="s">
        <v>1572</v>
      </c>
      <c r="R432" s="89" t="s">
        <v>1572</v>
      </c>
      <c r="S432" s="89" t="s">
        <v>1573</v>
      </c>
      <c r="T432" s="93" t="s">
        <v>1750</v>
      </c>
      <c r="U432" s="90">
        <v>5.9652536335895716</v>
      </c>
      <c r="V432" s="89" t="s">
        <v>1576</v>
      </c>
      <c r="W432" s="89" t="s">
        <v>1574</v>
      </c>
      <c r="X432" s="89" t="s">
        <v>1574</v>
      </c>
      <c r="Y432" s="89" t="s">
        <v>1574</v>
      </c>
      <c r="Z432" s="92" t="s">
        <v>1576</v>
      </c>
      <c r="AA432" s="92" t="s">
        <v>1576</v>
      </c>
      <c r="AB432" s="92" t="s">
        <v>1576</v>
      </c>
      <c r="AC432" s="93" t="s">
        <v>1577</v>
      </c>
      <c r="AD432" s="93" t="s">
        <v>1578</v>
      </c>
      <c r="AE432" s="93" t="s">
        <v>1576</v>
      </c>
      <c r="AF432" s="93" t="s">
        <v>1576</v>
      </c>
      <c r="AG432" s="93" t="s">
        <v>1576</v>
      </c>
      <c r="AH432" s="93" t="s">
        <v>1576</v>
      </c>
      <c r="AI432" s="104" t="s">
        <v>1576</v>
      </c>
    </row>
    <row r="433" spans="1:35" x14ac:dyDescent="0.3">
      <c r="A433" s="107" t="s">
        <v>1805</v>
      </c>
      <c r="B433" s="102" t="s">
        <v>40</v>
      </c>
      <c r="C433" s="102" t="s">
        <v>40</v>
      </c>
      <c r="D433" s="66">
        <v>2021</v>
      </c>
      <c r="E433" s="78">
        <v>44425</v>
      </c>
      <c r="F433" s="205">
        <v>6581940</v>
      </c>
      <c r="G433" s="174">
        <v>142857</v>
      </c>
      <c r="H433" s="90">
        <v>3.1220860667574373</v>
      </c>
      <c r="I433" s="90">
        <v>3.0531831497297519</v>
      </c>
      <c r="J433" s="90">
        <v>1.7274208854231135</v>
      </c>
      <c r="K433" s="90">
        <v>1.29780913479391</v>
      </c>
      <c r="L433" s="90">
        <v>2.8919627016544953</v>
      </c>
      <c r="M433" s="90">
        <v>6.4498494038041017</v>
      </c>
      <c r="N433" s="89" t="s">
        <v>1575</v>
      </c>
      <c r="O433" s="91">
        <v>0.90130791764657348</v>
      </c>
      <c r="P433" s="90">
        <v>5.1629739654247633</v>
      </c>
      <c r="Q433" s="89" t="s">
        <v>1572</v>
      </c>
      <c r="R433" s="91">
        <v>0.42001897924660647</v>
      </c>
      <c r="S433" s="89" t="s">
        <v>1573</v>
      </c>
      <c r="T433" s="90">
        <v>7.8302801501836035</v>
      </c>
      <c r="U433" s="94">
        <v>15.112225110368444</v>
      </c>
      <c r="V433" s="89" t="s">
        <v>1576</v>
      </c>
      <c r="W433" s="89" t="s">
        <v>1574</v>
      </c>
      <c r="X433" s="89" t="s">
        <v>1574</v>
      </c>
      <c r="Y433" s="89" t="s">
        <v>1574</v>
      </c>
      <c r="Z433" s="92" t="s">
        <v>1576</v>
      </c>
      <c r="AA433" s="92" t="s">
        <v>1576</v>
      </c>
      <c r="AB433" s="92" t="s">
        <v>1576</v>
      </c>
      <c r="AC433" s="93" t="s">
        <v>1577</v>
      </c>
      <c r="AD433" s="93" t="s">
        <v>1578</v>
      </c>
      <c r="AE433" s="93" t="s">
        <v>1576</v>
      </c>
      <c r="AF433" s="93" t="s">
        <v>1576</v>
      </c>
      <c r="AG433" s="93" t="s">
        <v>1576</v>
      </c>
      <c r="AH433" s="93" t="s">
        <v>1576</v>
      </c>
      <c r="AI433" s="104" t="s">
        <v>1576</v>
      </c>
    </row>
    <row r="434" spans="1:35" x14ac:dyDescent="0.3">
      <c r="A434" s="107" t="s">
        <v>1806</v>
      </c>
      <c r="B434" s="102" t="s">
        <v>40</v>
      </c>
      <c r="C434" s="102" t="s">
        <v>40</v>
      </c>
      <c r="D434" s="101">
        <v>2021</v>
      </c>
      <c r="E434" s="78">
        <v>44425</v>
      </c>
      <c r="F434" s="205">
        <v>6581940</v>
      </c>
      <c r="G434" s="174">
        <v>142857</v>
      </c>
      <c r="H434" s="90">
        <v>3.7512912197059993</v>
      </c>
      <c r="I434" s="90">
        <v>3.7445371473976952</v>
      </c>
      <c r="J434" s="90">
        <v>1.0287048073102902</v>
      </c>
      <c r="K434" s="90">
        <v>1.0172824791418353</v>
      </c>
      <c r="L434" s="90">
        <v>3.2317242749304729</v>
      </c>
      <c r="M434" s="1">
        <v>8.7100000000000009</v>
      </c>
      <c r="N434" s="89" t="s">
        <v>1575</v>
      </c>
      <c r="O434" s="91">
        <v>0.70699245133094968</v>
      </c>
      <c r="P434" s="90">
        <v>5.4185538339292805</v>
      </c>
      <c r="Q434" s="89" t="s">
        <v>1572</v>
      </c>
      <c r="R434" s="91">
        <v>0.38657131505760828</v>
      </c>
      <c r="S434" s="89" t="s">
        <v>1573</v>
      </c>
      <c r="T434" s="90">
        <v>6.1395510528406838</v>
      </c>
      <c r="U434" s="94">
        <v>14.999006754072308</v>
      </c>
      <c r="V434" s="89" t="s">
        <v>1576</v>
      </c>
      <c r="W434" s="89" t="s">
        <v>1574</v>
      </c>
      <c r="X434" s="89" t="s">
        <v>1574</v>
      </c>
      <c r="Y434" s="89" t="s">
        <v>1574</v>
      </c>
      <c r="Z434" s="92" t="s">
        <v>1576</v>
      </c>
      <c r="AA434" s="92" t="s">
        <v>1576</v>
      </c>
      <c r="AB434" s="92" t="s">
        <v>1576</v>
      </c>
      <c r="AC434" s="93" t="s">
        <v>1577</v>
      </c>
      <c r="AD434" s="93" t="s">
        <v>1578</v>
      </c>
      <c r="AE434" s="93" t="s">
        <v>1576</v>
      </c>
      <c r="AF434" s="93" t="s">
        <v>1576</v>
      </c>
      <c r="AG434" s="93" t="s">
        <v>1576</v>
      </c>
      <c r="AH434" s="93" t="s">
        <v>1576</v>
      </c>
      <c r="AI434" s="104" t="s">
        <v>1576</v>
      </c>
    </row>
    <row r="435" spans="1:35" x14ac:dyDescent="0.3">
      <c r="A435" s="105" t="s">
        <v>1807</v>
      </c>
      <c r="B435" s="102" t="s">
        <v>40</v>
      </c>
      <c r="C435" s="102" t="s">
        <v>40</v>
      </c>
      <c r="D435" s="66">
        <v>2021</v>
      </c>
      <c r="E435" s="4">
        <v>44453</v>
      </c>
      <c r="F435" s="205">
        <v>6581940</v>
      </c>
      <c r="G435" s="174">
        <v>142857</v>
      </c>
      <c r="H435" s="90">
        <v>2.9821217157070397</v>
      </c>
      <c r="I435" s="73">
        <v>0.59304636840561764</v>
      </c>
      <c r="J435" s="90">
        <v>2.5895271921535401</v>
      </c>
      <c r="K435" s="91">
        <v>0.81723092964905997</v>
      </c>
      <c r="L435" s="90">
        <v>4.3697524628802942</v>
      </c>
      <c r="M435" s="90">
        <v>7.8573212986194836</v>
      </c>
      <c r="N435" s="89" t="s">
        <v>1575</v>
      </c>
      <c r="O435" s="89" t="s">
        <v>1572</v>
      </c>
      <c r="P435" s="90">
        <v>9.8536935058164161</v>
      </c>
      <c r="Q435" s="89" t="s">
        <v>1572</v>
      </c>
      <c r="R435" s="89" t="s">
        <v>1572</v>
      </c>
      <c r="S435" s="89" t="s">
        <v>1573</v>
      </c>
      <c r="T435" s="90">
        <v>6.6318007537988635</v>
      </c>
      <c r="U435" s="94">
        <v>14.034887636178</v>
      </c>
      <c r="V435" s="89" t="s">
        <v>1576</v>
      </c>
      <c r="W435" s="89" t="s">
        <v>1574</v>
      </c>
      <c r="X435" s="89" t="s">
        <v>1574</v>
      </c>
      <c r="Y435" s="89" t="s">
        <v>1574</v>
      </c>
      <c r="Z435" s="92" t="s">
        <v>1576</v>
      </c>
      <c r="AA435" s="92" t="s">
        <v>1576</v>
      </c>
      <c r="AB435" s="92" t="s">
        <v>1576</v>
      </c>
      <c r="AC435" s="93" t="s">
        <v>1577</v>
      </c>
      <c r="AD435" s="93" t="s">
        <v>1578</v>
      </c>
      <c r="AE435" s="93" t="s">
        <v>1576</v>
      </c>
      <c r="AF435" s="93" t="s">
        <v>1576</v>
      </c>
      <c r="AG435" s="93" t="s">
        <v>1576</v>
      </c>
      <c r="AH435" s="93" t="s">
        <v>1576</v>
      </c>
      <c r="AI435" s="104" t="s">
        <v>1576</v>
      </c>
    </row>
    <row r="436" spans="1:35" x14ac:dyDescent="0.3">
      <c r="A436" s="105" t="s">
        <v>1808</v>
      </c>
      <c r="B436" s="102" t="s">
        <v>40</v>
      </c>
      <c r="C436" s="102" t="s">
        <v>40</v>
      </c>
      <c r="D436" s="66">
        <v>2021</v>
      </c>
      <c r="E436" s="4">
        <v>44453</v>
      </c>
      <c r="F436" s="205">
        <v>6581940</v>
      </c>
      <c r="G436" s="174">
        <v>142857</v>
      </c>
      <c r="H436" s="90">
        <v>3.2630923654954325</v>
      </c>
      <c r="I436" s="90">
        <v>3.2591809076785769</v>
      </c>
      <c r="J436" s="90">
        <v>2.3624103394704656</v>
      </c>
      <c r="K436" s="91">
        <v>0.95792152844346012</v>
      </c>
      <c r="L436" s="90">
        <v>4.7302195925472956</v>
      </c>
      <c r="M436" s="90">
        <v>8.4994325631617791</v>
      </c>
      <c r="N436" s="89" t="s">
        <v>1575</v>
      </c>
      <c r="O436" s="90" t="s">
        <v>1572</v>
      </c>
      <c r="P436" s="90">
        <v>6.3927544375764382</v>
      </c>
      <c r="Q436" s="89" t="s">
        <v>1572</v>
      </c>
      <c r="R436" s="89" t="s">
        <v>1572</v>
      </c>
      <c r="S436" s="89" t="s">
        <v>1573</v>
      </c>
      <c r="T436" s="90">
        <v>6.7273768992606788</v>
      </c>
      <c r="U436" s="90">
        <v>7.7915137892660775</v>
      </c>
      <c r="V436" s="89" t="s">
        <v>1576</v>
      </c>
      <c r="W436" s="89" t="s">
        <v>1574</v>
      </c>
      <c r="X436" s="89" t="s">
        <v>1574</v>
      </c>
      <c r="Y436" s="89" t="s">
        <v>1574</v>
      </c>
      <c r="Z436" s="92" t="s">
        <v>1576</v>
      </c>
      <c r="AA436" s="92" t="s">
        <v>1576</v>
      </c>
      <c r="AB436" s="92" t="s">
        <v>1576</v>
      </c>
      <c r="AC436" s="93" t="s">
        <v>1577</v>
      </c>
      <c r="AD436" s="93" t="s">
        <v>1578</v>
      </c>
      <c r="AE436" s="93" t="s">
        <v>1576</v>
      </c>
      <c r="AF436" s="93" t="s">
        <v>1576</v>
      </c>
      <c r="AG436" s="93" t="s">
        <v>1576</v>
      </c>
      <c r="AH436" s="93" t="s">
        <v>1576</v>
      </c>
      <c r="AI436" s="104" t="s">
        <v>1576</v>
      </c>
    </row>
    <row r="437" spans="1:35" x14ac:dyDescent="0.3">
      <c r="A437" s="103" t="s">
        <v>1809</v>
      </c>
      <c r="B437" s="102" t="s">
        <v>40</v>
      </c>
      <c r="C437" s="102" t="s">
        <v>40</v>
      </c>
      <c r="D437" s="101">
        <v>2021</v>
      </c>
      <c r="E437" s="78">
        <v>44480</v>
      </c>
      <c r="F437" s="205">
        <v>6581940</v>
      </c>
      <c r="G437" s="174">
        <v>142857</v>
      </c>
      <c r="H437" s="90">
        <v>2.44</v>
      </c>
      <c r="I437" s="24">
        <v>3.76</v>
      </c>
      <c r="J437" s="90">
        <v>1.18</v>
      </c>
      <c r="K437" s="90">
        <v>1.1399999999999999</v>
      </c>
      <c r="L437" s="24">
        <v>3.19</v>
      </c>
      <c r="M437" s="24">
        <v>7.62</v>
      </c>
      <c r="N437" s="89" t="s">
        <v>1575</v>
      </c>
      <c r="O437" s="91">
        <v>0.63173387606793385</v>
      </c>
      <c r="P437" s="90">
        <v>4.41</v>
      </c>
      <c r="Q437" s="89" t="s">
        <v>1572</v>
      </c>
      <c r="R437" s="24" t="s">
        <v>1572</v>
      </c>
      <c r="S437" s="24" t="s">
        <v>1573</v>
      </c>
      <c r="T437" s="90">
        <v>7.49</v>
      </c>
      <c r="U437" s="94">
        <v>10.32</v>
      </c>
      <c r="V437" s="89" t="s">
        <v>1576</v>
      </c>
      <c r="W437" s="24" t="s">
        <v>1574</v>
      </c>
      <c r="X437" s="89" t="s">
        <v>1574</v>
      </c>
      <c r="Y437" s="89" t="s">
        <v>1574</v>
      </c>
      <c r="Z437" s="92" t="s">
        <v>1576</v>
      </c>
      <c r="AA437" s="92" t="s">
        <v>1576</v>
      </c>
      <c r="AB437" s="92" t="s">
        <v>1576</v>
      </c>
      <c r="AC437" s="93" t="s">
        <v>1577</v>
      </c>
      <c r="AD437" s="93" t="s">
        <v>1578</v>
      </c>
      <c r="AE437" s="93" t="s">
        <v>1576</v>
      </c>
      <c r="AF437" s="93" t="s">
        <v>1576</v>
      </c>
      <c r="AG437" s="93" t="s">
        <v>1576</v>
      </c>
      <c r="AH437" s="93" t="s">
        <v>1576</v>
      </c>
      <c r="AI437" s="104" t="s">
        <v>1576</v>
      </c>
    </row>
    <row r="438" spans="1:35" x14ac:dyDescent="0.3">
      <c r="A438" s="103" t="s">
        <v>1810</v>
      </c>
      <c r="B438" s="102" t="s">
        <v>40</v>
      </c>
      <c r="C438" s="102" t="s">
        <v>40</v>
      </c>
      <c r="D438" s="66">
        <v>2021</v>
      </c>
      <c r="E438" s="78">
        <v>44480</v>
      </c>
      <c r="F438" s="205">
        <v>6581940</v>
      </c>
      <c r="G438" s="174">
        <v>142857</v>
      </c>
      <c r="H438" s="90">
        <v>2.5099999999999998</v>
      </c>
      <c r="I438" s="24">
        <v>3.94</v>
      </c>
      <c r="J438" s="90">
        <v>1.26</v>
      </c>
      <c r="K438" s="90">
        <v>1.36</v>
      </c>
      <c r="L438" s="24">
        <v>2.93</v>
      </c>
      <c r="M438" s="24">
        <v>7.27</v>
      </c>
      <c r="N438" s="89" t="s">
        <v>1575</v>
      </c>
      <c r="O438" s="91">
        <v>0.55740392497227453</v>
      </c>
      <c r="P438" s="90">
        <v>4.7300000000000004</v>
      </c>
      <c r="Q438" s="89" t="s">
        <v>1572</v>
      </c>
      <c r="R438" s="91">
        <v>0.46</v>
      </c>
      <c r="S438" s="24" t="s">
        <v>1573</v>
      </c>
      <c r="T438" s="90">
        <v>6.63</v>
      </c>
      <c r="U438" s="94">
        <v>12.81</v>
      </c>
      <c r="V438" s="89" t="s">
        <v>1576</v>
      </c>
      <c r="W438" s="24" t="s">
        <v>1574</v>
      </c>
      <c r="X438" s="89" t="s">
        <v>1574</v>
      </c>
      <c r="Y438" s="89" t="s">
        <v>1574</v>
      </c>
      <c r="Z438" s="92" t="s">
        <v>1576</v>
      </c>
      <c r="AA438" s="92" t="s">
        <v>1576</v>
      </c>
      <c r="AB438" s="92" t="s">
        <v>1576</v>
      </c>
      <c r="AC438" s="93" t="s">
        <v>1577</v>
      </c>
      <c r="AD438" s="93" t="s">
        <v>1578</v>
      </c>
      <c r="AE438" s="93" t="s">
        <v>1576</v>
      </c>
      <c r="AF438" s="93" t="s">
        <v>1576</v>
      </c>
      <c r="AG438" s="93" t="s">
        <v>1576</v>
      </c>
      <c r="AH438" s="93" t="s">
        <v>1576</v>
      </c>
      <c r="AI438" s="104" t="s">
        <v>1576</v>
      </c>
    </row>
    <row r="439" spans="1:35" x14ac:dyDescent="0.3">
      <c r="A439" s="103" t="s">
        <v>1811</v>
      </c>
      <c r="B439" s="102" t="s">
        <v>40</v>
      </c>
      <c r="C439" s="102" t="s">
        <v>40</v>
      </c>
      <c r="D439" s="66">
        <v>2021</v>
      </c>
      <c r="E439" s="78">
        <v>44517</v>
      </c>
      <c r="F439" s="205">
        <v>6581940</v>
      </c>
      <c r="G439" s="174">
        <v>142857</v>
      </c>
      <c r="H439" s="24">
        <v>3.42</v>
      </c>
      <c r="I439" s="24">
        <v>3.42</v>
      </c>
      <c r="J439" s="24">
        <v>1.48</v>
      </c>
      <c r="K439" s="24">
        <v>1.74</v>
      </c>
      <c r="L439" s="24">
        <v>5.3</v>
      </c>
      <c r="M439" s="24">
        <v>7.15</v>
      </c>
      <c r="N439" s="24" t="s">
        <v>1575</v>
      </c>
      <c r="O439" s="91">
        <v>0.74465365936781125</v>
      </c>
      <c r="P439" s="24">
        <v>5.69</v>
      </c>
      <c r="Q439" s="24" t="s">
        <v>1572</v>
      </c>
      <c r="R439" s="24" t="s">
        <v>1572</v>
      </c>
      <c r="S439" s="24" t="s">
        <v>1573</v>
      </c>
      <c r="T439" s="94">
        <v>12.75</v>
      </c>
      <c r="U439" s="94">
        <v>15.28</v>
      </c>
      <c r="V439" s="24" t="s">
        <v>1576</v>
      </c>
      <c r="W439" s="24" t="s">
        <v>1574</v>
      </c>
      <c r="X439" s="24" t="s">
        <v>1574</v>
      </c>
      <c r="Y439" s="24" t="s">
        <v>1574</v>
      </c>
      <c r="Z439" s="92" t="s">
        <v>1576</v>
      </c>
      <c r="AA439" s="92" t="s">
        <v>1576</v>
      </c>
      <c r="AB439" s="92" t="s">
        <v>1576</v>
      </c>
      <c r="AC439" s="93" t="s">
        <v>1577</v>
      </c>
      <c r="AD439" s="93" t="s">
        <v>1578</v>
      </c>
      <c r="AE439" s="93" t="s">
        <v>1576</v>
      </c>
      <c r="AF439" s="93" t="s">
        <v>1576</v>
      </c>
      <c r="AG439" s="93" t="s">
        <v>1576</v>
      </c>
      <c r="AH439" s="93" t="s">
        <v>1576</v>
      </c>
      <c r="AI439" s="104" t="s">
        <v>1576</v>
      </c>
    </row>
    <row r="440" spans="1:35" x14ac:dyDescent="0.3">
      <c r="A440" s="103" t="s">
        <v>1812</v>
      </c>
      <c r="B440" s="102" t="s">
        <v>40</v>
      </c>
      <c r="C440" s="102" t="s">
        <v>40</v>
      </c>
      <c r="D440" s="101">
        <v>2021</v>
      </c>
      <c r="E440" s="78">
        <v>44517</v>
      </c>
      <c r="F440" s="205">
        <v>6581940</v>
      </c>
      <c r="G440" s="174">
        <v>142857</v>
      </c>
      <c r="H440" s="24">
        <v>3.21</v>
      </c>
      <c r="I440" s="24">
        <v>3.37</v>
      </c>
      <c r="J440" s="24">
        <v>1.05</v>
      </c>
      <c r="K440" s="24">
        <v>1.64</v>
      </c>
      <c r="L440" s="24">
        <v>3.41</v>
      </c>
      <c r="M440" s="24">
        <v>7.97</v>
      </c>
      <c r="N440" s="24" t="s">
        <v>1575</v>
      </c>
      <c r="O440" s="91">
        <v>0.46893502802557829</v>
      </c>
      <c r="P440" s="90">
        <v>4.4000000000000004</v>
      </c>
      <c r="Q440" s="24" t="s">
        <v>1572</v>
      </c>
      <c r="R440" s="24" t="s">
        <v>1572</v>
      </c>
      <c r="S440" s="24" t="s">
        <v>1573</v>
      </c>
      <c r="T440" s="98">
        <v>11.5</v>
      </c>
      <c r="U440" s="94">
        <v>14.48</v>
      </c>
      <c r="V440" s="24" t="s">
        <v>1576</v>
      </c>
      <c r="W440" s="24" t="s">
        <v>1574</v>
      </c>
      <c r="X440" s="24" t="s">
        <v>1574</v>
      </c>
      <c r="Y440" s="24" t="s">
        <v>1574</v>
      </c>
      <c r="Z440" s="92" t="s">
        <v>1576</v>
      </c>
      <c r="AA440" s="92" t="s">
        <v>1576</v>
      </c>
      <c r="AB440" s="92" t="s">
        <v>1576</v>
      </c>
      <c r="AC440" s="93" t="s">
        <v>1577</v>
      </c>
      <c r="AD440" s="93" t="s">
        <v>1578</v>
      </c>
      <c r="AE440" s="93" t="s">
        <v>1576</v>
      </c>
      <c r="AF440" s="93" t="s">
        <v>1576</v>
      </c>
      <c r="AG440" s="93" t="s">
        <v>1576</v>
      </c>
      <c r="AH440" s="93" t="s">
        <v>1576</v>
      </c>
      <c r="AI440" s="104" t="s">
        <v>1576</v>
      </c>
    </row>
    <row r="441" spans="1:35" x14ac:dyDescent="0.3">
      <c r="A441" s="103" t="s">
        <v>1813</v>
      </c>
      <c r="B441" s="102" t="s">
        <v>40</v>
      </c>
      <c r="C441" s="102" t="s">
        <v>40</v>
      </c>
      <c r="D441" s="66">
        <v>2021</v>
      </c>
      <c r="E441" s="78">
        <v>44544</v>
      </c>
      <c r="F441" s="205">
        <v>6581940</v>
      </c>
      <c r="G441" s="174">
        <v>142857</v>
      </c>
      <c r="H441" s="93">
        <v>2.6328699918233851</v>
      </c>
      <c r="I441" s="90">
        <v>3.7593349686563093</v>
      </c>
      <c r="J441" s="90">
        <v>2.1598528209321342</v>
      </c>
      <c r="K441" s="90">
        <v>2.1824747887707825</v>
      </c>
      <c r="L441" s="90">
        <v>3.8326383210684107</v>
      </c>
      <c r="M441" s="90">
        <v>6.7157263559553</v>
      </c>
      <c r="N441" s="93" t="s">
        <v>1575</v>
      </c>
      <c r="O441" s="90">
        <v>0.33</v>
      </c>
      <c r="P441" s="97">
        <v>4.3579313164349962</v>
      </c>
      <c r="Q441" s="93" t="s">
        <v>1572</v>
      </c>
      <c r="R441" s="91">
        <v>0.41673480512401195</v>
      </c>
      <c r="S441" s="24" t="s">
        <v>1573</v>
      </c>
      <c r="T441" s="93">
        <v>7.6216952848187516</v>
      </c>
      <c r="U441" s="94">
        <v>12.159989097846823</v>
      </c>
      <c r="V441" s="93" t="s">
        <v>1576</v>
      </c>
      <c r="W441" s="24" t="s">
        <v>1574</v>
      </c>
      <c r="X441" s="93" t="s">
        <v>1574</v>
      </c>
      <c r="Y441" s="93" t="s">
        <v>1574</v>
      </c>
      <c r="Z441" s="92" t="s">
        <v>1576</v>
      </c>
      <c r="AA441" s="92" t="s">
        <v>1576</v>
      </c>
      <c r="AB441" s="92" t="s">
        <v>1576</v>
      </c>
      <c r="AC441" s="93" t="s">
        <v>1577</v>
      </c>
      <c r="AD441" s="93" t="s">
        <v>1578</v>
      </c>
      <c r="AE441" s="93" t="s">
        <v>1576</v>
      </c>
      <c r="AF441" s="93" t="s">
        <v>1576</v>
      </c>
      <c r="AG441" s="93" t="s">
        <v>1576</v>
      </c>
      <c r="AH441" s="93" t="s">
        <v>1576</v>
      </c>
      <c r="AI441" s="104" t="s">
        <v>1576</v>
      </c>
    </row>
    <row r="442" spans="1:35" x14ac:dyDescent="0.3">
      <c r="A442" s="105" t="s">
        <v>1814</v>
      </c>
      <c r="B442" s="102" t="s">
        <v>40</v>
      </c>
      <c r="C442" s="102" t="s">
        <v>40</v>
      </c>
      <c r="D442" s="66">
        <v>2021</v>
      </c>
      <c r="E442" s="4">
        <v>44544</v>
      </c>
      <c r="F442" s="205">
        <v>6581940</v>
      </c>
      <c r="G442" s="174">
        <v>142857</v>
      </c>
      <c r="H442" s="93">
        <v>3.0122116689280869</v>
      </c>
      <c r="I442" s="90">
        <v>2.8204432383536862</v>
      </c>
      <c r="J442" s="93">
        <v>1.9278930025198682</v>
      </c>
      <c r="K442" s="93">
        <v>1.8756865025521741</v>
      </c>
      <c r="L442" s="90">
        <v>4.394120307553143</v>
      </c>
      <c r="M442" s="90">
        <v>7.0659688570136323</v>
      </c>
      <c r="N442" s="93" t="s">
        <v>1575</v>
      </c>
      <c r="O442" s="91">
        <v>0.55488789817148021</v>
      </c>
      <c r="P442" s="97">
        <v>5.1791044776119408</v>
      </c>
      <c r="Q442" s="93" t="s">
        <v>1572</v>
      </c>
      <c r="R442" s="24" t="s">
        <v>1572</v>
      </c>
      <c r="S442" s="24" t="s">
        <v>1573</v>
      </c>
      <c r="T442" s="93">
        <v>7.4986108418944228</v>
      </c>
      <c r="U442" s="94">
        <v>11.763261614007881</v>
      </c>
      <c r="V442" s="93" t="s">
        <v>1576</v>
      </c>
      <c r="W442" s="24" t="s">
        <v>1574</v>
      </c>
      <c r="X442" s="93" t="s">
        <v>1574</v>
      </c>
      <c r="Y442" s="93" t="s">
        <v>1574</v>
      </c>
      <c r="Z442" s="92" t="s">
        <v>1576</v>
      </c>
      <c r="AA442" s="92" t="s">
        <v>1576</v>
      </c>
      <c r="AB442" s="92" t="s">
        <v>1576</v>
      </c>
      <c r="AC442" s="93" t="s">
        <v>1577</v>
      </c>
      <c r="AD442" s="93" t="s">
        <v>1578</v>
      </c>
      <c r="AE442" s="93" t="s">
        <v>1576</v>
      </c>
      <c r="AF442" s="93" t="s">
        <v>1576</v>
      </c>
      <c r="AG442" s="93" t="s">
        <v>1576</v>
      </c>
      <c r="AH442" s="93" t="s">
        <v>1576</v>
      </c>
      <c r="AI442" s="104" t="s">
        <v>1576</v>
      </c>
    </row>
    <row r="443" spans="1:35" x14ac:dyDescent="0.3">
      <c r="A443" s="103">
        <v>214135</v>
      </c>
      <c r="B443" s="89" t="s">
        <v>41</v>
      </c>
      <c r="C443" s="89" t="s">
        <v>41</v>
      </c>
      <c r="D443" s="101">
        <v>2021</v>
      </c>
      <c r="E443" s="78">
        <v>44224</v>
      </c>
      <c r="F443" s="205">
        <v>6568460</v>
      </c>
      <c r="G443" s="174">
        <v>155057</v>
      </c>
      <c r="H443" s="90">
        <v>7.1435448446008971</v>
      </c>
      <c r="I443" s="90">
        <v>3.5383257614505919</v>
      </c>
      <c r="J443" s="90">
        <v>4.2563007090491523</v>
      </c>
      <c r="K443" s="90">
        <v>2.9164284783022936</v>
      </c>
      <c r="L443" s="90">
        <v>3.3532809820380902</v>
      </c>
      <c r="M443" s="90">
        <v>6.1457612500125354</v>
      </c>
      <c r="N443" s="89" t="s">
        <v>1575</v>
      </c>
      <c r="O443" s="91">
        <v>0.6359077734653148</v>
      </c>
      <c r="P443" s="90">
        <v>3.9193268546098223</v>
      </c>
      <c r="Q443" s="89" t="s">
        <v>1572</v>
      </c>
      <c r="R443" s="89" t="s">
        <v>1572</v>
      </c>
      <c r="S443" s="89" t="s">
        <v>1573</v>
      </c>
      <c r="T443" s="90">
        <v>7.4746015986200121</v>
      </c>
      <c r="U443" s="94">
        <v>14.140165077072739</v>
      </c>
      <c r="V443" s="89" t="s">
        <v>1576</v>
      </c>
      <c r="W443" s="89" t="s">
        <v>1574</v>
      </c>
      <c r="X443" s="89" t="s">
        <v>1574</v>
      </c>
      <c r="Y443" s="89" t="s">
        <v>1574</v>
      </c>
      <c r="Z443" s="92" t="s">
        <v>1576</v>
      </c>
      <c r="AA443" s="92" t="s">
        <v>1576</v>
      </c>
      <c r="AB443" s="92" t="s">
        <v>1576</v>
      </c>
      <c r="AC443" s="93" t="s">
        <v>1577</v>
      </c>
      <c r="AD443" s="93" t="s">
        <v>1578</v>
      </c>
      <c r="AE443" s="93" t="s">
        <v>1576</v>
      </c>
      <c r="AF443" s="93" t="s">
        <v>1576</v>
      </c>
      <c r="AG443" s="93" t="s">
        <v>1576</v>
      </c>
      <c r="AH443" s="93" t="s">
        <v>1576</v>
      </c>
      <c r="AI443" s="104" t="s">
        <v>1576</v>
      </c>
    </row>
    <row r="444" spans="1:35" x14ac:dyDescent="0.3">
      <c r="A444" s="105">
        <v>216170</v>
      </c>
      <c r="B444" s="89" t="s">
        <v>41</v>
      </c>
      <c r="C444" s="89" t="s">
        <v>41</v>
      </c>
      <c r="D444" s="66">
        <v>2021</v>
      </c>
      <c r="E444" s="78">
        <v>44243</v>
      </c>
      <c r="F444" s="205">
        <v>6568460</v>
      </c>
      <c r="G444" s="174">
        <v>155057</v>
      </c>
      <c r="H444" s="90">
        <v>1.63</v>
      </c>
      <c r="I444" s="90">
        <v>1.75</v>
      </c>
      <c r="J444" s="89">
        <v>0.71199999999999997</v>
      </c>
      <c r="K444" s="90">
        <v>1.67</v>
      </c>
      <c r="L444" s="90">
        <v>1.29</v>
      </c>
      <c r="M444" s="90">
        <v>2.5581780264159688</v>
      </c>
      <c r="N444" s="89" t="s">
        <v>1575</v>
      </c>
      <c r="O444" s="89" t="s">
        <v>1572</v>
      </c>
      <c r="P444" s="89" t="s">
        <v>1572</v>
      </c>
      <c r="Q444" s="89" t="s">
        <v>1572</v>
      </c>
      <c r="R444" s="89" t="s">
        <v>1572</v>
      </c>
      <c r="S444" s="89" t="s">
        <v>1573</v>
      </c>
      <c r="T444" s="90">
        <v>2.790559104902512</v>
      </c>
      <c r="U444" s="90">
        <v>6.1670363136813542</v>
      </c>
      <c r="V444" s="89" t="s">
        <v>1576</v>
      </c>
      <c r="W444" s="89" t="s">
        <v>1574</v>
      </c>
      <c r="X444" s="89" t="s">
        <v>1574</v>
      </c>
      <c r="Y444" s="89" t="s">
        <v>1574</v>
      </c>
      <c r="Z444" s="92" t="s">
        <v>1576</v>
      </c>
      <c r="AA444" s="92" t="s">
        <v>1576</v>
      </c>
      <c r="AB444" s="92" t="s">
        <v>1576</v>
      </c>
      <c r="AC444" s="93" t="s">
        <v>1577</v>
      </c>
      <c r="AD444" s="93" t="s">
        <v>1578</v>
      </c>
      <c r="AE444" s="93" t="s">
        <v>1576</v>
      </c>
      <c r="AF444" s="93" t="s">
        <v>1576</v>
      </c>
      <c r="AG444" s="93" t="s">
        <v>1576</v>
      </c>
      <c r="AH444" s="93" t="s">
        <v>1576</v>
      </c>
      <c r="AI444" s="104" t="s">
        <v>1576</v>
      </c>
    </row>
    <row r="445" spans="1:35" x14ac:dyDescent="0.3">
      <c r="A445" s="105">
        <v>222836</v>
      </c>
      <c r="B445" s="89" t="s">
        <v>41</v>
      </c>
      <c r="C445" s="89" t="s">
        <v>41</v>
      </c>
      <c r="D445" s="66">
        <v>2021</v>
      </c>
      <c r="E445" s="78">
        <v>44285</v>
      </c>
      <c r="F445" s="205">
        <v>6568460</v>
      </c>
      <c r="G445" s="174">
        <v>155057</v>
      </c>
      <c r="H445" s="90">
        <v>3.8196681307955092</v>
      </c>
      <c r="I445" s="90">
        <v>2.1807755446115626</v>
      </c>
      <c r="J445" s="90">
        <v>2.5966103198899684</v>
      </c>
      <c r="K445" s="90">
        <v>1.2560339855361817</v>
      </c>
      <c r="L445" s="90">
        <v>2.6836594347575313</v>
      </c>
      <c r="M445" s="90">
        <v>4.6404676338790543</v>
      </c>
      <c r="N445" s="89" t="s">
        <v>1575</v>
      </c>
      <c r="O445" s="89" t="s">
        <v>1572</v>
      </c>
      <c r="P445" s="91">
        <v>0.75730622476596121</v>
      </c>
      <c r="Q445" s="89" t="s">
        <v>1572</v>
      </c>
      <c r="R445" s="89" t="s">
        <v>1572</v>
      </c>
      <c r="S445" s="89" t="s">
        <v>1573</v>
      </c>
      <c r="T445" s="90">
        <v>2.6032654509960511</v>
      </c>
      <c r="U445" s="90">
        <v>7.9718487954212689</v>
      </c>
      <c r="V445" s="89" t="s">
        <v>1576</v>
      </c>
      <c r="W445" s="89" t="s">
        <v>1574</v>
      </c>
      <c r="X445" s="89" t="s">
        <v>1574</v>
      </c>
      <c r="Y445" s="89" t="s">
        <v>1574</v>
      </c>
      <c r="Z445" s="92" t="s">
        <v>1576</v>
      </c>
      <c r="AA445" s="92" t="s">
        <v>1576</v>
      </c>
      <c r="AB445" s="92" t="s">
        <v>1576</v>
      </c>
      <c r="AC445" s="93" t="s">
        <v>1577</v>
      </c>
      <c r="AD445" s="93" t="s">
        <v>1578</v>
      </c>
      <c r="AE445" s="93" t="s">
        <v>1576</v>
      </c>
      <c r="AF445" s="93" t="s">
        <v>1576</v>
      </c>
      <c r="AG445" s="93" t="s">
        <v>1576</v>
      </c>
      <c r="AH445" s="93" t="s">
        <v>1576</v>
      </c>
      <c r="AI445" s="104" t="s">
        <v>1576</v>
      </c>
    </row>
    <row r="446" spans="1:35" x14ac:dyDescent="0.3">
      <c r="A446" s="106">
        <v>225134</v>
      </c>
      <c r="B446" s="89" t="s">
        <v>41</v>
      </c>
      <c r="C446" s="89" t="s">
        <v>41</v>
      </c>
      <c r="D446" s="101">
        <v>2021</v>
      </c>
      <c r="E446" s="78">
        <v>44305</v>
      </c>
      <c r="F446" s="205">
        <v>6568460</v>
      </c>
      <c r="G446" s="174">
        <v>155057</v>
      </c>
      <c r="H446" s="90">
        <v>4.3411535018175149</v>
      </c>
      <c r="I446" s="90">
        <v>3.2352846002006275</v>
      </c>
      <c r="J446" s="90">
        <v>2.7361960543205082</v>
      </c>
      <c r="K446" s="91">
        <v>0.95178461638028666</v>
      </c>
      <c r="L446" s="90">
        <v>3.4010829585045674</v>
      </c>
      <c r="M446" s="90">
        <v>6.8937212136901485</v>
      </c>
      <c r="N446" s="89" t="s">
        <v>1575</v>
      </c>
      <c r="O446" s="91">
        <v>0.36813038647811963</v>
      </c>
      <c r="P446" s="91">
        <v>0.67225404221812335</v>
      </c>
      <c r="Q446" s="89" t="s">
        <v>1572</v>
      </c>
      <c r="R446" s="89" t="s">
        <v>1572</v>
      </c>
      <c r="S446" s="89" t="s">
        <v>1573</v>
      </c>
      <c r="T446" s="90">
        <v>7.2544197434984738</v>
      </c>
      <c r="U446" s="91">
        <v>0.4268194026469922</v>
      </c>
      <c r="V446" s="89" t="s">
        <v>1576</v>
      </c>
      <c r="W446" s="89" t="s">
        <v>1574</v>
      </c>
      <c r="X446" s="89" t="s">
        <v>1574</v>
      </c>
      <c r="Y446" s="89" t="s">
        <v>1574</v>
      </c>
      <c r="Z446" s="92" t="s">
        <v>1576</v>
      </c>
      <c r="AA446" s="92" t="s">
        <v>1576</v>
      </c>
      <c r="AB446" s="92" t="s">
        <v>1576</v>
      </c>
      <c r="AC446" s="93" t="s">
        <v>1577</v>
      </c>
      <c r="AD446" s="93" t="s">
        <v>1578</v>
      </c>
      <c r="AE446" s="93" t="s">
        <v>1576</v>
      </c>
      <c r="AF446" s="93" t="s">
        <v>1576</v>
      </c>
      <c r="AG446" s="93" t="s">
        <v>1576</v>
      </c>
      <c r="AH446" s="93" t="s">
        <v>1576</v>
      </c>
      <c r="AI446" s="104" t="s">
        <v>1576</v>
      </c>
    </row>
    <row r="447" spans="1:35" x14ac:dyDescent="0.3">
      <c r="A447" s="106">
        <v>227462</v>
      </c>
      <c r="B447" s="89" t="s">
        <v>41</v>
      </c>
      <c r="C447" s="89" t="s">
        <v>41</v>
      </c>
      <c r="D447" s="66">
        <v>2021</v>
      </c>
      <c r="E447" s="78">
        <v>44335</v>
      </c>
      <c r="F447" s="205">
        <v>6568460</v>
      </c>
      <c r="G447" s="174">
        <v>155057</v>
      </c>
      <c r="H447" s="90">
        <v>5.895404729859643</v>
      </c>
      <c r="I447" s="90">
        <v>2.9257194129334101</v>
      </c>
      <c r="J447" s="90">
        <v>2.9889123886432096</v>
      </c>
      <c r="K447" s="90">
        <v>3.3347433185925781</v>
      </c>
      <c r="L447" s="90">
        <v>3.0041658655386785</v>
      </c>
      <c r="M447" s="90">
        <v>5.7514580529385375</v>
      </c>
      <c r="N447" s="89" t="s">
        <v>1575</v>
      </c>
      <c r="O447" s="89" t="s">
        <v>1572</v>
      </c>
      <c r="P447" s="89" t="s">
        <v>1572</v>
      </c>
      <c r="Q447" s="89" t="s">
        <v>1572</v>
      </c>
      <c r="R447" s="89" t="s">
        <v>1572</v>
      </c>
      <c r="S447" s="89" t="s">
        <v>1573</v>
      </c>
      <c r="T447" s="90">
        <v>3.3506376978786134</v>
      </c>
      <c r="U447" s="89" t="s">
        <v>1572</v>
      </c>
      <c r="V447" s="89" t="s">
        <v>1576</v>
      </c>
      <c r="W447" s="89" t="s">
        <v>1574</v>
      </c>
      <c r="X447" s="89" t="s">
        <v>1574</v>
      </c>
      <c r="Y447" s="89" t="s">
        <v>1574</v>
      </c>
      <c r="Z447" s="92" t="s">
        <v>1576</v>
      </c>
      <c r="AA447" s="92" t="s">
        <v>1576</v>
      </c>
      <c r="AB447" s="92" t="s">
        <v>1576</v>
      </c>
      <c r="AC447" s="93" t="s">
        <v>1577</v>
      </c>
      <c r="AD447" s="93" t="s">
        <v>1578</v>
      </c>
      <c r="AE447" s="93" t="s">
        <v>1576</v>
      </c>
      <c r="AF447" s="93" t="s">
        <v>1576</v>
      </c>
      <c r="AG447" s="93" t="s">
        <v>1576</v>
      </c>
      <c r="AH447" s="93" t="s">
        <v>1576</v>
      </c>
      <c r="AI447" s="104" t="s">
        <v>1576</v>
      </c>
    </row>
    <row r="448" spans="1:35" x14ac:dyDescent="0.3">
      <c r="A448" s="105">
        <v>230712</v>
      </c>
      <c r="B448" s="89" t="s">
        <v>41</v>
      </c>
      <c r="C448" s="89" t="s">
        <v>41</v>
      </c>
      <c r="D448" s="66">
        <v>2021</v>
      </c>
      <c r="E448" s="78">
        <v>44362</v>
      </c>
      <c r="F448" s="205">
        <v>6568460</v>
      </c>
      <c r="G448" s="174">
        <v>155057</v>
      </c>
      <c r="H448" s="90">
        <v>4.7897478244299059</v>
      </c>
      <c r="I448" s="90">
        <v>3.5013445129052063</v>
      </c>
      <c r="J448" s="90">
        <v>2.6280463274682933</v>
      </c>
      <c r="K448" s="90">
        <v>1.3923860340045313</v>
      </c>
      <c r="L448" s="90">
        <v>2.3566145800249845</v>
      </c>
      <c r="M448" s="90">
        <v>4.9960829151580608</v>
      </c>
      <c r="N448" s="89" t="s">
        <v>1575</v>
      </c>
      <c r="O448" s="91">
        <v>0.51295814012577023</v>
      </c>
      <c r="P448" s="90">
        <v>1.0539075567977303</v>
      </c>
      <c r="Q448" s="89" t="s">
        <v>1572</v>
      </c>
      <c r="R448" s="91">
        <v>0.36767663935293998</v>
      </c>
      <c r="S448" s="89" t="s">
        <v>1573</v>
      </c>
      <c r="T448" s="90">
        <v>9.452878528023037</v>
      </c>
      <c r="U448" s="90">
        <v>3.266001820915116</v>
      </c>
      <c r="V448" s="89" t="s">
        <v>1576</v>
      </c>
      <c r="W448" s="89" t="s">
        <v>1574</v>
      </c>
      <c r="X448" s="89" t="s">
        <v>1574</v>
      </c>
      <c r="Y448" s="89" t="s">
        <v>1574</v>
      </c>
      <c r="Z448" s="92" t="s">
        <v>1576</v>
      </c>
      <c r="AA448" s="92" t="s">
        <v>1576</v>
      </c>
      <c r="AB448" s="92" t="s">
        <v>1576</v>
      </c>
      <c r="AC448" s="93" t="s">
        <v>1577</v>
      </c>
      <c r="AD448" s="93" t="s">
        <v>1578</v>
      </c>
      <c r="AE448" s="93" t="s">
        <v>1576</v>
      </c>
      <c r="AF448" s="93" t="s">
        <v>1576</v>
      </c>
      <c r="AG448" s="93" t="s">
        <v>1576</v>
      </c>
      <c r="AH448" s="93" t="s">
        <v>1576</v>
      </c>
      <c r="AI448" s="104" t="s">
        <v>1576</v>
      </c>
    </row>
    <row r="449" spans="1:35" x14ac:dyDescent="0.3">
      <c r="A449" s="105">
        <v>234480</v>
      </c>
      <c r="B449" s="89" t="s">
        <v>41</v>
      </c>
      <c r="C449" s="89" t="s">
        <v>41</v>
      </c>
      <c r="D449" s="101">
        <v>2021</v>
      </c>
      <c r="E449" s="78">
        <v>44391</v>
      </c>
      <c r="F449" s="205">
        <v>6568460</v>
      </c>
      <c r="G449" s="174">
        <v>155057</v>
      </c>
      <c r="H449" s="90">
        <v>4.6839233361503227</v>
      </c>
      <c r="I449" s="90">
        <v>3.0294114578442728</v>
      </c>
      <c r="J449" s="90">
        <v>2.3974667960395211</v>
      </c>
      <c r="K449" s="91">
        <v>0.81066700053209806</v>
      </c>
      <c r="L449" s="90">
        <v>2.642336223355974</v>
      </c>
      <c r="M449" s="90">
        <v>5.3378822498356762</v>
      </c>
      <c r="N449" s="89" t="s">
        <v>1575</v>
      </c>
      <c r="O449" s="89" t="s">
        <v>1572</v>
      </c>
      <c r="P449" s="89" t="s">
        <v>1572</v>
      </c>
      <c r="Q449" s="89" t="s">
        <v>1572</v>
      </c>
      <c r="R449" s="89" t="s">
        <v>1572</v>
      </c>
      <c r="S449" s="89" t="s">
        <v>1573</v>
      </c>
      <c r="T449" s="93" t="s">
        <v>1750</v>
      </c>
      <c r="U449" s="90">
        <v>4.4764051039677817</v>
      </c>
      <c r="V449" s="89" t="s">
        <v>1576</v>
      </c>
      <c r="W449" s="89" t="s">
        <v>1574</v>
      </c>
      <c r="X449" s="89" t="s">
        <v>1574</v>
      </c>
      <c r="Y449" s="89" t="s">
        <v>1574</v>
      </c>
      <c r="Z449" s="92" t="s">
        <v>1576</v>
      </c>
      <c r="AA449" s="92" t="s">
        <v>1576</v>
      </c>
      <c r="AB449" s="92" t="s">
        <v>1576</v>
      </c>
      <c r="AC449" s="93" t="s">
        <v>1577</v>
      </c>
      <c r="AD449" s="93" t="s">
        <v>1578</v>
      </c>
      <c r="AE449" s="93" t="s">
        <v>1576</v>
      </c>
      <c r="AF449" s="93" t="s">
        <v>1576</v>
      </c>
      <c r="AG449" s="93" t="s">
        <v>1576</v>
      </c>
      <c r="AH449" s="93" t="s">
        <v>1576</v>
      </c>
      <c r="AI449" s="104" t="s">
        <v>1576</v>
      </c>
    </row>
    <row r="450" spans="1:35" x14ac:dyDescent="0.3">
      <c r="A450" s="107">
        <v>237887</v>
      </c>
      <c r="B450" s="89" t="s">
        <v>41</v>
      </c>
      <c r="C450" s="89" t="s">
        <v>41</v>
      </c>
      <c r="D450" s="66">
        <v>2021</v>
      </c>
      <c r="E450" s="78">
        <v>44427</v>
      </c>
      <c r="F450" s="205">
        <v>6568460</v>
      </c>
      <c r="G450" s="174">
        <v>155057</v>
      </c>
      <c r="H450" s="90">
        <v>5.1678568497086106</v>
      </c>
      <c r="I450" s="90">
        <v>1.8057949601904293</v>
      </c>
      <c r="J450" s="90">
        <v>2.8048305015185093</v>
      </c>
      <c r="K450" s="90">
        <v>1.5064023639497659</v>
      </c>
      <c r="L450" s="90">
        <v>1.303763440860215</v>
      </c>
      <c r="M450" s="90">
        <v>3.7070097677091032</v>
      </c>
      <c r="N450" s="89" t="s">
        <v>1575</v>
      </c>
      <c r="O450" s="91">
        <v>0.43482721825494547</v>
      </c>
      <c r="P450" s="90">
        <v>1.0018057949601904</v>
      </c>
      <c r="Q450" s="89" t="s">
        <v>1572</v>
      </c>
      <c r="R450" s="89" t="s">
        <v>1572</v>
      </c>
      <c r="S450" s="89" t="s">
        <v>1573</v>
      </c>
      <c r="T450" s="90">
        <v>5.6034022818681768</v>
      </c>
      <c r="U450" s="90">
        <v>6.8445785110399733</v>
      </c>
      <c r="V450" s="89" t="s">
        <v>1576</v>
      </c>
      <c r="W450" s="89" t="s">
        <v>1574</v>
      </c>
      <c r="X450" s="89" t="s">
        <v>1574</v>
      </c>
      <c r="Y450" s="89" t="s">
        <v>1574</v>
      </c>
      <c r="Z450" s="92" t="s">
        <v>1576</v>
      </c>
      <c r="AA450" s="92" t="s">
        <v>1576</v>
      </c>
      <c r="AB450" s="92" t="s">
        <v>1576</v>
      </c>
      <c r="AC450" s="93" t="s">
        <v>1577</v>
      </c>
      <c r="AD450" s="93" t="s">
        <v>1578</v>
      </c>
      <c r="AE450" s="93" t="s">
        <v>1576</v>
      </c>
      <c r="AF450" s="93" t="s">
        <v>1576</v>
      </c>
      <c r="AG450" s="93" t="s">
        <v>1576</v>
      </c>
      <c r="AH450" s="93" t="s">
        <v>1576</v>
      </c>
      <c r="AI450" s="104" t="s">
        <v>1576</v>
      </c>
    </row>
    <row r="451" spans="1:35" x14ac:dyDescent="0.3">
      <c r="A451" s="103">
        <v>241445</v>
      </c>
      <c r="B451" s="89" t="s">
        <v>41</v>
      </c>
      <c r="C451" s="89" t="s">
        <v>41</v>
      </c>
      <c r="D451" s="66">
        <v>2021</v>
      </c>
      <c r="E451" s="78">
        <v>44454</v>
      </c>
      <c r="F451" s="205">
        <v>6568460</v>
      </c>
      <c r="G451" s="174">
        <v>155057</v>
      </c>
      <c r="H451" s="90">
        <v>4.3758105286295192</v>
      </c>
      <c r="I451" s="90">
        <v>2.7233761951862845</v>
      </c>
      <c r="J451" s="90">
        <v>2.7026046818331682</v>
      </c>
      <c r="K451" s="90">
        <v>1.4533465215957797</v>
      </c>
      <c r="L451" s="90">
        <v>2.9575777557973404</v>
      </c>
      <c r="M451" s="90">
        <v>4.6862292559621928</v>
      </c>
      <c r="N451" s="89" t="s">
        <v>1575</v>
      </c>
      <c r="O451" s="89" t="s">
        <v>1572</v>
      </c>
      <c r="P451" s="91">
        <v>0.53742169469172441</v>
      </c>
      <c r="Q451" s="89" t="s">
        <v>1572</v>
      </c>
      <c r="R451" s="89" t="s">
        <v>1572</v>
      </c>
      <c r="S451" s="89" t="s">
        <v>1573</v>
      </c>
      <c r="T451" s="90">
        <v>5.1606769974722502</v>
      </c>
      <c r="U451" s="90">
        <v>3.8811957357951421</v>
      </c>
      <c r="V451" s="89" t="s">
        <v>1576</v>
      </c>
      <c r="W451" s="89" t="s">
        <v>1574</v>
      </c>
      <c r="X451" s="89" t="s">
        <v>1574</v>
      </c>
      <c r="Y451" s="89" t="s">
        <v>1574</v>
      </c>
      <c r="Z451" s="92" t="s">
        <v>1576</v>
      </c>
      <c r="AA451" s="92" t="s">
        <v>1576</v>
      </c>
      <c r="AB451" s="92" t="s">
        <v>1576</v>
      </c>
      <c r="AC451" s="93" t="s">
        <v>1577</v>
      </c>
      <c r="AD451" s="93" t="s">
        <v>1578</v>
      </c>
      <c r="AE451" s="93" t="s">
        <v>1576</v>
      </c>
      <c r="AF451" s="93" t="s">
        <v>1576</v>
      </c>
      <c r="AG451" s="93" t="s">
        <v>1576</v>
      </c>
      <c r="AH451" s="93" t="s">
        <v>1576</v>
      </c>
      <c r="AI451" s="104" t="s">
        <v>1576</v>
      </c>
    </row>
    <row r="452" spans="1:35" x14ac:dyDescent="0.3">
      <c r="A452" s="105">
        <v>245514</v>
      </c>
      <c r="B452" s="89" t="s">
        <v>41</v>
      </c>
      <c r="C452" s="89" t="s">
        <v>41</v>
      </c>
      <c r="D452" s="101">
        <v>2021</v>
      </c>
      <c r="E452" s="4">
        <v>44482</v>
      </c>
      <c r="F452" s="205">
        <v>6568460</v>
      </c>
      <c r="G452" s="174">
        <v>155057</v>
      </c>
      <c r="H452" s="90">
        <v>4.4000000000000004</v>
      </c>
      <c r="I452" s="24">
        <v>2.74</v>
      </c>
      <c r="J452" s="24">
        <v>2.81</v>
      </c>
      <c r="K452" s="91">
        <v>0.95288024656054393</v>
      </c>
      <c r="L452" s="24">
        <v>2.65</v>
      </c>
      <c r="M452" s="90">
        <v>6.42</v>
      </c>
      <c r="N452" s="24" t="s">
        <v>1575</v>
      </c>
      <c r="O452" s="24">
        <v>0.36599999999999999</v>
      </c>
      <c r="P452" s="91">
        <v>0.84738241243817458</v>
      </c>
      <c r="Q452" s="24" t="s">
        <v>1572</v>
      </c>
      <c r="R452" s="24" t="s">
        <v>1572</v>
      </c>
      <c r="S452" s="24" t="s">
        <v>1573</v>
      </c>
      <c r="T452" s="93">
        <v>6.49</v>
      </c>
      <c r="U452" s="24">
        <v>6.01</v>
      </c>
      <c r="V452" s="24" t="s">
        <v>1576</v>
      </c>
      <c r="W452" s="24" t="s">
        <v>1574</v>
      </c>
      <c r="X452" s="24" t="s">
        <v>1574</v>
      </c>
      <c r="Y452" s="24" t="s">
        <v>1574</v>
      </c>
      <c r="Z452" s="92" t="s">
        <v>1576</v>
      </c>
      <c r="AA452" s="92" t="s">
        <v>1576</v>
      </c>
      <c r="AB452" s="92" t="s">
        <v>1576</v>
      </c>
      <c r="AC452" s="93" t="s">
        <v>1577</v>
      </c>
      <c r="AD452" s="93" t="s">
        <v>1578</v>
      </c>
      <c r="AE452" s="93" t="s">
        <v>1576</v>
      </c>
      <c r="AF452" s="93" t="s">
        <v>1576</v>
      </c>
      <c r="AG452" s="93" t="s">
        <v>1576</v>
      </c>
      <c r="AH452" s="93" t="s">
        <v>1576</v>
      </c>
      <c r="AI452" s="104" t="s">
        <v>1576</v>
      </c>
    </row>
    <row r="453" spans="1:35" x14ac:dyDescent="0.3">
      <c r="A453" s="103">
        <v>249090</v>
      </c>
      <c r="B453" s="89" t="s">
        <v>41</v>
      </c>
      <c r="C453" s="89" t="s">
        <v>41</v>
      </c>
      <c r="D453" s="66">
        <v>2021</v>
      </c>
      <c r="E453" s="78">
        <v>44516</v>
      </c>
      <c r="F453" s="205">
        <v>6568460</v>
      </c>
      <c r="G453" s="174">
        <v>155057</v>
      </c>
      <c r="H453" s="24">
        <v>5.64</v>
      </c>
      <c r="I453" s="24">
        <v>4.22</v>
      </c>
      <c r="J453" s="24">
        <v>2.27</v>
      </c>
      <c r="K453" s="24">
        <v>2.74</v>
      </c>
      <c r="L453" s="24">
        <v>3.78</v>
      </c>
      <c r="M453" s="90">
        <v>5.8</v>
      </c>
      <c r="N453" s="24" t="s">
        <v>1575</v>
      </c>
      <c r="O453" s="91">
        <v>0.56078916484283314</v>
      </c>
      <c r="P453" s="24">
        <v>1.29</v>
      </c>
      <c r="Q453" s="24" t="s">
        <v>1572</v>
      </c>
      <c r="R453" s="24" t="s">
        <v>1572</v>
      </c>
      <c r="S453" s="24" t="s">
        <v>1573</v>
      </c>
      <c r="T453" s="94">
        <v>11.65</v>
      </c>
      <c r="U453" s="24">
        <v>10.4</v>
      </c>
      <c r="V453" s="24" t="s">
        <v>1576</v>
      </c>
      <c r="W453" s="24" t="s">
        <v>1574</v>
      </c>
      <c r="X453" s="24" t="s">
        <v>1574</v>
      </c>
      <c r="Y453" s="24" t="s">
        <v>1574</v>
      </c>
      <c r="Z453" s="92" t="s">
        <v>1576</v>
      </c>
      <c r="AA453" s="92" t="s">
        <v>1576</v>
      </c>
      <c r="AB453" s="92" t="s">
        <v>1576</v>
      </c>
      <c r="AC453" s="93" t="s">
        <v>1577</v>
      </c>
      <c r="AD453" s="93" t="s">
        <v>1578</v>
      </c>
      <c r="AE453" s="93" t="s">
        <v>1576</v>
      </c>
      <c r="AF453" s="93" t="s">
        <v>1576</v>
      </c>
      <c r="AG453" s="93" t="s">
        <v>1576</v>
      </c>
      <c r="AH453" s="93" t="s">
        <v>1576</v>
      </c>
      <c r="AI453" s="104" t="s">
        <v>1576</v>
      </c>
    </row>
    <row r="454" spans="1:35" x14ac:dyDescent="0.3">
      <c r="A454" s="105">
        <v>253665</v>
      </c>
      <c r="B454" s="89" t="s">
        <v>41</v>
      </c>
      <c r="C454" s="89" t="s">
        <v>41</v>
      </c>
      <c r="D454" s="66">
        <v>2021</v>
      </c>
      <c r="E454" s="4">
        <v>44544</v>
      </c>
      <c r="F454" s="205">
        <v>6568460</v>
      </c>
      <c r="G454" s="174">
        <v>155057</v>
      </c>
      <c r="H454" s="90">
        <v>3.4194429984383135</v>
      </c>
      <c r="I454" s="90">
        <v>2.8322922089189659</v>
      </c>
      <c r="J454" s="90">
        <v>2.4183368037480477</v>
      </c>
      <c r="K454" s="90">
        <v>1.7563551969460351</v>
      </c>
      <c r="L454" s="90">
        <v>3.2973169356238068</v>
      </c>
      <c r="M454" s="90">
        <v>4.4009196598993574</v>
      </c>
      <c r="N454" s="24" t="s">
        <v>1575</v>
      </c>
      <c r="O454" s="91">
        <v>0.50472844004858586</v>
      </c>
      <c r="P454" s="91">
        <v>0.56920223841749085</v>
      </c>
      <c r="Q454" s="24" t="s">
        <v>1572</v>
      </c>
      <c r="R454" s="24" t="s">
        <v>1572</v>
      </c>
      <c r="S454" s="24" t="s">
        <v>1573</v>
      </c>
      <c r="T454" s="93">
        <v>4.6664063855630742</v>
      </c>
      <c r="U454" s="90">
        <v>7.4646451500954356</v>
      </c>
      <c r="V454" s="24" t="s">
        <v>1576</v>
      </c>
      <c r="W454" s="24" t="s">
        <v>1574</v>
      </c>
      <c r="X454" s="24" t="s">
        <v>1574</v>
      </c>
      <c r="Y454" s="24" t="s">
        <v>1574</v>
      </c>
      <c r="Z454" s="92" t="s">
        <v>1576</v>
      </c>
      <c r="AA454" s="92" t="s">
        <v>1576</v>
      </c>
      <c r="AB454" s="92" t="s">
        <v>1576</v>
      </c>
      <c r="AC454" s="93" t="s">
        <v>1577</v>
      </c>
      <c r="AD454" s="93" t="s">
        <v>1578</v>
      </c>
      <c r="AE454" s="93" t="s">
        <v>1576</v>
      </c>
      <c r="AF454" s="93" t="s">
        <v>1576</v>
      </c>
      <c r="AG454" s="93" t="s">
        <v>1576</v>
      </c>
      <c r="AH454" s="93" t="s">
        <v>1576</v>
      </c>
      <c r="AI454" s="104" t="s">
        <v>1576</v>
      </c>
    </row>
    <row r="455" spans="1:35" x14ac:dyDescent="0.3">
      <c r="A455" s="105">
        <v>216169</v>
      </c>
      <c r="B455" s="89" t="s">
        <v>42</v>
      </c>
      <c r="C455" s="89" t="s">
        <v>42</v>
      </c>
      <c r="D455" s="101">
        <v>2021</v>
      </c>
      <c r="E455" s="78">
        <v>44243</v>
      </c>
      <c r="F455" s="205">
        <v>6572520</v>
      </c>
      <c r="G455" s="174">
        <v>148156</v>
      </c>
      <c r="H455" s="89" t="s">
        <v>1572</v>
      </c>
      <c r="I455" s="89" t="s">
        <v>1573</v>
      </c>
      <c r="J455" s="89" t="s">
        <v>1572</v>
      </c>
      <c r="K455" s="89" t="s">
        <v>1572</v>
      </c>
      <c r="L455" s="89" t="s">
        <v>1572</v>
      </c>
      <c r="M455" s="89" t="s">
        <v>1572</v>
      </c>
      <c r="N455" s="89" t="s">
        <v>1575</v>
      </c>
      <c r="O455" s="89" t="s">
        <v>1572</v>
      </c>
      <c r="P455" s="89" t="s">
        <v>1572</v>
      </c>
      <c r="Q455" s="89" t="s">
        <v>1572</v>
      </c>
      <c r="R455" s="89" t="s">
        <v>1572</v>
      </c>
      <c r="S455" s="89" t="s">
        <v>1573</v>
      </c>
      <c r="T455" s="89" t="s">
        <v>1582</v>
      </c>
      <c r="U455" s="89" t="s">
        <v>1572</v>
      </c>
      <c r="V455" s="89" t="s">
        <v>1576</v>
      </c>
      <c r="W455" s="89" t="s">
        <v>1574</v>
      </c>
      <c r="X455" s="89" t="s">
        <v>1574</v>
      </c>
      <c r="Y455" s="89" t="s">
        <v>1574</v>
      </c>
      <c r="Z455" s="92" t="s">
        <v>1576</v>
      </c>
      <c r="AA455" s="92" t="s">
        <v>1576</v>
      </c>
      <c r="AB455" s="92" t="s">
        <v>1576</v>
      </c>
      <c r="AC455" s="93" t="s">
        <v>1577</v>
      </c>
      <c r="AD455" s="93" t="s">
        <v>1578</v>
      </c>
      <c r="AE455" s="93" t="s">
        <v>1576</v>
      </c>
      <c r="AF455" s="93" t="s">
        <v>1576</v>
      </c>
      <c r="AG455" s="93" t="s">
        <v>1576</v>
      </c>
      <c r="AH455" s="93" t="s">
        <v>1576</v>
      </c>
      <c r="AI455" s="104" t="s">
        <v>1576</v>
      </c>
    </row>
    <row r="456" spans="1:35" x14ac:dyDescent="0.3">
      <c r="A456" s="105">
        <v>222835</v>
      </c>
      <c r="B456" s="89" t="s">
        <v>42</v>
      </c>
      <c r="C456" s="89" t="s">
        <v>42</v>
      </c>
      <c r="D456" s="66">
        <v>2021</v>
      </c>
      <c r="E456" s="78">
        <v>44285</v>
      </c>
      <c r="F456" s="205">
        <v>6572520</v>
      </c>
      <c r="G456" s="174">
        <v>148156</v>
      </c>
      <c r="H456" s="90">
        <v>1.1771482906549908</v>
      </c>
      <c r="I456" s="90">
        <v>2.1307107160231746</v>
      </c>
      <c r="J456" s="91">
        <v>0.68771836716642332</v>
      </c>
      <c r="K456" s="91">
        <v>0.91038653752598286</v>
      </c>
      <c r="L456" s="90">
        <v>1.1493078590066781</v>
      </c>
      <c r="M456" s="90">
        <v>1.4281323249745699</v>
      </c>
      <c r="N456" s="89" t="s">
        <v>1575</v>
      </c>
      <c r="O456" s="91">
        <v>0.3398345937817876</v>
      </c>
      <c r="P456" s="89" t="s">
        <v>1572</v>
      </c>
      <c r="Q456" s="89" t="s">
        <v>1572</v>
      </c>
      <c r="R456" s="89" t="s">
        <v>1572</v>
      </c>
      <c r="S456" s="89" t="s">
        <v>1573</v>
      </c>
      <c r="T456" s="89" t="s">
        <v>1582</v>
      </c>
      <c r="U456" s="91">
        <v>0.92443943213480162</v>
      </c>
      <c r="V456" s="89" t="s">
        <v>1576</v>
      </c>
      <c r="W456" s="89" t="s">
        <v>1574</v>
      </c>
      <c r="X456" s="89" t="s">
        <v>1574</v>
      </c>
      <c r="Y456" s="89" t="s">
        <v>1574</v>
      </c>
      <c r="Z456" s="92" t="s">
        <v>1576</v>
      </c>
      <c r="AA456" s="92" t="s">
        <v>1576</v>
      </c>
      <c r="AB456" s="92" t="s">
        <v>1576</v>
      </c>
      <c r="AC456" s="93" t="s">
        <v>1577</v>
      </c>
      <c r="AD456" s="93" t="s">
        <v>1578</v>
      </c>
      <c r="AE456" s="93" t="s">
        <v>1576</v>
      </c>
      <c r="AF456" s="93" t="s">
        <v>1576</v>
      </c>
      <c r="AG456" s="93" t="s">
        <v>1576</v>
      </c>
      <c r="AH456" s="93" t="s">
        <v>1576</v>
      </c>
      <c r="AI456" s="104" t="s">
        <v>1576</v>
      </c>
    </row>
    <row r="457" spans="1:35" x14ac:dyDescent="0.3">
      <c r="A457" s="106">
        <v>225133</v>
      </c>
      <c r="B457" s="89" t="s">
        <v>42</v>
      </c>
      <c r="C457" s="89" t="s">
        <v>42</v>
      </c>
      <c r="D457" s="66">
        <v>2021</v>
      </c>
      <c r="E457" s="78">
        <v>44305</v>
      </c>
      <c r="F457" s="205">
        <v>6572520</v>
      </c>
      <c r="G457" s="174">
        <v>148156</v>
      </c>
      <c r="H457" s="90">
        <v>1.2512093013166743</v>
      </c>
      <c r="I457" s="90">
        <v>2.5567775102492352</v>
      </c>
      <c r="J457" s="91">
        <v>0.62655907680961365</v>
      </c>
      <c r="K457" s="91">
        <v>0.61537710678727153</v>
      </c>
      <c r="L457" s="90">
        <v>1.9523546126982061</v>
      </c>
      <c r="M457" s="90">
        <v>3.4501420793475197</v>
      </c>
      <c r="N457" s="89" t="s">
        <v>1575</v>
      </c>
      <c r="O457" s="91">
        <v>0.37340838593522913</v>
      </c>
      <c r="P457" s="89" t="s">
        <v>1572</v>
      </c>
      <c r="Q457" s="89" t="s">
        <v>1572</v>
      </c>
      <c r="R457" s="89" t="s">
        <v>1572</v>
      </c>
      <c r="S457" s="89" t="s">
        <v>1573</v>
      </c>
      <c r="T457" s="90">
        <v>3.1620789136895078</v>
      </c>
      <c r="U457" s="91">
        <v>0.45194247413288224</v>
      </c>
      <c r="V457" s="89" t="s">
        <v>1576</v>
      </c>
      <c r="W457" s="89" t="s">
        <v>1574</v>
      </c>
      <c r="X457" s="89" t="s">
        <v>1574</v>
      </c>
      <c r="Y457" s="89" t="s">
        <v>1574</v>
      </c>
      <c r="Z457" s="92" t="s">
        <v>1576</v>
      </c>
      <c r="AA457" s="92" t="s">
        <v>1576</v>
      </c>
      <c r="AB457" s="92" t="s">
        <v>1576</v>
      </c>
      <c r="AC457" s="93" t="s">
        <v>1577</v>
      </c>
      <c r="AD457" s="93" t="s">
        <v>1578</v>
      </c>
      <c r="AE457" s="93" t="s">
        <v>1576</v>
      </c>
      <c r="AF457" s="93" t="s">
        <v>1576</v>
      </c>
      <c r="AG457" s="93" t="s">
        <v>1576</v>
      </c>
      <c r="AH457" s="93" t="s">
        <v>1576</v>
      </c>
      <c r="AI457" s="104" t="s">
        <v>1576</v>
      </c>
    </row>
    <row r="458" spans="1:35" x14ac:dyDescent="0.3">
      <c r="A458" s="106">
        <v>227461</v>
      </c>
      <c r="B458" s="89" t="s">
        <v>42</v>
      </c>
      <c r="C458" s="89" t="s">
        <v>42</v>
      </c>
      <c r="D458" s="101">
        <v>2021</v>
      </c>
      <c r="E458" s="78">
        <v>44335</v>
      </c>
      <c r="F458" s="205">
        <v>6572520</v>
      </c>
      <c r="G458" s="174">
        <v>148156</v>
      </c>
      <c r="H458" s="90">
        <v>1.4593440011584968</v>
      </c>
      <c r="I458" s="90">
        <v>2.2838075929814394</v>
      </c>
      <c r="J458" s="91">
        <v>0.44626264089011169</v>
      </c>
      <c r="K458" s="90">
        <v>1.1700818188400548</v>
      </c>
      <c r="L458" s="90">
        <v>1.0507325079043275</v>
      </c>
      <c r="M458" s="90">
        <v>1.9827190886491441</v>
      </c>
      <c r="N458" s="89" t="s">
        <v>1575</v>
      </c>
      <c r="O458" s="89" t="s">
        <v>1572</v>
      </c>
      <c r="P458" s="89" t="s">
        <v>1572</v>
      </c>
      <c r="Q458" s="89" t="s">
        <v>1572</v>
      </c>
      <c r="R458" s="89" t="s">
        <v>1572</v>
      </c>
      <c r="S458" s="89" t="s">
        <v>1573</v>
      </c>
      <c r="T458" s="90">
        <v>2.6838510366133277</v>
      </c>
      <c r="U458" s="89" t="s">
        <v>1572</v>
      </c>
      <c r="V458" s="89" t="s">
        <v>1576</v>
      </c>
      <c r="W458" s="89" t="s">
        <v>1574</v>
      </c>
      <c r="X458" s="89" t="s">
        <v>1574</v>
      </c>
      <c r="Y458" s="89" t="s">
        <v>1574</v>
      </c>
      <c r="Z458" s="92" t="s">
        <v>1576</v>
      </c>
      <c r="AA458" s="92" t="s">
        <v>1576</v>
      </c>
      <c r="AB458" s="92" t="s">
        <v>1576</v>
      </c>
      <c r="AC458" s="93" t="s">
        <v>1577</v>
      </c>
      <c r="AD458" s="93" t="s">
        <v>1578</v>
      </c>
      <c r="AE458" s="93" t="s">
        <v>1576</v>
      </c>
      <c r="AF458" s="93" t="s">
        <v>1576</v>
      </c>
      <c r="AG458" s="93" t="s">
        <v>1576</v>
      </c>
      <c r="AH458" s="93" t="s">
        <v>1576</v>
      </c>
      <c r="AI458" s="104" t="s">
        <v>1576</v>
      </c>
    </row>
    <row r="459" spans="1:35" x14ac:dyDescent="0.3">
      <c r="A459" s="105">
        <v>230711</v>
      </c>
      <c r="B459" s="89" t="s">
        <v>42</v>
      </c>
      <c r="C459" s="89" t="s">
        <v>42</v>
      </c>
      <c r="D459" s="66">
        <v>2021</v>
      </c>
      <c r="E459" s="78">
        <v>44362</v>
      </c>
      <c r="F459" s="205">
        <v>6572520</v>
      </c>
      <c r="G459" s="174">
        <v>148156</v>
      </c>
      <c r="H459" s="90">
        <v>1.4572119258662368</v>
      </c>
      <c r="I459" s="90">
        <v>2.957077625570776</v>
      </c>
      <c r="J459" s="90">
        <v>1.235992479183454</v>
      </c>
      <c r="K459" s="90">
        <v>1.1681117378458232</v>
      </c>
      <c r="L459" s="90">
        <v>1.7308740263228577</v>
      </c>
      <c r="M459" s="90">
        <v>1.9502551705613751</v>
      </c>
      <c r="N459" s="89" t="s">
        <v>1575</v>
      </c>
      <c r="O459" s="91">
        <v>0.41099113618049959</v>
      </c>
      <c r="P459" s="89" t="s">
        <v>1572</v>
      </c>
      <c r="Q459" s="89" t="s">
        <v>1572</v>
      </c>
      <c r="R459" s="89" t="s">
        <v>1572</v>
      </c>
      <c r="S459" s="89" t="s">
        <v>1573</v>
      </c>
      <c r="T459" s="90">
        <v>6.6279881815739987</v>
      </c>
      <c r="U459" s="90">
        <v>1.7512758528068761</v>
      </c>
      <c r="V459" s="89" t="s">
        <v>1576</v>
      </c>
      <c r="W459" s="89" t="s">
        <v>1574</v>
      </c>
      <c r="X459" s="89" t="s">
        <v>1574</v>
      </c>
      <c r="Y459" s="89" t="s">
        <v>1574</v>
      </c>
      <c r="Z459" s="92" t="s">
        <v>1576</v>
      </c>
      <c r="AA459" s="92" t="s">
        <v>1576</v>
      </c>
      <c r="AB459" s="92" t="s">
        <v>1576</v>
      </c>
      <c r="AC459" s="93" t="s">
        <v>1577</v>
      </c>
      <c r="AD459" s="93" t="s">
        <v>1578</v>
      </c>
      <c r="AE459" s="93" t="s">
        <v>1576</v>
      </c>
      <c r="AF459" s="93" t="s">
        <v>1576</v>
      </c>
      <c r="AG459" s="93" t="s">
        <v>1576</v>
      </c>
      <c r="AH459" s="93" t="s">
        <v>1576</v>
      </c>
      <c r="AI459" s="104" t="s">
        <v>1576</v>
      </c>
    </row>
    <row r="460" spans="1:35" x14ac:dyDescent="0.3">
      <c r="A460" s="105">
        <v>234479</v>
      </c>
      <c r="B460" s="89" t="s">
        <v>42</v>
      </c>
      <c r="C460" s="89" t="s">
        <v>42</v>
      </c>
      <c r="D460" s="66">
        <v>2021</v>
      </c>
      <c r="E460" s="78">
        <v>44391</v>
      </c>
      <c r="F460" s="205">
        <v>6572520</v>
      </c>
      <c r="G460" s="174">
        <v>148156</v>
      </c>
      <c r="H460" s="90">
        <v>2.0264593120578867</v>
      </c>
      <c r="I460" s="90">
        <v>2.3971056752524436</v>
      </c>
      <c r="J460" s="89" t="s">
        <v>1572</v>
      </c>
      <c r="K460" s="89" t="s">
        <v>1572</v>
      </c>
      <c r="L460" s="90">
        <v>1.5525676332415359</v>
      </c>
      <c r="M460" s="90">
        <v>2.6742264701117775</v>
      </c>
      <c r="N460" s="89" t="s">
        <v>1575</v>
      </c>
      <c r="O460" s="91">
        <v>0.67649441114531028</v>
      </c>
      <c r="P460" s="89" t="s">
        <v>1572</v>
      </c>
      <c r="Q460" s="89" t="s">
        <v>1572</v>
      </c>
      <c r="R460" s="89" t="s">
        <v>1572</v>
      </c>
      <c r="S460" s="89" t="s">
        <v>1573</v>
      </c>
      <c r="T460" s="93" t="s">
        <v>1750</v>
      </c>
      <c r="U460" s="90">
        <v>1.5816188779091747</v>
      </c>
      <c r="V460" s="89" t="s">
        <v>1576</v>
      </c>
      <c r="W460" s="89" t="s">
        <v>1574</v>
      </c>
      <c r="X460" s="89" t="s">
        <v>1574</v>
      </c>
      <c r="Y460" s="89" t="s">
        <v>1574</v>
      </c>
      <c r="Z460" s="92" t="s">
        <v>1576</v>
      </c>
      <c r="AA460" s="92" t="s">
        <v>1576</v>
      </c>
      <c r="AB460" s="92" t="s">
        <v>1576</v>
      </c>
      <c r="AC460" s="93" t="s">
        <v>1577</v>
      </c>
      <c r="AD460" s="93" t="s">
        <v>1578</v>
      </c>
      <c r="AE460" s="93" t="s">
        <v>1576</v>
      </c>
      <c r="AF460" s="93" t="s">
        <v>1576</v>
      </c>
      <c r="AG460" s="93" t="s">
        <v>1576</v>
      </c>
      <c r="AH460" s="93" t="s">
        <v>1576</v>
      </c>
      <c r="AI460" s="104" t="s">
        <v>1576</v>
      </c>
    </row>
    <row r="461" spans="1:35" x14ac:dyDescent="0.3">
      <c r="A461" s="107">
        <v>237886</v>
      </c>
      <c r="B461" s="89" t="s">
        <v>42</v>
      </c>
      <c r="C461" s="89" t="s">
        <v>42</v>
      </c>
      <c r="D461" s="101">
        <v>2021</v>
      </c>
      <c r="E461" s="78">
        <v>44425</v>
      </c>
      <c r="F461" s="205">
        <v>6572520</v>
      </c>
      <c r="G461" s="174">
        <v>148156</v>
      </c>
      <c r="H461" s="90">
        <v>1.3915214173680606</v>
      </c>
      <c r="I461" s="90">
        <v>2.603441800870391</v>
      </c>
      <c r="J461" s="91">
        <v>0.52764707181832238</v>
      </c>
      <c r="K461" s="90">
        <v>1.15448339850222</v>
      </c>
      <c r="L461" s="90">
        <v>1.201427088165772</v>
      </c>
      <c r="M461" s="90">
        <v>1.240417964521616</v>
      </c>
      <c r="N461" s="89" t="s">
        <v>1575</v>
      </c>
      <c r="O461" s="89" t="s">
        <v>1572</v>
      </c>
      <c r="P461" s="89" t="s">
        <v>1572</v>
      </c>
      <c r="Q461" s="89" t="s">
        <v>1572</v>
      </c>
      <c r="R461" s="89" t="s">
        <v>1572</v>
      </c>
      <c r="S461" s="89" t="s">
        <v>1573</v>
      </c>
      <c r="T461" s="90">
        <v>3.2156979698234918</v>
      </c>
      <c r="U461" s="90">
        <v>1.8644928976958932</v>
      </c>
      <c r="V461" s="89" t="s">
        <v>1576</v>
      </c>
      <c r="W461" s="89" t="s">
        <v>1574</v>
      </c>
      <c r="X461" s="89" t="s">
        <v>1574</v>
      </c>
      <c r="Y461" s="89" t="s">
        <v>1574</v>
      </c>
      <c r="Z461" s="92" t="s">
        <v>1576</v>
      </c>
      <c r="AA461" s="92" t="s">
        <v>1576</v>
      </c>
      <c r="AB461" s="92" t="s">
        <v>1576</v>
      </c>
      <c r="AC461" s="93" t="s">
        <v>1577</v>
      </c>
      <c r="AD461" s="93" t="s">
        <v>1578</v>
      </c>
      <c r="AE461" s="93" t="s">
        <v>1576</v>
      </c>
      <c r="AF461" s="93" t="s">
        <v>1576</v>
      </c>
      <c r="AG461" s="93" t="s">
        <v>1576</v>
      </c>
      <c r="AH461" s="93" t="s">
        <v>1576</v>
      </c>
      <c r="AI461" s="104" t="s">
        <v>1576</v>
      </c>
    </row>
    <row r="462" spans="1:35" x14ac:dyDescent="0.3">
      <c r="A462" s="103">
        <v>241444</v>
      </c>
      <c r="B462" s="89" t="s">
        <v>42</v>
      </c>
      <c r="C462" s="89" t="s">
        <v>42</v>
      </c>
      <c r="D462" s="66">
        <v>2021</v>
      </c>
      <c r="E462" s="78">
        <v>44453</v>
      </c>
      <c r="F462" s="205">
        <v>6572520</v>
      </c>
      <c r="G462" s="174">
        <v>148156</v>
      </c>
      <c r="H462" s="90">
        <v>1.8044521142658676</v>
      </c>
      <c r="I462" s="90">
        <v>2.2662151601979685</v>
      </c>
      <c r="J462" s="91">
        <v>0.92374316228184428</v>
      </c>
      <c r="K462" s="90">
        <v>1.1292003125814014</v>
      </c>
      <c r="L462" s="90">
        <v>1.6900017365633411</v>
      </c>
      <c r="M462" s="90">
        <v>1.9579751671442214</v>
      </c>
      <c r="N462" s="89" t="s">
        <v>1575</v>
      </c>
      <c r="O462" s="89" t="s">
        <v>1572</v>
      </c>
      <c r="P462" s="91">
        <v>0.55352956499088313</v>
      </c>
      <c r="Q462" s="89" t="s">
        <v>1572</v>
      </c>
      <c r="R462" s="89" t="s">
        <v>1572</v>
      </c>
      <c r="S462" s="89" t="s">
        <v>1573</v>
      </c>
      <c r="T462" s="90">
        <v>3.0581965789702181</v>
      </c>
      <c r="U462" s="91">
        <v>0.86665364244160803</v>
      </c>
      <c r="V462" s="89" t="s">
        <v>1576</v>
      </c>
      <c r="W462" s="89" t="s">
        <v>1574</v>
      </c>
      <c r="X462" s="89" t="s">
        <v>1574</v>
      </c>
      <c r="Y462" s="89" t="s">
        <v>1574</v>
      </c>
      <c r="Z462" s="92" t="s">
        <v>1576</v>
      </c>
      <c r="AA462" s="92" t="s">
        <v>1576</v>
      </c>
      <c r="AB462" s="92" t="s">
        <v>1576</v>
      </c>
      <c r="AC462" s="93" t="s">
        <v>1577</v>
      </c>
      <c r="AD462" s="93" t="s">
        <v>1578</v>
      </c>
      <c r="AE462" s="93" t="s">
        <v>1576</v>
      </c>
      <c r="AF462" s="93" t="s">
        <v>1576</v>
      </c>
      <c r="AG462" s="93" t="s">
        <v>1576</v>
      </c>
      <c r="AH462" s="93" t="s">
        <v>1576</v>
      </c>
      <c r="AI462" s="104" t="s">
        <v>1576</v>
      </c>
    </row>
    <row r="463" spans="1:35" x14ac:dyDescent="0.3">
      <c r="A463" s="105">
        <v>245513</v>
      </c>
      <c r="B463" s="89" t="s">
        <v>42</v>
      </c>
      <c r="C463" s="89" t="s">
        <v>42</v>
      </c>
      <c r="D463" s="66">
        <v>2021</v>
      </c>
      <c r="E463" s="4">
        <v>44482</v>
      </c>
      <c r="F463" s="205">
        <v>6572520</v>
      </c>
      <c r="G463" s="174">
        <v>148156</v>
      </c>
      <c r="H463" s="24">
        <v>1.45</v>
      </c>
      <c r="I463" s="24">
        <v>2.27</v>
      </c>
      <c r="J463" s="91">
        <v>0.61065500718232624</v>
      </c>
      <c r="K463" s="24">
        <v>1.46</v>
      </c>
      <c r="L463" s="24">
        <v>1.19</v>
      </c>
      <c r="M463" s="24">
        <v>2.39</v>
      </c>
      <c r="N463" s="24" t="s">
        <v>1575</v>
      </c>
      <c r="O463" s="24" t="s">
        <v>1572</v>
      </c>
      <c r="P463" s="24" t="s">
        <v>1572</v>
      </c>
      <c r="Q463" s="24" t="s">
        <v>1572</v>
      </c>
      <c r="R463" s="24" t="s">
        <v>1572</v>
      </c>
      <c r="S463" s="24" t="s">
        <v>1573</v>
      </c>
      <c r="T463" s="90">
        <v>3.34</v>
      </c>
      <c r="U463" s="24">
        <v>1.19</v>
      </c>
      <c r="V463" s="24" t="s">
        <v>1576</v>
      </c>
      <c r="W463" s="24" t="s">
        <v>1574</v>
      </c>
      <c r="X463" s="24" t="s">
        <v>1574</v>
      </c>
      <c r="Y463" s="24" t="s">
        <v>1574</v>
      </c>
      <c r="Z463" s="92" t="s">
        <v>1576</v>
      </c>
      <c r="AA463" s="92" t="s">
        <v>1576</v>
      </c>
      <c r="AB463" s="92" t="s">
        <v>1576</v>
      </c>
      <c r="AC463" s="93" t="s">
        <v>1577</v>
      </c>
      <c r="AD463" s="93" t="s">
        <v>1578</v>
      </c>
      <c r="AE463" s="93" t="s">
        <v>1576</v>
      </c>
      <c r="AF463" s="93" t="s">
        <v>1576</v>
      </c>
      <c r="AG463" s="93" t="s">
        <v>1576</v>
      </c>
      <c r="AH463" s="93" t="s">
        <v>1576</v>
      </c>
      <c r="AI463" s="104" t="s">
        <v>1576</v>
      </c>
    </row>
    <row r="464" spans="1:35" x14ac:dyDescent="0.3">
      <c r="A464" s="103">
        <v>249089</v>
      </c>
      <c r="B464" s="89" t="s">
        <v>42</v>
      </c>
      <c r="C464" s="89" t="s">
        <v>42</v>
      </c>
      <c r="D464" s="101">
        <v>2021</v>
      </c>
      <c r="E464" s="78">
        <v>44516</v>
      </c>
      <c r="F464" s="205">
        <v>6572520</v>
      </c>
      <c r="G464" s="174">
        <v>148156</v>
      </c>
      <c r="H464" s="24">
        <v>1.21</v>
      </c>
      <c r="I464" s="24">
        <v>2.13</v>
      </c>
      <c r="J464" s="91">
        <v>0.62</v>
      </c>
      <c r="K464" s="24">
        <v>1.98</v>
      </c>
      <c r="L464" s="24">
        <v>2.0099999999999998</v>
      </c>
      <c r="M464" s="24">
        <v>2.4300000000000002</v>
      </c>
      <c r="N464" s="24" t="s">
        <v>1575</v>
      </c>
      <c r="O464" s="91">
        <v>0.38467713450855734</v>
      </c>
      <c r="P464" s="91">
        <v>0.47586937674597823</v>
      </c>
      <c r="Q464" s="24" t="s">
        <v>1572</v>
      </c>
      <c r="R464" s="24" t="s">
        <v>1572</v>
      </c>
      <c r="S464" s="24" t="s">
        <v>1573</v>
      </c>
      <c r="T464" s="90">
        <v>5.31</v>
      </c>
      <c r="U464" s="24">
        <v>1.59</v>
      </c>
      <c r="V464" s="24" t="s">
        <v>1576</v>
      </c>
      <c r="W464" s="24" t="s">
        <v>1574</v>
      </c>
      <c r="X464" s="24" t="s">
        <v>1574</v>
      </c>
      <c r="Y464" s="24" t="s">
        <v>1574</v>
      </c>
      <c r="Z464" s="92" t="s">
        <v>1576</v>
      </c>
      <c r="AA464" s="92" t="s">
        <v>1576</v>
      </c>
      <c r="AB464" s="92" t="s">
        <v>1576</v>
      </c>
      <c r="AC464" s="93" t="s">
        <v>1577</v>
      </c>
      <c r="AD464" s="93" t="s">
        <v>1578</v>
      </c>
      <c r="AE464" s="93" t="s">
        <v>1576</v>
      </c>
      <c r="AF464" s="93" t="s">
        <v>1576</v>
      </c>
      <c r="AG464" s="93" t="s">
        <v>1576</v>
      </c>
      <c r="AH464" s="93" t="s">
        <v>1576</v>
      </c>
      <c r="AI464" s="104" t="s">
        <v>1576</v>
      </c>
    </row>
    <row r="465" spans="1:35" x14ac:dyDescent="0.3">
      <c r="A465" s="105">
        <v>253664</v>
      </c>
      <c r="B465" s="89" t="s">
        <v>42</v>
      </c>
      <c r="C465" s="89" t="s">
        <v>42</v>
      </c>
      <c r="D465" s="66">
        <v>2021</v>
      </c>
      <c r="E465" s="4">
        <v>44544</v>
      </c>
      <c r="F465" s="205">
        <v>6572520</v>
      </c>
      <c r="G465" s="174">
        <v>148156</v>
      </c>
      <c r="H465" s="93">
        <v>1.319558430690998</v>
      </c>
      <c r="I465" s="90">
        <v>2.1001362470899987</v>
      </c>
      <c r="J465" s="92">
        <v>0.38717775417591971</v>
      </c>
      <c r="K465" s="93">
        <v>1.1355712186068467</v>
      </c>
      <c r="L465" s="90">
        <v>1.3950736485254203</v>
      </c>
      <c r="M465" s="90">
        <v>2.4385010674476737</v>
      </c>
      <c r="N465" s="93" t="s">
        <v>1575</v>
      </c>
      <c r="O465" s="24" t="s">
        <v>1572</v>
      </c>
      <c r="P465" s="96">
        <v>0.36352225547938594</v>
      </c>
      <c r="Q465" s="93" t="s">
        <v>1572</v>
      </c>
      <c r="R465" s="24" t="s">
        <v>1572</v>
      </c>
      <c r="S465" s="24" t="s">
        <v>1573</v>
      </c>
      <c r="T465" s="93">
        <v>2.9875661120230013</v>
      </c>
      <c r="U465" s="90">
        <v>4.5841245319858821</v>
      </c>
      <c r="V465" s="93" t="s">
        <v>1576</v>
      </c>
      <c r="W465" s="24" t="s">
        <v>1574</v>
      </c>
      <c r="X465" s="24" t="s">
        <v>1574</v>
      </c>
      <c r="Y465" s="93" t="s">
        <v>1574</v>
      </c>
      <c r="Z465" s="92" t="s">
        <v>1576</v>
      </c>
      <c r="AA465" s="92" t="s">
        <v>1576</v>
      </c>
      <c r="AB465" s="92" t="s">
        <v>1576</v>
      </c>
      <c r="AC465" s="93" t="s">
        <v>1577</v>
      </c>
      <c r="AD465" s="93" t="s">
        <v>1578</v>
      </c>
      <c r="AE465" s="93" t="s">
        <v>1576</v>
      </c>
      <c r="AF465" s="93" t="s">
        <v>1576</v>
      </c>
      <c r="AG465" s="93" t="s">
        <v>1576</v>
      </c>
      <c r="AH465" s="93" t="s">
        <v>1576</v>
      </c>
      <c r="AI465" s="104" t="s">
        <v>1576</v>
      </c>
    </row>
    <row r="466" spans="1:35" x14ac:dyDescent="0.3">
      <c r="A466" s="105">
        <v>222837</v>
      </c>
      <c r="B466" s="89" t="s">
        <v>43</v>
      </c>
      <c r="C466" s="89" t="s">
        <v>43</v>
      </c>
      <c r="D466" s="66">
        <v>2021</v>
      </c>
      <c r="E466" s="78">
        <v>44285</v>
      </c>
      <c r="F466" s="205">
        <v>6578630</v>
      </c>
      <c r="G466" s="174">
        <v>153662</v>
      </c>
      <c r="H466" s="90">
        <v>1.4246329297454043</v>
      </c>
      <c r="I466" s="91">
        <v>0.83866220880535813</v>
      </c>
      <c r="J466" s="91">
        <v>0.82881596174029704</v>
      </c>
      <c r="K466" s="91">
        <v>0.55008060938531278</v>
      </c>
      <c r="L466" s="91">
        <v>0.55991603639865395</v>
      </c>
      <c r="M466" s="90">
        <v>1.043767109206782</v>
      </c>
      <c r="N466" s="89" t="s">
        <v>1575</v>
      </c>
      <c r="O466" s="89" t="s">
        <v>1572</v>
      </c>
      <c r="P466" s="89" t="s">
        <v>1572</v>
      </c>
      <c r="Q466" s="89" t="s">
        <v>1572</v>
      </c>
      <c r="R466" s="89" t="s">
        <v>1572</v>
      </c>
      <c r="S466" s="89" t="s">
        <v>1573</v>
      </c>
      <c r="T466" s="93" t="s">
        <v>1750</v>
      </c>
      <c r="U466" s="91">
        <v>0.55084883305742205</v>
      </c>
      <c r="V466" s="89" t="s">
        <v>1576</v>
      </c>
      <c r="W466" s="89" t="s">
        <v>1574</v>
      </c>
      <c r="X466" s="89" t="s">
        <v>1574</v>
      </c>
      <c r="Y466" s="89" t="s">
        <v>1574</v>
      </c>
      <c r="Z466" s="92" t="s">
        <v>1576</v>
      </c>
      <c r="AA466" s="92" t="s">
        <v>1576</v>
      </c>
      <c r="AB466" s="92" t="s">
        <v>1576</v>
      </c>
      <c r="AC466" s="93" t="s">
        <v>1577</v>
      </c>
      <c r="AD466" s="93" t="s">
        <v>1578</v>
      </c>
      <c r="AE466" s="93" t="s">
        <v>1576</v>
      </c>
      <c r="AF466" s="93" t="s">
        <v>1576</v>
      </c>
      <c r="AG466" s="93" t="s">
        <v>1576</v>
      </c>
      <c r="AH466" s="93" t="s">
        <v>1576</v>
      </c>
      <c r="AI466" s="104" t="s">
        <v>1576</v>
      </c>
    </row>
    <row r="467" spans="1:35" x14ac:dyDescent="0.3">
      <c r="A467" s="106">
        <v>225135</v>
      </c>
      <c r="B467" s="89" t="s">
        <v>43</v>
      </c>
      <c r="C467" s="89" t="s">
        <v>43</v>
      </c>
      <c r="D467" s="101">
        <v>2021</v>
      </c>
      <c r="E467" s="78">
        <v>44306</v>
      </c>
      <c r="F467" s="205">
        <v>6578630</v>
      </c>
      <c r="G467" s="174">
        <v>153662</v>
      </c>
      <c r="H467" s="90">
        <v>3.315310637285128</v>
      </c>
      <c r="I467" s="90">
        <v>1.0054197903482294</v>
      </c>
      <c r="J467" s="90">
        <v>1.0306256017481799</v>
      </c>
      <c r="K467" s="91">
        <v>0.60099999999999998</v>
      </c>
      <c r="L467" s="91">
        <v>0.76278410627548976</v>
      </c>
      <c r="M467" s="90">
        <v>1.0819026601326278</v>
      </c>
      <c r="N467" s="89" t="s">
        <v>1575</v>
      </c>
      <c r="O467" s="89" t="s">
        <v>1572</v>
      </c>
      <c r="P467" s="89" t="s">
        <v>1572</v>
      </c>
      <c r="Q467" s="89" t="s">
        <v>1572</v>
      </c>
      <c r="R467" s="89" t="s">
        <v>1572</v>
      </c>
      <c r="S467" s="89" t="s">
        <v>1573</v>
      </c>
      <c r="T467" s="90">
        <v>2.5211220372353655</v>
      </c>
      <c r="U467" s="89" t="s">
        <v>1572</v>
      </c>
      <c r="V467" s="89" t="s">
        <v>1576</v>
      </c>
      <c r="W467" s="89" t="s">
        <v>1574</v>
      </c>
      <c r="X467" s="89" t="s">
        <v>1574</v>
      </c>
      <c r="Y467" s="89" t="s">
        <v>1574</v>
      </c>
      <c r="Z467" s="92" t="s">
        <v>1576</v>
      </c>
      <c r="AA467" s="92" t="s">
        <v>1576</v>
      </c>
      <c r="AB467" s="92" t="s">
        <v>1576</v>
      </c>
      <c r="AC467" s="93" t="s">
        <v>1577</v>
      </c>
      <c r="AD467" s="93" t="s">
        <v>1578</v>
      </c>
      <c r="AE467" s="93" t="s">
        <v>1576</v>
      </c>
      <c r="AF467" s="93" t="s">
        <v>1576</v>
      </c>
      <c r="AG467" s="93" t="s">
        <v>1576</v>
      </c>
      <c r="AH467" s="93" t="s">
        <v>1576</v>
      </c>
      <c r="AI467" s="104" t="s">
        <v>1576</v>
      </c>
    </row>
    <row r="468" spans="1:35" x14ac:dyDescent="0.3">
      <c r="A468" s="106">
        <v>227463</v>
      </c>
      <c r="B468" s="89" t="s">
        <v>43</v>
      </c>
      <c r="C468" s="89" t="s">
        <v>43</v>
      </c>
      <c r="D468" s="66">
        <v>2021</v>
      </c>
      <c r="E468" s="78">
        <v>44334</v>
      </c>
      <c r="F468" s="205">
        <v>6578630</v>
      </c>
      <c r="G468" s="174">
        <v>153662</v>
      </c>
      <c r="H468" s="90">
        <v>2.6383061383061377</v>
      </c>
      <c r="I468" s="90">
        <v>1.1648536648536647</v>
      </c>
      <c r="J468" s="91">
        <v>0.78580678580678565</v>
      </c>
      <c r="K468" s="90">
        <v>1.5819735819735818</v>
      </c>
      <c r="L468" s="91">
        <v>0.43991193991193994</v>
      </c>
      <c r="M468" s="91">
        <v>0.70577570577570559</v>
      </c>
      <c r="N468" s="89" t="s">
        <v>1575</v>
      </c>
      <c r="O468" s="89" t="s">
        <v>1572</v>
      </c>
      <c r="P468" s="90">
        <v>2.9849779849779847</v>
      </c>
      <c r="Q468" s="89" t="s">
        <v>1572</v>
      </c>
      <c r="R468" s="89" t="s">
        <v>1572</v>
      </c>
      <c r="S468" s="89" t="s">
        <v>1573</v>
      </c>
      <c r="T468" s="93" t="s">
        <v>1750</v>
      </c>
      <c r="U468" s="89" t="s">
        <v>1572</v>
      </c>
      <c r="V468" s="89" t="s">
        <v>1576</v>
      </c>
      <c r="W468" s="89" t="s">
        <v>1574</v>
      </c>
      <c r="X468" s="89" t="s">
        <v>1574</v>
      </c>
      <c r="Y468" s="89" t="s">
        <v>1574</v>
      </c>
      <c r="Z468" s="92" t="s">
        <v>1576</v>
      </c>
      <c r="AA468" s="92" t="s">
        <v>1576</v>
      </c>
      <c r="AB468" s="92" t="s">
        <v>1576</v>
      </c>
      <c r="AC468" s="93" t="s">
        <v>1577</v>
      </c>
      <c r="AD468" s="93" t="s">
        <v>1578</v>
      </c>
      <c r="AE468" s="93" t="s">
        <v>1576</v>
      </c>
      <c r="AF468" s="93" t="s">
        <v>1576</v>
      </c>
      <c r="AG468" s="93" t="s">
        <v>1576</v>
      </c>
      <c r="AH468" s="93" t="s">
        <v>1576</v>
      </c>
      <c r="AI468" s="104" t="s">
        <v>1576</v>
      </c>
    </row>
    <row r="469" spans="1:35" x14ac:dyDescent="0.3">
      <c r="A469" s="106">
        <v>230713</v>
      </c>
      <c r="B469" s="89" t="s">
        <v>43</v>
      </c>
      <c r="C469" s="89" t="s">
        <v>43</v>
      </c>
      <c r="D469" s="66">
        <v>2021</v>
      </c>
      <c r="E469" s="78">
        <v>44361</v>
      </c>
      <c r="F469" s="205">
        <v>6578630</v>
      </c>
      <c r="G469" s="174">
        <v>153662</v>
      </c>
      <c r="H469" s="90">
        <v>1.9853634022237578</v>
      </c>
      <c r="I469" s="90">
        <v>1.0001675147098854</v>
      </c>
      <c r="J469" s="91">
        <v>0.90604518709299153</v>
      </c>
      <c r="K469" s="90">
        <v>1.9706221077538371</v>
      </c>
      <c r="L469" s="91">
        <v>0.65331888518960568</v>
      </c>
      <c r="M469" s="90">
        <v>1.1749062964591579</v>
      </c>
      <c r="N469" s="89" t="s">
        <v>1575</v>
      </c>
      <c r="O469" s="89" t="s">
        <v>1572</v>
      </c>
      <c r="P469" s="89" t="s">
        <v>1572</v>
      </c>
      <c r="Q469" s="89" t="s">
        <v>1572</v>
      </c>
      <c r="R469" s="89" t="s">
        <v>1572</v>
      </c>
      <c r="S469" s="89" t="s">
        <v>1573</v>
      </c>
      <c r="T469" s="93" t="s">
        <v>1750</v>
      </c>
      <c r="U469" s="91">
        <v>0.9621626149046214</v>
      </c>
      <c r="V469" s="89" t="s">
        <v>1576</v>
      </c>
      <c r="W469" s="89" t="s">
        <v>1574</v>
      </c>
      <c r="X469" s="89" t="s">
        <v>1574</v>
      </c>
      <c r="Y469" s="89" t="s">
        <v>1574</v>
      </c>
      <c r="Z469" s="92" t="s">
        <v>1576</v>
      </c>
      <c r="AA469" s="92" t="s">
        <v>1576</v>
      </c>
      <c r="AB469" s="92" t="s">
        <v>1576</v>
      </c>
      <c r="AC469" s="93" t="s">
        <v>1577</v>
      </c>
      <c r="AD469" s="93" t="s">
        <v>1578</v>
      </c>
      <c r="AE469" s="93" t="s">
        <v>1576</v>
      </c>
      <c r="AF469" s="93" t="s">
        <v>1576</v>
      </c>
      <c r="AG469" s="93" t="s">
        <v>1576</v>
      </c>
      <c r="AH469" s="93" t="s">
        <v>1576</v>
      </c>
      <c r="AI469" s="104" t="s">
        <v>1576</v>
      </c>
    </row>
    <row r="470" spans="1:35" x14ac:dyDescent="0.3">
      <c r="A470" s="105">
        <v>234481</v>
      </c>
      <c r="B470" s="89" t="s">
        <v>43</v>
      </c>
      <c r="C470" s="89" t="s">
        <v>43</v>
      </c>
      <c r="D470" s="101">
        <v>2021</v>
      </c>
      <c r="E470" s="78">
        <v>44390</v>
      </c>
      <c r="F470" s="205">
        <v>6578630</v>
      </c>
      <c r="G470" s="174">
        <v>153662</v>
      </c>
      <c r="H470" s="90">
        <v>2.1713580083573136</v>
      </c>
      <c r="I470" s="91">
        <v>0.8793922755487934</v>
      </c>
      <c r="J470" s="91">
        <v>0.55226628739015859</v>
      </c>
      <c r="K470" s="89" t="s">
        <v>1572</v>
      </c>
      <c r="L470" s="91">
        <v>0.51003869943439295</v>
      </c>
      <c r="M470" s="90">
        <v>1.529454569510138</v>
      </c>
      <c r="N470" s="89" t="s">
        <v>1575</v>
      </c>
      <c r="O470" s="89" t="s">
        <v>1572</v>
      </c>
      <c r="P470" s="90">
        <v>7.6489266695332914</v>
      </c>
      <c r="Q470" s="89" t="s">
        <v>1572</v>
      </c>
      <c r="R470" s="89" t="s">
        <v>1572</v>
      </c>
      <c r="S470" s="89" t="s">
        <v>1573</v>
      </c>
      <c r="T470" s="93" t="s">
        <v>1750</v>
      </c>
      <c r="U470" s="89" t="s">
        <v>1572</v>
      </c>
      <c r="V470" s="89" t="s">
        <v>1576</v>
      </c>
      <c r="W470" s="89" t="s">
        <v>1574</v>
      </c>
      <c r="X470" s="89" t="s">
        <v>1574</v>
      </c>
      <c r="Y470" s="89" t="s">
        <v>1574</v>
      </c>
      <c r="Z470" s="92" t="s">
        <v>1576</v>
      </c>
      <c r="AA470" s="92" t="s">
        <v>1576</v>
      </c>
      <c r="AB470" s="92" t="s">
        <v>1576</v>
      </c>
      <c r="AC470" s="93" t="s">
        <v>1577</v>
      </c>
      <c r="AD470" s="93" t="s">
        <v>1578</v>
      </c>
      <c r="AE470" s="93" t="s">
        <v>1576</v>
      </c>
      <c r="AF470" s="93" t="s">
        <v>1576</v>
      </c>
      <c r="AG470" s="93" t="s">
        <v>1576</v>
      </c>
      <c r="AH470" s="93" t="s">
        <v>1576</v>
      </c>
      <c r="AI470" s="104" t="s">
        <v>1576</v>
      </c>
    </row>
    <row r="471" spans="1:35" x14ac:dyDescent="0.3">
      <c r="A471" s="107">
        <v>237888</v>
      </c>
      <c r="B471" s="89" t="s">
        <v>43</v>
      </c>
      <c r="C471" s="89" t="s">
        <v>43</v>
      </c>
      <c r="D471" s="66">
        <v>2021</v>
      </c>
      <c r="E471" s="78">
        <v>44424</v>
      </c>
      <c r="F471" s="205">
        <v>6578630</v>
      </c>
      <c r="G471" s="174">
        <v>153662</v>
      </c>
      <c r="H471" s="90">
        <v>1.8643830451876984</v>
      </c>
      <c r="I471" s="90">
        <v>1.4401895836699521</v>
      </c>
      <c r="J471" s="90">
        <v>1.1188668067000593</v>
      </c>
      <c r="K471" s="91">
        <v>0.64436904184844068</v>
      </c>
      <c r="L471" s="89" t="s">
        <v>1572</v>
      </c>
      <c r="M471" s="90">
        <v>1.3066192707491786</v>
      </c>
      <c r="N471" s="89" t="s">
        <v>1575</v>
      </c>
      <c r="O471" s="89" t="s">
        <v>1572</v>
      </c>
      <c r="P471" s="89" t="s">
        <v>1572</v>
      </c>
      <c r="Q471" s="89" t="s">
        <v>1572</v>
      </c>
      <c r="R471" s="89" t="s">
        <v>1572</v>
      </c>
      <c r="S471" s="89" t="s">
        <v>1573</v>
      </c>
      <c r="T471" s="93" t="s">
        <v>1750</v>
      </c>
      <c r="U471" s="91">
        <v>0.95545860936069371</v>
      </c>
      <c r="V471" s="89" t="s">
        <v>1576</v>
      </c>
      <c r="W471" s="89" t="s">
        <v>1574</v>
      </c>
      <c r="X471" s="89" t="s">
        <v>1574</v>
      </c>
      <c r="Y471" s="89" t="s">
        <v>1574</v>
      </c>
      <c r="Z471" s="92" t="s">
        <v>1576</v>
      </c>
      <c r="AA471" s="92" t="s">
        <v>1576</v>
      </c>
      <c r="AB471" s="92" t="s">
        <v>1576</v>
      </c>
      <c r="AC471" s="93" t="s">
        <v>1577</v>
      </c>
      <c r="AD471" s="93" t="s">
        <v>1578</v>
      </c>
      <c r="AE471" s="93" t="s">
        <v>1576</v>
      </c>
      <c r="AF471" s="93" t="s">
        <v>1576</v>
      </c>
      <c r="AG471" s="93" t="s">
        <v>1576</v>
      </c>
      <c r="AH471" s="93" t="s">
        <v>1576</v>
      </c>
      <c r="AI471" s="104" t="s">
        <v>1576</v>
      </c>
    </row>
    <row r="472" spans="1:35" x14ac:dyDescent="0.3">
      <c r="A472" s="103">
        <v>241446</v>
      </c>
      <c r="B472" s="89" t="s">
        <v>43</v>
      </c>
      <c r="C472" s="89" t="s">
        <v>43</v>
      </c>
      <c r="D472" s="66">
        <v>2021</v>
      </c>
      <c r="E472" s="78">
        <v>44452</v>
      </c>
      <c r="F472" s="205">
        <v>6578630</v>
      </c>
      <c r="G472" s="174">
        <v>153662</v>
      </c>
      <c r="H472" s="90">
        <v>1.5366166515759065</v>
      </c>
      <c r="I472" s="91">
        <v>0.73405768982020447</v>
      </c>
      <c r="J472" s="91">
        <v>0.83009959901694463</v>
      </c>
      <c r="K472" s="91">
        <v>0.43267365153279003</v>
      </c>
      <c r="L472" s="91">
        <v>0.71476307506575254</v>
      </c>
      <c r="M472" s="90">
        <v>1.9445522355883238</v>
      </c>
      <c r="N472" s="89" t="s">
        <v>1575</v>
      </c>
      <c r="O472" s="90" t="s">
        <v>1572</v>
      </c>
      <c r="P472" s="91">
        <v>0.46242400724356481</v>
      </c>
      <c r="Q472" s="89" t="s">
        <v>1572</v>
      </c>
      <c r="R472" s="89" t="s">
        <v>1572</v>
      </c>
      <c r="S472" s="89" t="s">
        <v>1573</v>
      </c>
      <c r="T472" s="93" t="s">
        <v>1750</v>
      </c>
      <c r="U472" s="90">
        <v>1.1452809037209504</v>
      </c>
      <c r="V472" s="89" t="s">
        <v>1576</v>
      </c>
      <c r="W472" s="89" t="s">
        <v>1574</v>
      </c>
      <c r="X472" s="89" t="s">
        <v>1574</v>
      </c>
      <c r="Y472" s="89" t="s">
        <v>1574</v>
      </c>
      <c r="Z472" s="92" t="s">
        <v>1576</v>
      </c>
      <c r="AA472" s="92" t="s">
        <v>1576</v>
      </c>
      <c r="AB472" s="92" t="s">
        <v>1576</v>
      </c>
      <c r="AC472" s="93" t="s">
        <v>1577</v>
      </c>
      <c r="AD472" s="93" t="s">
        <v>1578</v>
      </c>
      <c r="AE472" s="93" t="s">
        <v>1576</v>
      </c>
      <c r="AF472" s="93" t="s">
        <v>1576</v>
      </c>
      <c r="AG472" s="93" t="s">
        <v>1576</v>
      </c>
      <c r="AH472" s="93" t="s">
        <v>1576</v>
      </c>
      <c r="AI472" s="104" t="s">
        <v>1576</v>
      </c>
    </row>
    <row r="473" spans="1:35" x14ac:dyDescent="0.3">
      <c r="A473" s="105">
        <v>245515</v>
      </c>
      <c r="B473" s="89" t="s">
        <v>43</v>
      </c>
      <c r="C473" s="89" t="s">
        <v>43</v>
      </c>
      <c r="D473" s="101">
        <v>2021</v>
      </c>
      <c r="E473" s="4">
        <v>44481</v>
      </c>
      <c r="F473" s="205">
        <v>6578630</v>
      </c>
      <c r="G473" s="174">
        <v>153662</v>
      </c>
      <c r="H473" s="89">
        <v>1.63</v>
      </c>
      <c r="I473" s="89">
        <v>0.97299999999999998</v>
      </c>
      <c r="J473" s="89">
        <v>1.21</v>
      </c>
      <c r="K473" s="92">
        <v>0.59166106684586095</v>
      </c>
      <c r="L473" s="89">
        <v>0.58099999999999996</v>
      </c>
      <c r="M473" s="89">
        <v>0.46100000000000002</v>
      </c>
      <c r="N473" s="89" t="s">
        <v>1575</v>
      </c>
      <c r="O473" s="89" t="s">
        <v>1572</v>
      </c>
      <c r="P473" s="95" t="s">
        <v>1572</v>
      </c>
      <c r="Q473" s="89" t="s">
        <v>1572</v>
      </c>
      <c r="R473" s="89" t="s">
        <v>1572</v>
      </c>
      <c r="S473" s="89" t="s">
        <v>1573</v>
      </c>
      <c r="T473" s="90">
        <v>2.5299999999999998</v>
      </c>
      <c r="U473" s="89">
        <v>0.94899999999999995</v>
      </c>
      <c r="V473" s="89" t="s">
        <v>1576</v>
      </c>
      <c r="W473" s="89" t="s">
        <v>1574</v>
      </c>
      <c r="X473" s="89" t="s">
        <v>1574</v>
      </c>
      <c r="Y473" s="89" t="s">
        <v>1574</v>
      </c>
      <c r="Z473" s="92" t="s">
        <v>1576</v>
      </c>
      <c r="AA473" s="92" t="s">
        <v>1576</v>
      </c>
      <c r="AB473" s="92" t="s">
        <v>1576</v>
      </c>
      <c r="AC473" s="93" t="s">
        <v>1577</v>
      </c>
      <c r="AD473" s="93" t="s">
        <v>1578</v>
      </c>
      <c r="AE473" s="93" t="s">
        <v>1576</v>
      </c>
      <c r="AF473" s="93" t="s">
        <v>1576</v>
      </c>
      <c r="AG473" s="93" t="s">
        <v>1576</v>
      </c>
      <c r="AH473" s="93" t="s">
        <v>1576</v>
      </c>
      <c r="AI473" s="104" t="s">
        <v>1576</v>
      </c>
    </row>
    <row r="474" spans="1:35" x14ac:dyDescent="0.3">
      <c r="A474" s="103">
        <v>249091</v>
      </c>
      <c r="B474" s="89" t="s">
        <v>43</v>
      </c>
      <c r="C474" s="89" t="s">
        <v>43</v>
      </c>
      <c r="D474" s="66">
        <v>2021</v>
      </c>
      <c r="E474" s="78">
        <v>44515</v>
      </c>
      <c r="F474" s="205">
        <v>6578630</v>
      </c>
      <c r="G474" s="174">
        <v>153662</v>
      </c>
      <c r="H474" s="89">
        <v>3.23</v>
      </c>
      <c r="I474" s="92">
        <v>0.73136473508852151</v>
      </c>
      <c r="J474" s="92">
        <v>0.85951960976459563</v>
      </c>
      <c r="K474" s="93">
        <v>1.2</v>
      </c>
      <c r="L474" s="92">
        <v>0.88841706408832555</v>
      </c>
      <c r="M474" s="89">
        <v>1.07</v>
      </c>
      <c r="N474" s="89" t="s">
        <v>1575</v>
      </c>
      <c r="O474" s="92">
        <v>0.335794081139348</v>
      </c>
      <c r="P474" s="95" t="s">
        <v>1572</v>
      </c>
      <c r="Q474" s="89" t="s">
        <v>1572</v>
      </c>
      <c r="R474" s="89" t="s">
        <v>1572</v>
      </c>
      <c r="S474" s="89" t="s">
        <v>1573</v>
      </c>
      <c r="T474" s="72">
        <v>10.01</v>
      </c>
      <c r="U474" s="92">
        <v>0.98934038892881249</v>
      </c>
      <c r="V474" s="89" t="s">
        <v>1576</v>
      </c>
      <c r="W474" s="89" t="s">
        <v>1574</v>
      </c>
      <c r="X474" s="89" t="s">
        <v>1574</v>
      </c>
      <c r="Y474" s="89" t="s">
        <v>1574</v>
      </c>
      <c r="Z474" s="92" t="s">
        <v>1576</v>
      </c>
      <c r="AA474" s="92" t="s">
        <v>1576</v>
      </c>
      <c r="AB474" s="92" t="s">
        <v>1576</v>
      </c>
      <c r="AC474" s="93" t="s">
        <v>1577</v>
      </c>
      <c r="AD474" s="93" t="s">
        <v>1578</v>
      </c>
      <c r="AE474" s="93" t="s">
        <v>1576</v>
      </c>
      <c r="AF474" s="93" t="s">
        <v>1576</v>
      </c>
      <c r="AG474" s="93" t="s">
        <v>1576</v>
      </c>
      <c r="AH474" s="93" t="s">
        <v>1576</v>
      </c>
      <c r="AI474" s="104" t="s">
        <v>1576</v>
      </c>
    </row>
    <row r="475" spans="1:35" x14ac:dyDescent="0.3">
      <c r="A475" s="105">
        <v>253666</v>
      </c>
      <c r="B475" s="89" t="s">
        <v>43</v>
      </c>
      <c r="C475" s="89" t="s">
        <v>43</v>
      </c>
      <c r="D475" s="66">
        <v>2021</v>
      </c>
      <c r="E475" s="4">
        <v>44546</v>
      </c>
      <c r="F475" s="205">
        <v>6578630</v>
      </c>
      <c r="G475" s="174">
        <v>153662</v>
      </c>
      <c r="H475" s="92">
        <v>0.91983805668016183</v>
      </c>
      <c r="I475" s="89" t="s">
        <v>1573</v>
      </c>
      <c r="J475" s="92">
        <v>0.40259109311740893</v>
      </c>
      <c r="K475" s="93">
        <v>1.1363022941970309</v>
      </c>
      <c r="L475" s="91">
        <v>0.97639946018893375</v>
      </c>
      <c r="M475" s="90">
        <v>1.2815114709851552</v>
      </c>
      <c r="N475" s="89" t="s">
        <v>1575</v>
      </c>
      <c r="O475" s="92" t="s">
        <v>1572</v>
      </c>
      <c r="P475" s="95" t="s">
        <v>1572</v>
      </c>
      <c r="Q475" s="89" t="s">
        <v>1572</v>
      </c>
      <c r="R475" s="89" t="s">
        <v>1572</v>
      </c>
      <c r="S475" s="89" t="s">
        <v>1573</v>
      </c>
      <c r="T475" s="93">
        <v>2.8737381916329281</v>
      </c>
      <c r="U475" s="93">
        <v>1.0925775978407557</v>
      </c>
      <c r="V475" s="89" t="s">
        <v>1576</v>
      </c>
      <c r="W475" s="89" t="s">
        <v>1574</v>
      </c>
      <c r="X475" s="89" t="s">
        <v>1574</v>
      </c>
      <c r="Y475" s="89" t="s">
        <v>1574</v>
      </c>
      <c r="Z475" s="92" t="s">
        <v>1576</v>
      </c>
      <c r="AA475" s="92" t="s">
        <v>1576</v>
      </c>
      <c r="AB475" s="92" t="s">
        <v>1576</v>
      </c>
      <c r="AC475" s="93" t="s">
        <v>1577</v>
      </c>
      <c r="AD475" s="93" t="s">
        <v>1578</v>
      </c>
      <c r="AE475" s="93" t="s">
        <v>1576</v>
      </c>
      <c r="AF475" s="93" t="s">
        <v>1576</v>
      </c>
      <c r="AG475" s="93" t="s">
        <v>1576</v>
      </c>
      <c r="AH475" s="93" t="s">
        <v>1576</v>
      </c>
      <c r="AI475" s="104" t="s">
        <v>1576</v>
      </c>
    </row>
    <row r="476" spans="1:35" x14ac:dyDescent="0.3">
      <c r="A476" s="103">
        <v>214136</v>
      </c>
      <c r="B476" s="89" t="s">
        <v>44</v>
      </c>
      <c r="C476" s="89" t="s">
        <v>44</v>
      </c>
      <c r="D476" s="101">
        <v>2021</v>
      </c>
      <c r="E476" s="78">
        <v>44225</v>
      </c>
      <c r="F476" s="205">
        <v>6580770</v>
      </c>
      <c r="G476" s="174">
        <v>149668</v>
      </c>
      <c r="H476" s="90">
        <v>5.675290991902834</v>
      </c>
      <c r="I476" s="90">
        <v>1.8251307354925774</v>
      </c>
      <c r="J476" s="90">
        <v>1.7986673414304992</v>
      </c>
      <c r="K476" s="90">
        <v>1.1239035087719298</v>
      </c>
      <c r="L476" s="91">
        <v>0.79241523279352233</v>
      </c>
      <c r="M476" s="90">
        <v>1.4760458839406208</v>
      </c>
      <c r="N476" s="89" t="s">
        <v>1575</v>
      </c>
      <c r="O476" s="89" t="s">
        <v>1572</v>
      </c>
      <c r="P476" s="91">
        <v>0.88773616734143035</v>
      </c>
      <c r="Q476" s="89" t="s">
        <v>1572</v>
      </c>
      <c r="R476" s="89" t="s">
        <v>1572</v>
      </c>
      <c r="S476" s="89" t="s">
        <v>1573</v>
      </c>
      <c r="T476" s="90">
        <v>3.1134024966261808</v>
      </c>
      <c r="U476" s="90">
        <v>1.156903677462888</v>
      </c>
      <c r="V476" s="89" t="s">
        <v>1576</v>
      </c>
      <c r="W476" s="89" t="s">
        <v>1574</v>
      </c>
      <c r="X476" s="89" t="s">
        <v>1574</v>
      </c>
      <c r="Y476" s="89" t="s">
        <v>1574</v>
      </c>
      <c r="Z476" s="92" t="s">
        <v>1576</v>
      </c>
      <c r="AA476" s="92" t="s">
        <v>1576</v>
      </c>
      <c r="AB476" s="92" t="s">
        <v>1576</v>
      </c>
      <c r="AC476" s="93" t="s">
        <v>1577</v>
      </c>
      <c r="AD476" s="93" t="s">
        <v>1578</v>
      </c>
      <c r="AE476" s="93" t="s">
        <v>1576</v>
      </c>
      <c r="AF476" s="93" t="s">
        <v>1576</v>
      </c>
      <c r="AG476" s="93" t="s">
        <v>1576</v>
      </c>
      <c r="AH476" s="93" t="s">
        <v>1576</v>
      </c>
      <c r="AI476" s="104" t="s">
        <v>1576</v>
      </c>
    </row>
    <row r="477" spans="1:35" x14ac:dyDescent="0.3">
      <c r="A477" s="105">
        <v>216165</v>
      </c>
      <c r="B477" s="89" t="s">
        <v>44</v>
      </c>
      <c r="C477" s="89" t="s">
        <v>44</v>
      </c>
      <c r="D477" s="66">
        <v>2021</v>
      </c>
      <c r="E477" s="78">
        <v>44243</v>
      </c>
      <c r="F477" s="205">
        <v>6580770</v>
      </c>
      <c r="G477" s="174">
        <v>149668</v>
      </c>
      <c r="H477" s="90">
        <v>1.2830678447052755</v>
      </c>
      <c r="I477" s="89" t="s">
        <v>1573</v>
      </c>
      <c r="J477" s="91">
        <v>0.4682058557977557</v>
      </c>
      <c r="K477" s="89" t="s">
        <v>1572</v>
      </c>
      <c r="L477" s="91">
        <v>0.39576078077303406</v>
      </c>
      <c r="M477" s="90">
        <v>1.2246872178511545</v>
      </c>
      <c r="N477" s="89" t="s">
        <v>1575</v>
      </c>
      <c r="O477" s="89" t="s">
        <v>1572</v>
      </c>
      <c r="P477" s="89" t="s">
        <v>1572</v>
      </c>
      <c r="Q477" s="89" t="s">
        <v>1572</v>
      </c>
      <c r="R477" s="89" t="s">
        <v>1572</v>
      </c>
      <c r="S477" s="89" t="s">
        <v>1573</v>
      </c>
      <c r="T477" s="89" t="s">
        <v>1582</v>
      </c>
      <c r="U477" s="91">
        <v>0.84</v>
      </c>
      <c r="V477" s="89" t="s">
        <v>1576</v>
      </c>
      <c r="W477" s="89" t="s">
        <v>1574</v>
      </c>
      <c r="X477" s="89" t="s">
        <v>1574</v>
      </c>
      <c r="Y477" s="89" t="s">
        <v>1574</v>
      </c>
      <c r="Z477" s="92" t="s">
        <v>1576</v>
      </c>
      <c r="AA477" s="92" t="s">
        <v>1576</v>
      </c>
      <c r="AB477" s="92" t="s">
        <v>1576</v>
      </c>
      <c r="AC477" s="93" t="s">
        <v>1577</v>
      </c>
      <c r="AD477" s="93" t="s">
        <v>1578</v>
      </c>
      <c r="AE477" s="93" t="s">
        <v>1576</v>
      </c>
      <c r="AF477" s="93" t="s">
        <v>1576</v>
      </c>
      <c r="AG477" s="93" t="s">
        <v>1576</v>
      </c>
      <c r="AH477" s="93" t="s">
        <v>1576</v>
      </c>
      <c r="AI477" s="104" t="s">
        <v>1576</v>
      </c>
    </row>
    <row r="478" spans="1:35" x14ac:dyDescent="0.3">
      <c r="A478" s="105">
        <v>222831</v>
      </c>
      <c r="B478" s="89" t="s">
        <v>44</v>
      </c>
      <c r="C478" s="89" t="s">
        <v>44</v>
      </c>
      <c r="D478" s="66">
        <v>2021</v>
      </c>
      <c r="E478" s="78">
        <v>44285</v>
      </c>
      <c r="F478" s="205">
        <v>6580770</v>
      </c>
      <c r="G478" s="174">
        <v>149668</v>
      </c>
      <c r="H478" s="90">
        <v>1.9263492478174733</v>
      </c>
      <c r="I478" s="90">
        <v>1.0951821130777437</v>
      </c>
      <c r="J478" s="90">
        <v>1.4346983650099057</v>
      </c>
      <c r="K478" s="90">
        <v>1.017122765767531</v>
      </c>
      <c r="L478" s="91">
        <v>0.71025188862038191</v>
      </c>
      <c r="M478" s="90">
        <v>1.3145886399756166</v>
      </c>
      <c r="N478" s="89" t="s">
        <v>1575</v>
      </c>
      <c r="O478" s="89" t="s">
        <v>1572</v>
      </c>
      <c r="P478" s="89" t="s">
        <v>1572</v>
      </c>
      <c r="Q478" s="89" t="s">
        <v>1572</v>
      </c>
      <c r="R478" s="89" t="s">
        <v>1572</v>
      </c>
      <c r="S478" s="89" t="s">
        <v>1573</v>
      </c>
      <c r="T478" s="93" t="s">
        <v>1750</v>
      </c>
      <c r="U478" s="91">
        <v>0.84481745150545362</v>
      </c>
      <c r="V478" s="89" t="s">
        <v>1576</v>
      </c>
      <c r="W478" s="89" t="s">
        <v>1574</v>
      </c>
      <c r="X478" s="89" t="s">
        <v>1574</v>
      </c>
      <c r="Y478" s="89" t="s">
        <v>1574</v>
      </c>
      <c r="Z478" s="92" t="s">
        <v>1576</v>
      </c>
      <c r="AA478" s="92" t="s">
        <v>1576</v>
      </c>
      <c r="AB478" s="92" t="s">
        <v>1576</v>
      </c>
      <c r="AC478" s="93" t="s">
        <v>1577</v>
      </c>
      <c r="AD478" s="93" t="s">
        <v>1578</v>
      </c>
      <c r="AE478" s="93" t="s">
        <v>1576</v>
      </c>
      <c r="AF478" s="93" t="s">
        <v>1576</v>
      </c>
      <c r="AG478" s="93" t="s">
        <v>1576</v>
      </c>
      <c r="AH478" s="93" t="s">
        <v>1576</v>
      </c>
      <c r="AI478" s="104" t="s">
        <v>1576</v>
      </c>
    </row>
    <row r="479" spans="1:35" x14ac:dyDescent="0.3">
      <c r="A479" s="106">
        <v>225129</v>
      </c>
      <c r="B479" s="89" t="s">
        <v>44</v>
      </c>
      <c r="C479" s="89" t="s">
        <v>44</v>
      </c>
      <c r="D479" s="101">
        <v>2021</v>
      </c>
      <c r="E479" s="78">
        <v>44306</v>
      </c>
      <c r="F479" s="205">
        <v>6580770</v>
      </c>
      <c r="G479" s="174">
        <v>149668</v>
      </c>
      <c r="H479" s="90">
        <v>4.0371562665972958</v>
      </c>
      <c r="I479" s="90">
        <v>1.6187038662894677</v>
      </c>
      <c r="J479" s="90">
        <v>1.3740664867384211</v>
      </c>
      <c r="K479" s="90">
        <v>1.922186453354144</v>
      </c>
      <c r="L479" s="90">
        <v>1.0796887024572128</v>
      </c>
      <c r="M479" s="90">
        <v>2.2058552553138444</v>
      </c>
      <c r="N479" s="89" t="s">
        <v>1575</v>
      </c>
      <c r="O479" s="89" t="s">
        <v>1572</v>
      </c>
      <c r="P479" s="91">
        <v>0.44140951018328828</v>
      </c>
      <c r="Q479" s="89" t="s">
        <v>1572</v>
      </c>
      <c r="R479" s="89" t="s">
        <v>1572</v>
      </c>
      <c r="S479" s="89" t="s">
        <v>1573</v>
      </c>
      <c r="T479" s="90">
        <v>2.6626128616178364</v>
      </c>
      <c r="U479" s="89" t="s">
        <v>1572</v>
      </c>
      <c r="V479" s="89" t="s">
        <v>1576</v>
      </c>
      <c r="W479" s="89" t="s">
        <v>1574</v>
      </c>
      <c r="X479" s="89" t="s">
        <v>1574</v>
      </c>
      <c r="Y479" s="89" t="s">
        <v>1574</v>
      </c>
      <c r="Z479" s="92" t="s">
        <v>1576</v>
      </c>
      <c r="AA479" s="92" t="s">
        <v>1576</v>
      </c>
      <c r="AB479" s="92" t="s">
        <v>1576</v>
      </c>
      <c r="AC479" s="93" t="s">
        <v>1577</v>
      </c>
      <c r="AD479" s="93" t="s">
        <v>1578</v>
      </c>
      <c r="AE479" s="93" t="s">
        <v>1576</v>
      </c>
      <c r="AF479" s="93" t="s">
        <v>1576</v>
      </c>
      <c r="AG479" s="93" t="s">
        <v>1576</v>
      </c>
      <c r="AH479" s="93" t="s">
        <v>1576</v>
      </c>
      <c r="AI479" s="104" t="s">
        <v>1576</v>
      </c>
    </row>
    <row r="480" spans="1:35" x14ac:dyDescent="0.3">
      <c r="A480" s="106">
        <v>227457</v>
      </c>
      <c r="B480" s="89" t="s">
        <v>44</v>
      </c>
      <c r="C480" s="89" t="s">
        <v>44</v>
      </c>
      <c r="D480" s="66">
        <v>2021</v>
      </c>
      <c r="E480" s="78">
        <v>44334</v>
      </c>
      <c r="F480" s="205">
        <v>6580770</v>
      </c>
      <c r="G480" s="174">
        <v>149668</v>
      </c>
      <c r="H480" s="90">
        <v>3.4424064009661834</v>
      </c>
      <c r="I480" s="90">
        <v>1.7166113123993563</v>
      </c>
      <c r="J480" s="90">
        <v>1.9937600644122384</v>
      </c>
      <c r="K480" s="90">
        <v>1.4122886473429952</v>
      </c>
      <c r="L480" s="91">
        <v>0.90290358293075701</v>
      </c>
      <c r="M480" s="90">
        <v>1.655595813204509</v>
      </c>
      <c r="N480" s="89" t="s">
        <v>1575</v>
      </c>
      <c r="O480" s="89" t="s">
        <v>1572</v>
      </c>
      <c r="P480" s="91">
        <v>0.96744162640901787</v>
      </c>
      <c r="Q480" s="89" t="s">
        <v>1572</v>
      </c>
      <c r="R480" s="89" t="s">
        <v>1572</v>
      </c>
      <c r="S480" s="89" t="s">
        <v>1573</v>
      </c>
      <c r="T480" s="93" t="s">
        <v>1750</v>
      </c>
      <c r="U480" s="89" t="s">
        <v>1572</v>
      </c>
      <c r="V480" s="89" t="s">
        <v>1576</v>
      </c>
      <c r="W480" s="89" t="s">
        <v>1574</v>
      </c>
      <c r="X480" s="89" t="s">
        <v>1574</v>
      </c>
      <c r="Y480" s="89" t="s">
        <v>1574</v>
      </c>
      <c r="Z480" s="92" t="s">
        <v>1576</v>
      </c>
      <c r="AA480" s="92" t="s">
        <v>1576</v>
      </c>
      <c r="AB480" s="92" t="s">
        <v>1576</v>
      </c>
      <c r="AC480" s="93" t="s">
        <v>1577</v>
      </c>
      <c r="AD480" s="93" t="s">
        <v>1578</v>
      </c>
      <c r="AE480" s="93" t="s">
        <v>1576</v>
      </c>
      <c r="AF480" s="93" t="s">
        <v>1576</v>
      </c>
      <c r="AG480" s="93" t="s">
        <v>1576</v>
      </c>
      <c r="AH480" s="93" t="s">
        <v>1576</v>
      </c>
      <c r="AI480" s="104" t="s">
        <v>1576</v>
      </c>
    </row>
    <row r="481" spans="1:35" x14ac:dyDescent="0.3">
      <c r="A481" s="105">
        <v>230707</v>
      </c>
      <c r="B481" s="89" t="s">
        <v>44</v>
      </c>
      <c r="C481" s="89" t="s">
        <v>44</v>
      </c>
      <c r="D481" s="66">
        <v>2021</v>
      </c>
      <c r="E481" s="78">
        <v>44361</v>
      </c>
      <c r="F481" s="205">
        <v>6580770</v>
      </c>
      <c r="G481" s="174">
        <v>149668</v>
      </c>
      <c r="H481" s="90">
        <v>4.3197257113560621</v>
      </c>
      <c r="I481" s="90">
        <v>1.4689609501837133</v>
      </c>
      <c r="J481" s="90">
        <v>2.2765530205930102</v>
      </c>
      <c r="K481" s="90">
        <v>2.6544689395881393</v>
      </c>
      <c r="L481" s="91">
        <v>0.95169080577629661</v>
      </c>
      <c r="M481" s="90">
        <v>1.9772707852687343</v>
      </c>
      <c r="N481" s="89" t="s">
        <v>1575</v>
      </c>
      <c r="O481" s="89" t="s">
        <v>1572</v>
      </c>
      <c r="P481" s="89" t="s">
        <v>1572</v>
      </c>
      <c r="Q481" s="89" t="s">
        <v>1572</v>
      </c>
      <c r="R481" s="89" t="s">
        <v>1572</v>
      </c>
      <c r="S481" s="89" t="s">
        <v>1573</v>
      </c>
      <c r="T481" s="90">
        <v>3.5129881227035802</v>
      </c>
      <c r="U481" s="89" t="s">
        <v>1572</v>
      </c>
      <c r="V481" s="89" t="s">
        <v>1576</v>
      </c>
      <c r="W481" s="89" t="s">
        <v>1574</v>
      </c>
      <c r="X481" s="89" t="s">
        <v>1574</v>
      </c>
      <c r="Y481" s="89" t="s">
        <v>1574</v>
      </c>
      <c r="Z481" s="92" t="s">
        <v>1576</v>
      </c>
      <c r="AA481" s="92" t="s">
        <v>1576</v>
      </c>
      <c r="AB481" s="92" t="s">
        <v>1576</v>
      </c>
      <c r="AC481" s="93" t="s">
        <v>1577</v>
      </c>
      <c r="AD481" s="93" t="s">
        <v>1578</v>
      </c>
      <c r="AE481" s="93" t="s">
        <v>1576</v>
      </c>
      <c r="AF481" s="93" t="s">
        <v>1576</v>
      </c>
      <c r="AG481" s="93" t="s">
        <v>1576</v>
      </c>
      <c r="AH481" s="93" t="s">
        <v>1576</v>
      </c>
      <c r="AI481" s="104" t="s">
        <v>1576</v>
      </c>
    </row>
    <row r="482" spans="1:35" x14ac:dyDescent="0.3">
      <c r="A482" s="105">
        <v>234475</v>
      </c>
      <c r="B482" s="89" t="s">
        <v>44</v>
      </c>
      <c r="C482" s="89" t="s">
        <v>44</v>
      </c>
      <c r="D482" s="101">
        <v>2021</v>
      </c>
      <c r="E482" s="78">
        <v>44390</v>
      </c>
      <c r="F482" s="205">
        <v>6580770</v>
      </c>
      <c r="G482" s="174">
        <v>149668</v>
      </c>
      <c r="H482" s="90">
        <v>2.6542336548767418</v>
      </c>
      <c r="I482" s="90">
        <v>1.2278670953912112</v>
      </c>
      <c r="J482" s="90">
        <v>1.427545551982851</v>
      </c>
      <c r="K482" s="89" t="s">
        <v>1572</v>
      </c>
      <c r="L482" s="91">
        <v>0.63086816720257244</v>
      </c>
      <c r="M482" s="90">
        <v>1.5350482315112541</v>
      </c>
      <c r="N482" s="89" t="s">
        <v>1575</v>
      </c>
      <c r="O482" s="89" t="s">
        <v>1572</v>
      </c>
      <c r="P482" s="89" t="s">
        <v>1572</v>
      </c>
      <c r="Q482" s="89" t="s">
        <v>1572</v>
      </c>
      <c r="R482" s="89" t="s">
        <v>1572</v>
      </c>
      <c r="S482" s="89" t="s">
        <v>1573</v>
      </c>
      <c r="T482" s="93" t="s">
        <v>1750</v>
      </c>
      <c r="U482" s="90">
        <v>2.1516613076098605</v>
      </c>
      <c r="V482" s="89" t="s">
        <v>1576</v>
      </c>
      <c r="W482" s="89" t="s">
        <v>1574</v>
      </c>
      <c r="X482" s="89" t="s">
        <v>1574</v>
      </c>
      <c r="Y482" s="89" t="s">
        <v>1574</v>
      </c>
      <c r="Z482" s="92" t="s">
        <v>1576</v>
      </c>
      <c r="AA482" s="92" t="s">
        <v>1576</v>
      </c>
      <c r="AB482" s="92" t="s">
        <v>1576</v>
      </c>
      <c r="AC482" s="93" t="s">
        <v>1577</v>
      </c>
      <c r="AD482" s="93" t="s">
        <v>1578</v>
      </c>
      <c r="AE482" s="93" t="s">
        <v>1576</v>
      </c>
      <c r="AF482" s="93" t="s">
        <v>1576</v>
      </c>
      <c r="AG482" s="93" t="s">
        <v>1576</v>
      </c>
      <c r="AH482" s="93" t="s">
        <v>1576</v>
      </c>
      <c r="AI482" s="104" t="s">
        <v>1576</v>
      </c>
    </row>
    <row r="483" spans="1:35" x14ac:dyDescent="0.3">
      <c r="A483" s="107">
        <v>237882</v>
      </c>
      <c r="B483" s="89" t="s">
        <v>44</v>
      </c>
      <c r="C483" s="89" t="s">
        <v>44</v>
      </c>
      <c r="D483" s="66">
        <v>2021</v>
      </c>
      <c r="E483" s="78">
        <v>44424</v>
      </c>
      <c r="F483" s="205">
        <v>6580770</v>
      </c>
      <c r="G483" s="174">
        <v>149668</v>
      </c>
      <c r="H483" s="90">
        <v>3.4623484430268454</v>
      </c>
      <c r="I483" s="90">
        <v>1.3606902615060621</v>
      </c>
      <c r="J483" s="90">
        <v>1.4943057514976794</v>
      </c>
      <c r="K483" s="91">
        <v>0.5624731644482609</v>
      </c>
      <c r="L483" s="91">
        <v>0.48324439264756985</v>
      </c>
      <c r="M483" s="90">
        <v>1.5467500868960717</v>
      </c>
      <c r="N483" s="89" t="s">
        <v>1575</v>
      </c>
      <c r="O483" s="89" t="s">
        <v>1572</v>
      </c>
      <c r="P483" s="91">
        <v>0.8693696456684864</v>
      </c>
      <c r="Q483" s="89" t="s">
        <v>1572</v>
      </c>
      <c r="R483" s="89" t="s">
        <v>1572</v>
      </c>
      <c r="S483" s="89" t="s">
        <v>1573</v>
      </c>
      <c r="T483" s="90">
        <v>2.4824674395305566</v>
      </c>
      <c r="U483" s="91">
        <v>0.89451839129812505</v>
      </c>
      <c r="V483" s="89" t="s">
        <v>1576</v>
      </c>
      <c r="W483" s="89" t="s">
        <v>1574</v>
      </c>
      <c r="X483" s="89" t="s">
        <v>1574</v>
      </c>
      <c r="Y483" s="89" t="s">
        <v>1574</v>
      </c>
      <c r="Z483" s="92" t="s">
        <v>1576</v>
      </c>
      <c r="AA483" s="92" t="s">
        <v>1576</v>
      </c>
      <c r="AB483" s="92" t="s">
        <v>1576</v>
      </c>
      <c r="AC483" s="93" t="s">
        <v>1577</v>
      </c>
      <c r="AD483" s="93" t="s">
        <v>1578</v>
      </c>
      <c r="AE483" s="93" t="s">
        <v>1576</v>
      </c>
      <c r="AF483" s="93" t="s">
        <v>1576</v>
      </c>
      <c r="AG483" s="93" t="s">
        <v>1576</v>
      </c>
      <c r="AH483" s="93" t="s">
        <v>1576</v>
      </c>
      <c r="AI483" s="104" t="s">
        <v>1576</v>
      </c>
    </row>
    <row r="484" spans="1:35" x14ac:dyDescent="0.3">
      <c r="A484" s="103">
        <v>241440</v>
      </c>
      <c r="B484" s="89" t="s">
        <v>44</v>
      </c>
      <c r="C484" s="89" t="s">
        <v>44</v>
      </c>
      <c r="D484" s="66">
        <v>2021</v>
      </c>
      <c r="E484" s="78">
        <v>44452</v>
      </c>
      <c r="F484" s="205">
        <v>6580770</v>
      </c>
      <c r="G484" s="174">
        <v>149668</v>
      </c>
      <c r="H484" s="90">
        <v>2.2912646540097521</v>
      </c>
      <c r="I484" s="89" t="s">
        <v>1573</v>
      </c>
      <c r="J484" s="90">
        <v>1.3218176159352633</v>
      </c>
      <c r="K484" s="89" t="s">
        <v>1572</v>
      </c>
      <c r="L484" s="91">
        <v>0.74395684199605783</v>
      </c>
      <c r="M484" s="90">
        <v>1.1245979873430854</v>
      </c>
      <c r="N484" s="89" t="s">
        <v>1575</v>
      </c>
      <c r="O484" s="89" t="s">
        <v>1572</v>
      </c>
      <c r="P484" s="89" t="s">
        <v>1572</v>
      </c>
      <c r="Q484" s="89" t="s">
        <v>1572</v>
      </c>
      <c r="R484" s="89" t="s">
        <v>1572</v>
      </c>
      <c r="S484" s="89" t="s">
        <v>1573</v>
      </c>
      <c r="T484" s="93" t="s">
        <v>1750</v>
      </c>
      <c r="U484" s="90">
        <v>1.1738769581906838</v>
      </c>
      <c r="V484" s="89" t="s">
        <v>1576</v>
      </c>
      <c r="W484" s="89" t="s">
        <v>1574</v>
      </c>
      <c r="X484" s="89" t="s">
        <v>1574</v>
      </c>
      <c r="Y484" s="89" t="s">
        <v>1574</v>
      </c>
      <c r="Z484" s="92" t="s">
        <v>1576</v>
      </c>
      <c r="AA484" s="92" t="s">
        <v>1576</v>
      </c>
      <c r="AB484" s="92" t="s">
        <v>1576</v>
      </c>
      <c r="AC484" s="93" t="s">
        <v>1577</v>
      </c>
      <c r="AD484" s="93" t="s">
        <v>1578</v>
      </c>
      <c r="AE484" s="93" t="s">
        <v>1576</v>
      </c>
      <c r="AF484" s="93" t="s">
        <v>1576</v>
      </c>
      <c r="AG484" s="93" t="s">
        <v>1576</v>
      </c>
      <c r="AH484" s="93" t="s">
        <v>1576</v>
      </c>
      <c r="AI484" s="104" t="s">
        <v>1576</v>
      </c>
    </row>
    <row r="485" spans="1:35" x14ac:dyDescent="0.3">
      <c r="A485" s="105">
        <v>245509</v>
      </c>
      <c r="B485" s="89" t="s">
        <v>44</v>
      </c>
      <c r="C485" s="89" t="s">
        <v>44</v>
      </c>
      <c r="D485" s="101">
        <v>2021</v>
      </c>
      <c r="E485" s="4">
        <v>44481</v>
      </c>
      <c r="F485" s="205">
        <v>6580770</v>
      </c>
      <c r="G485" s="174">
        <v>149668</v>
      </c>
      <c r="H485" s="90">
        <v>2.4700000000000002</v>
      </c>
      <c r="I485" s="93">
        <v>1.71</v>
      </c>
      <c r="J485" s="91">
        <v>0.81427504915722948</v>
      </c>
      <c r="K485" s="91">
        <v>0.82931137818996237</v>
      </c>
      <c r="L485" s="89">
        <v>0.85699999999999998</v>
      </c>
      <c r="M485" s="89">
        <v>1.38</v>
      </c>
      <c r="N485" s="89" t="s">
        <v>1575</v>
      </c>
      <c r="O485" s="89" t="s">
        <v>1572</v>
      </c>
      <c r="P485" s="92">
        <v>0.65517386412626311</v>
      </c>
      <c r="Q485" s="89" t="s">
        <v>1572</v>
      </c>
      <c r="R485" s="89" t="s">
        <v>1572</v>
      </c>
      <c r="S485" s="89" t="s">
        <v>1573</v>
      </c>
      <c r="T485" s="90">
        <v>2.57</v>
      </c>
      <c r="U485" s="89">
        <v>1.26</v>
      </c>
      <c r="V485" s="89" t="s">
        <v>1576</v>
      </c>
      <c r="W485" s="89" t="s">
        <v>1574</v>
      </c>
      <c r="X485" s="89" t="s">
        <v>1574</v>
      </c>
      <c r="Y485" s="89" t="s">
        <v>1574</v>
      </c>
      <c r="Z485" s="92" t="s">
        <v>1576</v>
      </c>
      <c r="AA485" s="92" t="s">
        <v>1576</v>
      </c>
      <c r="AB485" s="92" t="s">
        <v>1576</v>
      </c>
      <c r="AC485" s="93" t="s">
        <v>1577</v>
      </c>
      <c r="AD485" s="93" t="s">
        <v>1578</v>
      </c>
      <c r="AE485" s="93" t="s">
        <v>1576</v>
      </c>
      <c r="AF485" s="93" t="s">
        <v>1576</v>
      </c>
      <c r="AG485" s="93" t="s">
        <v>1576</v>
      </c>
      <c r="AH485" s="93" t="s">
        <v>1576</v>
      </c>
      <c r="AI485" s="104" t="s">
        <v>1576</v>
      </c>
    </row>
    <row r="486" spans="1:35" x14ac:dyDescent="0.3">
      <c r="A486" s="103">
        <v>249085</v>
      </c>
      <c r="B486" s="89" t="s">
        <v>44</v>
      </c>
      <c r="C486" s="89" t="s">
        <v>44</v>
      </c>
      <c r="D486" s="66">
        <v>2021</v>
      </c>
      <c r="E486" s="78">
        <v>44515</v>
      </c>
      <c r="F486" s="205">
        <v>6580770</v>
      </c>
      <c r="G486" s="174">
        <v>149668</v>
      </c>
      <c r="H486" s="89">
        <v>4.22</v>
      </c>
      <c r="I486" s="89">
        <v>1.25</v>
      </c>
      <c r="J486" s="89">
        <v>1.41</v>
      </c>
      <c r="K486" s="89">
        <v>1.3</v>
      </c>
      <c r="L486" s="90">
        <v>1.1000000000000001</v>
      </c>
      <c r="M486" s="24">
        <v>1.46</v>
      </c>
      <c r="N486" s="89" t="s">
        <v>1575</v>
      </c>
      <c r="O486" s="92">
        <v>0.45490822027134881</v>
      </c>
      <c r="P486" s="96">
        <v>0.42298483639265766</v>
      </c>
      <c r="Q486" s="89" t="s">
        <v>1572</v>
      </c>
      <c r="R486" s="89" t="s">
        <v>1572</v>
      </c>
      <c r="S486" s="89" t="s">
        <v>1573</v>
      </c>
      <c r="T486" s="27">
        <v>5.47</v>
      </c>
      <c r="U486" s="89">
        <v>1.25</v>
      </c>
      <c r="V486" s="89" t="s">
        <v>1576</v>
      </c>
      <c r="W486" s="89" t="s">
        <v>1574</v>
      </c>
      <c r="X486" s="89" t="s">
        <v>1574</v>
      </c>
      <c r="Y486" s="89" t="s">
        <v>1574</v>
      </c>
      <c r="Z486" s="92" t="s">
        <v>1576</v>
      </c>
      <c r="AA486" s="92" t="s">
        <v>1576</v>
      </c>
      <c r="AB486" s="92" t="s">
        <v>1576</v>
      </c>
      <c r="AC486" s="93" t="s">
        <v>1577</v>
      </c>
      <c r="AD486" s="93" t="s">
        <v>1578</v>
      </c>
      <c r="AE486" s="93" t="s">
        <v>1576</v>
      </c>
      <c r="AF486" s="93" t="s">
        <v>1576</v>
      </c>
      <c r="AG486" s="93" t="s">
        <v>1576</v>
      </c>
      <c r="AH486" s="93" t="s">
        <v>1576</v>
      </c>
      <c r="AI486" s="104" t="s">
        <v>1576</v>
      </c>
    </row>
    <row r="487" spans="1:35" x14ac:dyDescent="0.3">
      <c r="A487" s="105">
        <v>253660</v>
      </c>
      <c r="B487" s="89" t="s">
        <v>44</v>
      </c>
      <c r="C487" s="89" t="s">
        <v>44</v>
      </c>
      <c r="D487" s="66">
        <v>2021</v>
      </c>
      <c r="E487" s="4">
        <v>44546</v>
      </c>
      <c r="F487" s="205">
        <v>6580770</v>
      </c>
      <c r="G487" s="174">
        <v>149668</v>
      </c>
      <c r="H487" s="90">
        <v>1.2843977779918441</v>
      </c>
      <c r="I487" s="90">
        <v>1.128771580558499</v>
      </c>
      <c r="J487" s="90">
        <v>2.6115017821019171</v>
      </c>
      <c r="K487" s="93">
        <v>1.309550567810851</v>
      </c>
      <c r="L487" s="92">
        <v>0.74322747754979723</v>
      </c>
      <c r="M487" s="90">
        <v>1.2929604298451232</v>
      </c>
      <c r="N487" s="89" t="s">
        <v>1575</v>
      </c>
      <c r="O487" s="92">
        <v>0.44033437155487054</v>
      </c>
      <c r="P487" s="89" t="s">
        <v>1572</v>
      </c>
      <c r="Q487" s="89" t="s">
        <v>1572</v>
      </c>
      <c r="R487" s="89" t="s">
        <v>1572</v>
      </c>
      <c r="S487" s="89" t="s">
        <v>1573</v>
      </c>
      <c r="T487" s="89" t="s">
        <v>1750</v>
      </c>
      <c r="U487" s="93">
        <v>1.7189523595457514</v>
      </c>
      <c r="V487" s="89" t="s">
        <v>1576</v>
      </c>
      <c r="W487" s="89" t="s">
        <v>1574</v>
      </c>
      <c r="X487" s="89" t="s">
        <v>1574</v>
      </c>
      <c r="Y487" s="89" t="s">
        <v>1574</v>
      </c>
      <c r="Z487" s="92" t="s">
        <v>1576</v>
      </c>
      <c r="AA487" s="92" t="s">
        <v>1576</v>
      </c>
      <c r="AB487" s="92" t="s">
        <v>1576</v>
      </c>
      <c r="AC487" s="93" t="s">
        <v>1577</v>
      </c>
      <c r="AD487" s="93" t="s">
        <v>1578</v>
      </c>
      <c r="AE487" s="93" t="s">
        <v>1576</v>
      </c>
      <c r="AF487" s="93" t="s">
        <v>1576</v>
      </c>
      <c r="AG487" s="93" t="s">
        <v>1576</v>
      </c>
      <c r="AH487" s="93" t="s">
        <v>1576</v>
      </c>
      <c r="AI487" s="104" t="s">
        <v>1576</v>
      </c>
    </row>
    <row r="488" spans="1:35" x14ac:dyDescent="0.3">
      <c r="A488" s="103">
        <v>214137</v>
      </c>
      <c r="B488" s="102" t="s">
        <v>45</v>
      </c>
      <c r="C488" s="102" t="s">
        <v>2005</v>
      </c>
      <c r="D488" s="101">
        <v>2021</v>
      </c>
      <c r="E488" s="78">
        <v>44225</v>
      </c>
      <c r="F488" s="205">
        <v>6582550</v>
      </c>
      <c r="G488" s="174">
        <v>156341</v>
      </c>
      <c r="H488" s="93">
        <v>1.6388915341396058</v>
      </c>
      <c r="I488" s="93">
        <v>1.1872943317567639</v>
      </c>
      <c r="J488" s="93">
        <v>1.1226444042366335</v>
      </c>
      <c r="K488" s="93">
        <v>1.0676231893258843</v>
      </c>
      <c r="L488" s="92">
        <v>0.57940513601879184</v>
      </c>
      <c r="M488" s="93">
        <v>1.1702589171401667</v>
      </c>
      <c r="N488" s="89" t="s">
        <v>1575</v>
      </c>
      <c r="O488" s="92">
        <v>0.35665386365319707</v>
      </c>
      <c r="P488" s="92">
        <v>0.9131405474610883</v>
      </c>
      <c r="Q488" s="89" t="s">
        <v>1572</v>
      </c>
      <c r="R488" s="89" t="s">
        <v>1572</v>
      </c>
      <c r="S488" s="89" t="s">
        <v>1573</v>
      </c>
      <c r="T488" s="93">
        <v>2.6166820091208201</v>
      </c>
      <c r="U488" s="89" t="s">
        <v>1572</v>
      </c>
      <c r="V488" s="89" t="s">
        <v>1576</v>
      </c>
      <c r="W488" s="89" t="s">
        <v>1574</v>
      </c>
      <c r="X488" s="89" t="s">
        <v>1574</v>
      </c>
      <c r="Y488" s="89" t="s">
        <v>1574</v>
      </c>
      <c r="Z488" s="92" t="s">
        <v>1576</v>
      </c>
      <c r="AA488" s="92" t="s">
        <v>1576</v>
      </c>
      <c r="AB488" s="92" t="s">
        <v>1576</v>
      </c>
      <c r="AC488" s="93" t="s">
        <v>1577</v>
      </c>
      <c r="AD488" s="93" t="s">
        <v>1578</v>
      </c>
      <c r="AE488" s="93" t="s">
        <v>1576</v>
      </c>
      <c r="AF488" s="93" t="s">
        <v>1576</v>
      </c>
      <c r="AG488" s="93" t="s">
        <v>1576</v>
      </c>
      <c r="AH488" s="93" t="s">
        <v>1576</v>
      </c>
      <c r="AI488" s="104" t="s">
        <v>1576</v>
      </c>
    </row>
    <row r="489" spans="1:35" x14ac:dyDescent="0.3">
      <c r="A489" s="105">
        <v>222838</v>
      </c>
      <c r="B489" s="102" t="s">
        <v>45</v>
      </c>
      <c r="C489" s="102" t="s">
        <v>2005</v>
      </c>
      <c r="D489" s="66">
        <v>2021</v>
      </c>
      <c r="E489" s="82">
        <v>44284</v>
      </c>
      <c r="F489" s="205">
        <v>6582550</v>
      </c>
      <c r="G489" s="174">
        <v>156341</v>
      </c>
      <c r="H489" s="93">
        <v>0.99620054338597386</v>
      </c>
      <c r="I489" s="92">
        <v>0.70799371709967729</v>
      </c>
      <c r="J489" s="92">
        <v>0.6473934454066903</v>
      </c>
      <c r="K489" s="92">
        <v>0.3676239599252844</v>
      </c>
      <c r="L489" s="92">
        <v>0.46005264051621664</v>
      </c>
      <c r="M489" s="92">
        <v>0.80092120903379183</v>
      </c>
      <c r="N489" s="89" t="s">
        <v>1575</v>
      </c>
      <c r="O489" s="89" t="s">
        <v>1572</v>
      </c>
      <c r="P489" s="89" t="s">
        <v>1572</v>
      </c>
      <c r="Q489" s="89" t="s">
        <v>1572</v>
      </c>
      <c r="R489" s="89" t="s">
        <v>1572</v>
      </c>
      <c r="S489" s="89" t="s">
        <v>1573</v>
      </c>
      <c r="T489" s="93" t="s">
        <v>1750</v>
      </c>
      <c r="U489" s="92">
        <v>0.34290626591951096</v>
      </c>
      <c r="V489" s="89" t="s">
        <v>1576</v>
      </c>
      <c r="W489" s="89" t="s">
        <v>1574</v>
      </c>
      <c r="X489" s="89" t="s">
        <v>1574</v>
      </c>
      <c r="Y489" s="89" t="s">
        <v>1574</v>
      </c>
      <c r="Z489" s="92" t="s">
        <v>1576</v>
      </c>
      <c r="AA489" s="92" t="s">
        <v>1576</v>
      </c>
      <c r="AB489" s="92" t="s">
        <v>1576</v>
      </c>
      <c r="AC489" s="93" t="s">
        <v>1577</v>
      </c>
      <c r="AD489" s="93" t="s">
        <v>1578</v>
      </c>
      <c r="AE489" s="93" t="s">
        <v>1576</v>
      </c>
      <c r="AF489" s="93" t="s">
        <v>1576</v>
      </c>
      <c r="AG489" s="93" t="s">
        <v>1576</v>
      </c>
      <c r="AH489" s="93" t="s">
        <v>1576</v>
      </c>
      <c r="AI489" s="104" t="s">
        <v>1576</v>
      </c>
    </row>
    <row r="490" spans="1:35" x14ac:dyDescent="0.3">
      <c r="A490" s="106">
        <v>225136</v>
      </c>
      <c r="B490" s="102" t="s">
        <v>45</v>
      </c>
      <c r="C490" s="102" t="s">
        <v>2005</v>
      </c>
      <c r="D490" s="66">
        <v>2021</v>
      </c>
      <c r="E490" s="78">
        <v>44306</v>
      </c>
      <c r="F490" s="205">
        <v>6582550</v>
      </c>
      <c r="G490" s="174">
        <v>156341</v>
      </c>
      <c r="H490" s="93">
        <v>2.2860409184542876</v>
      </c>
      <c r="I490" s="93">
        <v>1.1156048791535897</v>
      </c>
      <c r="J490" s="92">
        <v>0.97895838051789785</v>
      </c>
      <c r="K490" s="93">
        <v>1.7670107095479988</v>
      </c>
      <c r="L490" s="92">
        <v>0.89635573386827139</v>
      </c>
      <c r="M490" s="93">
        <v>1.447460661554556</v>
      </c>
      <c r="N490" s="89" t="s">
        <v>1575</v>
      </c>
      <c r="O490" s="89" t="s">
        <v>1572</v>
      </c>
      <c r="P490" s="89" t="s">
        <v>1572</v>
      </c>
      <c r="Q490" s="89" t="s">
        <v>1572</v>
      </c>
      <c r="R490" s="89" t="s">
        <v>1572</v>
      </c>
      <c r="S490" s="89" t="s">
        <v>1573</v>
      </c>
      <c r="T490" s="93">
        <v>3.1120242447773427</v>
      </c>
      <c r="U490" s="91">
        <v>0.39117352056168503</v>
      </c>
      <c r="V490" s="89" t="s">
        <v>1576</v>
      </c>
      <c r="W490" s="89" t="s">
        <v>1574</v>
      </c>
      <c r="X490" s="89" t="s">
        <v>1574</v>
      </c>
      <c r="Y490" s="89" t="s">
        <v>1574</v>
      </c>
      <c r="Z490" s="92" t="s">
        <v>1576</v>
      </c>
      <c r="AA490" s="92" t="s">
        <v>1576</v>
      </c>
      <c r="AB490" s="92" t="s">
        <v>1576</v>
      </c>
      <c r="AC490" s="93" t="s">
        <v>1577</v>
      </c>
      <c r="AD490" s="93" t="s">
        <v>1578</v>
      </c>
      <c r="AE490" s="93" t="s">
        <v>1576</v>
      </c>
      <c r="AF490" s="93" t="s">
        <v>1576</v>
      </c>
      <c r="AG490" s="93" t="s">
        <v>1576</v>
      </c>
      <c r="AH490" s="93" t="s">
        <v>1576</v>
      </c>
      <c r="AI490" s="104" t="s">
        <v>1576</v>
      </c>
    </row>
    <row r="491" spans="1:35" x14ac:dyDescent="0.3">
      <c r="A491" s="106">
        <v>227464</v>
      </c>
      <c r="B491" s="102" t="s">
        <v>45</v>
      </c>
      <c r="C491" s="102" t="s">
        <v>2005</v>
      </c>
      <c r="D491" s="101">
        <v>2021</v>
      </c>
      <c r="E491" s="78">
        <v>44334</v>
      </c>
      <c r="F491" s="205">
        <v>6582550</v>
      </c>
      <c r="G491" s="174">
        <v>156341</v>
      </c>
      <c r="H491" s="90">
        <v>1.3302116501217456</v>
      </c>
      <c r="I491" s="91">
        <v>0.89092838858712609</v>
      </c>
      <c r="J491" s="91">
        <v>0.73896484984703736</v>
      </c>
      <c r="K491" s="90">
        <v>1.0196666042330023</v>
      </c>
      <c r="L491" s="89" t="s">
        <v>1572</v>
      </c>
      <c r="M491" s="91">
        <v>0.62808266217144282</v>
      </c>
      <c r="N491" s="89" t="s">
        <v>1575</v>
      </c>
      <c r="O491" s="89" t="s">
        <v>1572</v>
      </c>
      <c r="P491" s="90">
        <v>2.5410501342323784</v>
      </c>
      <c r="Q491" s="89" t="s">
        <v>1572</v>
      </c>
      <c r="R491" s="89" t="s">
        <v>1572</v>
      </c>
      <c r="S491" s="89" t="s">
        <v>1573</v>
      </c>
      <c r="T491" s="93" t="s">
        <v>1750</v>
      </c>
      <c r="U491" s="89" t="s">
        <v>1572</v>
      </c>
      <c r="V491" s="89" t="s">
        <v>1576</v>
      </c>
      <c r="W491" s="89" t="s">
        <v>1574</v>
      </c>
      <c r="X491" s="89" t="s">
        <v>1574</v>
      </c>
      <c r="Y491" s="89" t="s">
        <v>1574</v>
      </c>
      <c r="Z491" s="92" t="s">
        <v>1576</v>
      </c>
      <c r="AA491" s="92" t="s">
        <v>1576</v>
      </c>
      <c r="AB491" s="92" t="s">
        <v>1576</v>
      </c>
      <c r="AC491" s="93" t="s">
        <v>1577</v>
      </c>
      <c r="AD491" s="93" t="s">
        <v>1578</v>
      </c>
      <c r="AE491" s="93" t="s">
        <v>1576</v>
      </c>
      <c r="AF491" s="93" t="s">
        <v>1576</v>
      </c>
      <c r="AG491" s="93" t="s">
        <v>1576</v>
      </c>
      <c r="AH491" s="93" t="s">
        <v>1576</v>
      </c>
      <c r="AI491" s="104" t="s">
        <v>1576</v>
      </c>
    </row>
    <row r="492" spans="1:35" x14ac:dyDescent="0.3">
      <c r="A492" s="106">
        <v>230714</v>
      </c>
      <c r="B492" s="102" t="s">
        <v>45</v>
      </c>
      <c r="C492" s="102" t="s">
        <v>2005</v>
      </c>
      <c r="D492" s="66">
        <v>2021</v>
      </c>
      <c r="E492" s="78">
        <v>44361</v>
      </c>
      <c r="F492" s="205">
        <v>6582550</v>
      </c>
      <c r="G492" s="174">
        <v>156341</v>
      </c>
      <c r="H492" s="93">
        <v>1.6251501548966301</v>
      </c>
      <c r="I492" s="93">
        <v>1.1931255400307685</v>
      </c>
      <c r="J492" s="93">
        <v>1.0130450359318031</v>
      </c>
      <c r="K492" s="93">
        <v>1.8726897220290404</v>
      </c>
      <c r="L492" s="92">
        <v>0.55637499736570351</v>
      </c>
      <c r="M492" s="93">
        <v>1.343701924090114</v>
      </c>
      <c r="N492" s="89" t="s">
        <v>1575</v>
      </c>
      <c r="O492" s="89" t="s">
        <v>1572</v>
      </c>
      <c r="P492" s="89" t="s">
        <v>1572</v>
      </c>
      <c r="Q492" s="89" t="s">
        <v>1572</v>
      </c>
      <c r="R492" s="89" t="s">
        <v>1572</v>
      </c>
      <c r="S492" s="89" t="s">
        <v>1573</v>
      </c>
      <c r="T492" s="93">
        <v>6.2158858612041898</v>
      </c>
      <c r="U492" s="92">
        <v>0.42780974057448745</v>
      </c>
      <c r="V492" s="89" t="s">
        <v>1576</v>
      </c>
      <c r="W492" s="89" t="s">
        <v>1574</v>
      </c>
      <c r="X492" s="89" t="s">
        <v>1574</v>
      </c>
      <c r="Y492" s="89" t="s">
        <v>1574</v>
      </c>
      <c r="Z492" s="92" t="s">
        <v>1576</v>
      </c>
      <c r="AA492" s="92" t="s">
        <v>1576</v>
      </c>
      <c r="AB492" s="92" t="s">
        <v>1576</v>
      </c>
      <c r="AC492" s="93" t="s">
        <v>1577</v>
      </c>
      <c r="AD492" s="93" t="s">
        <v>1578</v>
      </c>
      <c r="AE492" s="93" t="s">
        <v>1576</v>
      </c>
      <c r="AF492" s="93" t="s">
        <v>1576</v>
      </c>
      <c r="AG492" s="93" t="s">
        <v>1576</v>
      </c>
      <c r="AH492" s="93" t="s">
        <v>1576</v>
      </c>
      <c r="AI492" s="104" t="s">
        <v>1576</v>
      </c>
    </row>
    <row r="493" spans="1:35" x14ac:dyDescent="0.3">
      <c r="A493" s="105">
        <v>234482</v>
      </c>
      <c r="B493" s="102" t="s">
        <v>45</v>
      </c>
      <c r="C493" s="102" t="s">
        <v>2005</v>
      </c>
      <c r="D493" s="66">
        <v>2021</v>
      </c>
      <c r="E493" s="78">
        <v>44390</v>
      </c>
      <c r="F493" s="205">
        <v>6582550</v>
      </c>
      <c r="G493" s="174">
        <v>156341</v>
      </c>
      <c r="H493" s="90">
        <v>1.6982456140350879</v>
      </c>
      <c r="I493" s="91">
        <v>0.92652526839486804</v>
      </c>
      <c r="J493" s="91">
        <v>0.47122283320240904</v>
      </c>
      <c r="K493" s="89" t="s">
        <v>1572</v>
      </c>
      <c r="L493" s="91">
        <v>0.47195600942655147</v>
      </c>
      <c r="M493" s="91">
        <v>0.91249018067556953</v>
      </c>
      <c r="N493" s="89" t="s">
        <v>1575</v>
      </c>
      <c r="O493" s="89" t="s">
        <v>1572</v>
      </c>
      <c r="P493" s="90">
        <v>4.1241162608012569</v>
      </c>
      <c r="Q493" s="89" t="s">
        <v>1572</v>
      </c>
      <c r="R493" s="89" t="s">
        <v>1572</v>
      </c>
      <c r="S493" s="89" t="s">
        <v>1573</v>
      </c>
      <c r="T493" s="93" t="s">
        <v>1750</v>
      </c>
      <c r="U493" s="91">
        <v>0.49070437287247975</v>
      </c>
      <c r="V493" s="89" t="s">
        <v>1576</v>
      </c>
      <c r="W493" s="89" t="s">
        <v>1574</v>
      </c>
      <c r="X493" s="89" t="s">
        <v>1574</v>
      </c>
      <c r="Y493" s="89" t="s">
        <v>1574</v>
      </c>
      <c r="Z493" s="92" t="s">
        <v>1576</v>
      </c>
      <c r="AA493" s="92" t="s">
        <v>1576</v>
      </c>
      <c r="AB493" s="92" t="s">
        <v>1576</v>
      </c>
      <c r="AC493" s="93" t="s">
        <v>1577</v>
      </c>
      <c r="AD493" s="93" t="s">
        <v>1578</v>
      </c>
      <c r="AE493" s="93" t="s">
        <v>1576</v>
      </c>
      <c r="AF493" s="93" t="s">
        <v>1576</v>
      </c>
      <c r="AG493" s="93" t="s">
        <v>1576</v>
      </c>
      <c r="AH493" s="93" t="s">
        <v>1576</v>
      </c>
      <c r="AI493" s="104" t="s">
        <v>1576</v>
      </c>
    </row>
    <row r="494" spans="1:35" x14ac:dyDescent="0.3">
      <c r="A494" s="107">
        <v>237889</v>
      </c>
      <c r="B494" s="102" t="s">
        <v>45</v>
      </c>
      <c r="C494" s="102" t="s">
        <v>2005</v>
      </c>
      <c r="D494" s="101">
        <v>2021</v>
      </c>
      <c r="E494" s="78">
        <v>44424</v>
      </c>
      <c r="F494" s="205">
        <v>6582550</v>
      </c>
      <c r="G494" s="174">
        <v>156341</v>
      </c>
      <c r="H494" s="90">
        <v>1.1039314094521122</v>
      </c>
      <c r="I494" s="89" t="s">
        <v>1573</v>
      </c>
      <c r="J494" s="91">
        <v>0.6876829778335426</v>
      </c>
      <c r="K494" s="91">
        <v>0.48117942283563359</v>
      </c>
      <c r="L494" s="89" t="s">
        <v>1572</v>
      </c>
      <c r="M494" s="89" t="s">
        <v>1572</v>
      </c>
      <c r="N494" s="89" t="s">
        <v>1575</v>
      </c>
      <c r="O494" s="89" t="s">
        <v>1572</v>
      </c>
      <c r="P494" s="89" t="s">
        <v>1572</v>
      </c>
      <c r="Q494" s="89" t="s">
        <v>1572</v>
      </c>
      <c r="R494" s="89" t="s">
        <v>1572</v>
      </c>
      <c r="S494" s="89" t="s">
        <v>1573</v>
      </c>
      <c r="T494" s="93" t="s">
        <v>1750</v>
      </c>
      <c r="U494" s="91">
        <v>0.86783772480133847</v>
      </c>
      <c r="V494" s="89" t="s">
        <v>1576</v>
      </c>
      <c r="W494" s="89" t="s">
        <v>1574</v>
      </c>
      <c r="X494" s="89" t="s">
        <v>1574</v>
      </c>
      <c r="Y494" s="89" t="s">
        <v>1574</v>
      </c>
      <c r="Z494" s="92" t="s">
        <v>1576</v>
      </c>
      <c r="AA494" s="92" t="s">
        <v>1576</v>
      </c>
      <c r="AB494" s="92" t="s">
        <v>1576</v>
      </c>
      <c r="AC494" s="93" t="s">
        <v>1577</v>
      </c>
      <c r="AD494" s="93" t="s">
        <v>1578</v>
      </c>
      <c r="AE494" s="93" t="s">
        <v>1576</v>
      </c>
      <c r="AF494" s="93" t="s">
        <v>1576</v>
      </c>
      <c r="AG494" s="93" t="s">
        <v>1576</v>
      </c>
      <c r="AH494" s="93" t="s">
        <v>1576</v>
      </c>
      <c r="AI494" s="104" t="s">
        <v>1576</v>
      </c>
    </row>
    <row r="495" spans="1:35" x14ac:dyDescent="0.3">
      <c r="A495" s="103">
        <v>241447</v>
      </c>
      <c r="B495" s="102" t="s">
        <v>45</v>
      </c>
      <c r="C495" s="102" t="s">
        <v>2005</v>
      </c>
      <c r="D495" s="66">
        <v>2021</v>
      </c>
      <c r="E495" s="78">
        <v>44452</v>
      </c>
      <c r="F495" s="205">
        <v>6582550</v>
      </c>
      <c r="G495" s="174">
        <v>156341</v>
      </c>
      <c r="H495" s="91">
        <v>0.87815593191066788</v>
      </c>
      <c r="I495" s="89" t="s">
        <v>1573</v>
      </c>
      <c r="J495" s="91">
        <v>0.59162591884977822</v>
      </c>
      <c r="K495" s="91">
        <v>0.46565849551504168</v>
      </c>
      <c r="L495" s="91">
        <v>0.7060436298479108</v>
      </c>
      <c r="M495" s="90">
        <v>2.0444070248156905</v>
      </c>
      <c r="N495" s="89" t="s">
        <v>1575</v>
      </c>
      <c r="O495" s="89" t="s">
        <v>1572</v>
      </c>
      <c r="P495" s="91">
        <v>0.61202681260321878</v>
      </c>
      <c r="Q495" s="89" t="s">
        <v>1572</v>
      </c>
      <c r="R495" s="89" t="s">
        <v>1572</v>
      </c>
      <c r="S495" s="89" t="s">
        <v>1573</v>
      </c>
      <c r="T495" s="93" t="s">
        <v>1750</v>
      </c>
      <c r="U495" s="91">
        <v>0.51865764277927107</v>
      </c>
      <c r="V495" s="89" t="s">
        <v>1576</v>
      </c>
      <c r="W495" s="89" t="s">
        <v>1574</v>
      </c>
      <c r="X495" s="89" t="s">
        <v>1574</v>
      </c>
      <c r="Y495" s="89" t="s">
        <v>1574</v>
      </c>
      <c r="Z495" s="92" t="s">
        <v>1576</v>
      </c>
      <c r="AA495" s="92" t="s">
        <v>1576</v>
      </c>
      <c r="AB495" s="92" t="s">
        <v>1576</v>
      </c>
      <c r="AC495" s="93" t="s">
        <v>1577</v>
      </c>
      <c r="AD495" s="93" t="s">
        <v>1578</v>
      </c>
      <c r="AE495" s="93" t="s">
        <v>1576</v>
      </c>
      <c r="AF495" s="93" t="s">
        <v>1576</v>
      </c>
      <c r="AG495" s="93" t="s">
        <v>1576</v>
      </c>
      <c r="AH495" s="93" t="s">
        <v>1576</v>
      </c>
      <c r="AI495" s="104" t="s">
        <v>1576</v>
      </c>
    </row>
    <row r="496" spans="1:35" x14ac:dyDescent="0.3">
      <c r="A496" s="105">
        <v>245516</v>
      </c>
      <c r="B496" s="102" t="s">
        <v>45</v>
      </c>
      <c r="C496" s="102" t="s">
        <v>2005</v>
      </c>
      <c r="D496" s="66">
        <v>2021</v>
      </c>
      <c r="E496" s="4">
        <v>44482</v>
      </c>
      <c r="F496" s="205">
        <v>6582550</v>
      </c>
      <c r="G496" s="174">
        <v>156341</v>
      </c>
      <c r="H496" s="24">
        <v>1.1499999999999999</v>
      </c>
      <c r="I496" s="24">
        <v>1.38</v>
      </c>
      <c r="J496" s="91">
        <v>0.65728902987386129</v>
      </c>
      <c r="K496" s="91">
        <v>0.32971258290877642</v>
      </c>
      <c r="L496" s="24">
        <v>0.624</v>
      </c>
      <c r="M496" s="24">
        <v>0.97099999999999997</v>
      </c>
      <c r="N496" s="24" t="s">
        <v>1575</v>
      </c>
      <c r="O496" s="24" t="s">
        <v>1572</v>
      </c>
      <c r="P496" s="91">
        <v>0.38994093584115697</v>
      </c>
      <c r="Q496" s="24" t="s">
        <v>1572</v>
      </c>
      <c r="R496" s="24" t="s">
        <v>1572</v>
      </c>
      <c r="S496" s="24" t="s">
        <v>1573</v>
      </c>
      <c r="T496" s="90" t="s">
        <v>1750</v>
      </c>
      <c r="U496" s="24" t="s">
        <v>1572</v>
      </c>
      <c r="V496" s="24" t="s">
        <v>1576</v>
      </c>
      <c r="W496" s="24" t="s">
        <v>1574</v>
      </c>
      <c r="X496" s="24" t="s">
        <v>1574</v>
      </c>
      <c r="Y496" s="24" t="s">
        <v>1574</v>
      </c>
      <c r="Z496" s="92" t="s">
        <v>1576</v>
      </c>
      <c r="AA496" s="92" t="s">
        <v>1576</v>
      </c>
      <c r="AB496" s="92" t="s">
        <v>1576</v>
      </c>
      <c r="AC496" s="93" t="s">
        <v>1577</v>
      </c>
      <c r="AD496" s="93" t="s">
        <v>1578</v>
      </c>
      <c r="AE496" s="93" t="s">
        <v>1576</v>
      </c>
      <c r="AF496" s="93" t="s">
        <v>1576</v>
      </c>
      <c r="AG496" s="93" t="s">
        <v>1576</v>
      </c>
      <c r="AH496" s="93" t="s">
        <v>1576</v>
      </c>
      <c r="AI496" s="104" t="s">
        <v>1576</v>
      </c>
    </row>
    <row r="497" spans="1:35" x14ac:dyDescent="0.3">
      <c r="A497" s="103">
        <v>249092</v>
      </c>
      <c r="B497" s="102" t="s">
        <v>45</v>
      </c>
      <c r="C497" s="102" t="s">
        <v>2005</v>
      </c>
      <c r="D497" s="101">
        <v>2021</v>
      </c>
      <c r="E497" s="78">
        <v>44515</v>
      </c>
      <c r="F497" s="205">
        <v>6582550</v>
      </c>
      <c r="G497" s="174">
        <v>156341</v>
      </c>
      <c r="H497" s="24">
        <v>1.89</v>
      </c>
      <c r="I497" s="24">
        <v>1.48</v>
      </c>
      <c r="J497" s="91">
        <v>0.63938728970354131</v>
      </c>
      <c r="K497" s="91">
        <v>0.53386257045738139</v>
      </c>
      <c r="L497" s="91">
        <v>0.9002839808958305</v>
      </c>
      <c r="M497" s="24">
        <v>1.24</v>
      </c>
      <c r="N497" s="24" t="s">
        <v>1575</v>
      </c>
      <c r="O497" s="24" t="s">
        <v>1572</v>
      </c>
      <c r="P497" s="24" t="s">
        <v>1572</v>
      </c>
      <c r="Q497" s="24" t="s">
        <v>1572</v>
      </c>
      <c r="R497" s="24" t="s">
        <v>1572</v>
      </c>
      <c r="S497" s="24" t="s">
        <v>1573</v>
      </c>
      <c r="T497" s="90">
        <v>3.16</v>
      </c>
      <c r="U497" s="3">
        <v>1.61</v>
      </c>
      <c r="V497" s="24" t="s">
        <v>1576</v>
      </c>
      <c r="W497" s="24" t="s">
        <v>1574</v>
      </c>
      <c r="X497" s="24" t="s">
        <v>1574</v>
      </c>
      <c r="Y497" s="24" t="s">
        <v>1574</v>
      </c>
      <c r="Z497" s="92" t="s">
        <v>1576</v>
      </c>
      <c r="AA497" s="92" t="s">
        <v>1576</v>
      </c>
      <c r="AB497" s="92" t="s">
        <v>1576</v>
      </c>
      <c r="AC497" s="93" t="s">
        <v>1577</v>
      </c>
      <c r="AD497" s="93" t="s">
        <v>1578</v>
      </c>
      <c r="AE497" s="93" t="s">
        <v>1576</v>
      </c>
      <c r="AF497" s="93" t="s">
        <v>1576</v>
      </c>
      <c r="AG497" s="93" t="s">
        <v>1576</v>
      </c>
      <c r="AH497" s="93" t="s">
        <v>1576</v>
      </c>
      <c r="AI497" s="104" t="s">
        <v>1576</v>
      </c>
    </row>
    <row r="498" spans="1:35" x14ac:dyDescent="0.3">
      <c r="A498" s="105">
        <v>253667</v>
      </c>
      <c r="B498" s="102" t="s">
        <v>45</v>
      </c>
      <c r="C498" s="102" t="s">
        <v>2005</v>
      </c>
      <c r="D498" s="66">
        <v>2021</v>
      </c>
      <c r="E498" s="4">
        <v>44546</v>
      </c>
      <c r="F498" s="205">
        <v>6582550</v>
      </c>
      <c r="G498" s="174">
        <v>156341</v>
      </c>
      <c r="H498" s="90">
        <v>1.0534454431236104</v>
      </c>
      <c r="I498" s="90">
        <v>1.3128872566390688</v>
      </c>
      <c r="J498" s="90">
        <v>1.544086852872008</v>
      </c>
      <c r="K498" s="91">
        <v>0.91438205384276705</v>
      </c>
      <c r="L498" s="91">
        <v>0.84231607658687968</v>
      </c>
      <c r="M498" s="91">
        <v>0.66900765654027461</v>
      </c>
      <c r="N498" s="24" t="s">
        <v>1575</v>
      </c>
      <c r="O498" s="24" t="s">
        <v>1572</v>
      </c>
      <c r="P498" s="91">
        <v>0.37998131503495375</v>
      </c>
      <c r="Q498" s="24" t="s">
        <v>1572</v>
      </c>
      <c r="R498" s="24" t="s">
        <v>1572</v>
      </c>
      <c r="S498" s="89" t="s">
        <v>1573</v>
      </c>
      <c r="T498" s="90" t="s">
        <v>1750</v>
      </c>
      <c r="U498" s="90">
        <v>1.9468874499318107</v>
      </c>
      <c r="V498" s="24" t="s">
        <v>1576</v>
      </c>
      <c r="W498" s="92" t="s">
        <v>1574</v>
      </c>
      <c r="X498" s="24" t="s">
        <v>1574</v>
      </c>
      <c r="Y498" s="24" t="s">
        <v>1574</v>
      </c>
      <c r="Z498" s="92" t="s">
        <v>1576</v>
      </c>
      <c r="AA498" s="92" t="s">
        <v>1576</v>
      </c>
      <c r="AB498" s="92" t="s">
        <v>1576</v>
      </c>
      <c r="AC498" s="93" t="s">
        <v>1577</v>
      </c>
      <c r="AD498" s="93" t="s">
        <v>1578</v>
      </c>
      <c r="AE498" s="93" t="s">
        <v>1576</v>
      </c>
      <c r="AF498" s="93" t="s">
        <v>1576</v>
      </c>
      <c r="AG498" s="93" t="s">
        <v>1576</v>
      </c>
      <c r="AH498" s="93" t="s">
        <v>1576</v>
      </c>
      <c r="AI498" s="104" t="s">
        <v>1576</v>
      </c>
    </row>
    <row r="499" spans="1:35" x14ac:dyDescent="0.3">
      <c r="A499" s="103">
        <v>214138</v>
      </c>
      <c r="B499" s="89" t="s">
        <v>46</v>
      </c>
      <c r="C499" s="89" t="s">
        <v>46</v>
      </c>
      <c r="D499" s="66">
        <v>2021</v>
      </c>
      <c r="E499" s="78">
        <v>44225</v>
      </c>
      <c r="F499" s="202" t="s">
        <v>1282</v>
      </c>
      <c r="G499" s="202" t="s">
        <v>1283</v>
      </c>
      <c r="H499" s="90">
        <v>2.4612523248605083</v>
      </c>
      <c r="I499" s="90">
        <v>4.261537290218727</v>
      </c>
      <c r="J499" s="90">
        <v>2.090471062964292</v>
      </c>
      <c r="K499" s="90">
        <v>1.6064650156078355</v>
      </c>
      <c r="L499" s="90">
        <v>5.333409469116063</v>
      </c>
      <c r="M499" s="90">
        <v>8.6555508423880525</v>
      </c>
      <c r="N499" s="89" t="s">
        <v>1575</v>
      </c>
      <c r="O499" s="90">
        <v>1.0909931369030139</v>
      </c>
      <c r="P499" s="91">
        <v>0.35131225459805743</v>
      </c>
      <c r="Q499" s="89" t="s">
        <v>1572</v>
      </c>
      <c r="R499" s="90">
        <v>0.62072416005916831</v>
      </c>
      <c r="S499" s="89" t="s">
        <v>1573</v>
      </c>
      <c r="T499" s="90">
        <v>7.5189523716296325</v>
      </c>
      <c r="U499" s="94">
        <v>12.790050140851196</v>
      </c>
      <c r="V499" s="89" t="s">
        <v>1576</v>
      </c>
      <c r="W499" s="89" t="s">
        <v>1574</v>
      </c>
      <c r="X499" s="89" t="s">
        <v>1574</v>
      </c>
      <c r="Y499" s="89" t="s">
        <v>1574</v>
      </c>
      <c r="Z499" s="92" t="s">
        <v>1576</v>
      </c>
      <c r="AA499" s="92" t="s">
        <v>1576</v>
      </c>
      <c r="AB499" s="92" t="s">
        <v>1576</v>
      </c>
      <c r="AC499" s="93" t="s">
        <v>1577</v>
      </c>
      <c r="AD499" s="93" t="s">
        <v>1578</v>
      </c>
      <c r="AE499" s="93" t="s">
        <v>1576</v>
      </c>
      <c r="AF499" s="93" t="s">
        <v>1576</v>
      </c>
      <c r="AG499" s="93" t="s">
        <v>1576</v>
      </c>
      <c r="AH499" s="93" t="s">
        <v>1576</v>
      </c>
      <c r="AI499" s="104" t="s">
        <v>1576</v>
      </c>
    </row>
    <row r="500" spans="1:35" x14ac:dyDescent="0.3">
      <c r="A500" s="105">
        <v>216172</v>
      </c>
      <c r="B500" s="89" t="s">
        <v>46</v>
      </c>
      <c r="C500" s="89" t="s">
        <v>46</v>
      </c>
      <c r="D500" s="101">
        <v>2021</v>
      </c>
      <c r="E500" s="78">
        <v>44242</v>
      </c>
      <c r="F500" s="202" t="s">
        <v>1282</v>
      </c>
      <c r="G500" s="202" t="s">
        <v>1283</v>
      </c>
      <c r="H500" s="90">
        <v>2.6031247924553367</v>
      </c>
      <c r="I500" s="90">
        <v>2.1044807509242656</v>
      </c>
      <c r="J500" s="90">
        <v>1.0101613867304244</v>
      </c>
      <c r="K500" s="91">
        <v>0.41962763720085888</v>
      </c>
      <c r="L500" s="90">
        <v>3.137189789909455</v>
      </c>
      <c r="M500" s="90">
        <v>5.2361028093245663</v>
      </c>
      <c r="N500" s="89" t="s">
        <v>1575</v>
      </c>
      <c r="O500" s="91">
        <v>0.51856423368975668</v>
      </c>
      <c r="P500" s="89" t="s">
        <v>1572</v>
      </c>
      <c r="Q500" s="89" t="s">
        <v>1572</v>
      </c>
      <c r="R500" s="89" t="s">
        <v>1572</v>
      </c>
      <c r="S500" s="89" t="s">
        <v>1573</v>
      </c>
      <c r="T500" s="90">
        <v>4.3268911469748286</v>
      </c>
      <c r="U500" s="90">
        <v>7.1827057182705722</v>
      </c>
      <c r="V500" s="89" t="s">
        <v>1576</v>
      </c>
      <c r="W500" s="89" t="s">
        <v>1574</v>
      </c>
      <c r="X500" s="89" t="s">
        <v>1574</v>
      </c>
      <c r="Y500" s="89" t="s">
        <v>1574</v>
      </c>
      <c r="Z500" s="92" t="s">
        <v>1576</v>
      </c>
      <c r="AA500" s="92" t="s">
        <v>1576</v>
      </c>
      <c r="AB500" s="92" t="s">
        <v>1576</v>
      </c>
      <c r="AC500" s="93" t="s">
        <v>1577</v>
      </c>
      <c r="AD500" s="93" t="s">
        <v>1578</v>
      </c>
      <c r="AE500" s="93" t="s">
        <v>1576</v>
      </c>
      <c r="AF500" s="93" t="s">
        <v>1576</v>
      </c>
      <c r="AG500" s="93" t="s">
        <v>1576</v>
      </c>
      <c r="AH500" s="93" t="s">
        <v>1576</v>
      </c>
      <c r="AI500" s="104" t="s">
        <v>1576</v>
      </c>
    </row>
    <row r="501" spans="1:35" x14ac:dyDescent="0.3">
      <c r="A501" s="105">
        <v>222839</v>
      </c>
      <c r="B501" s="89" t="s">
        <v>46</v>
      </c>
      <c r="C501" s="89" t="s">
        <v>46</v>
      </c>
      <c r="D501" s="66">
        <v>2021</v>
      </c>
      <c r="E501" s="78">
        <v>44286</v>
      </c>
      <c r="F501" s="202" t="s">
        <v>1282</v>
      </c>
      <c r="G501" s="202" t="s">
        <v>1283</v>
      </c>
      <c r="H501" s="90">
        <v>1.9593156435296308</v>
      </c>
      <c r="I501" s="90">
        <v>3.8482447199114409</v>
      </c>
      <c r="J501" s="90">
        <v>2.0791547474216072</v>
      </c>
      <c r="K501" s="90">
        <v>1.241124957529127</v>
      </c>
      <c r="L501" s="90">
        <v>4.7035587851686227</v>
      </c>
      <c r="M501" s="90">
        <v>9.2873223073466384</v>
      </c>
      <c r="N501" s="89" t="s">
        <v>1575</v>
      </c>
      <c r="O501" s="91">
        <v>0.96160633062615763</v>
      </c>
      <c r="P501" s="89" t="s">
        <v>1572</v>
      </c>
      <c r="Q501" s="89" t="s">
        <v>1572</v>
      </c>
      <c r="R501" s="91">
        <v>0.48334593759247685</v>
      </c>
      <c r="S501" s="89" t="s">
        <v>1573</v>
      </c>
      <c r="T501" s="90">
        <v>6.1596466423349652</v>
      </c>
      <c r="U501" s="94">
        <v>12.743563607667772</v>
      </c>
      <c r="V501" s="89" t="s">
        <v>1576</v>
      </c>
      <c r="W501" s="89" t="s">
        <v>1574</v>
      </c>
      <c r="X501" s="89" t="s">
        <v>1574</v>
      </c>
      <c r="Y501" s="89" t="s">
        <v>1574</v>
      </c>
      <c r="Z501" s="92" t="s">
        <v>1576</v>
      </c>
      <c r="AA501" s="92" t="s">
        <v>1576</v>
      </c>
      <c r="AB501" s="92" t="s">
        <v>1576</v>
      </c>
      <c r="AC501" s="93" t="s">
        <v>1577</v>
      </c>
      <c r="AD501" s="93" t="s">
        <v>1578</v>
      </c>
      <c r="AE501" s="93" t="s">
        <v>1576</v>
      </c>
      <c r="AF501" s="93" t="s">
        <v>1576</v>
      </c>
      <c r="AG501" s="93" t="s">
        <v>1576</v>
      </c>
      <c r="AH501" s="93" t="s">
        <v>1576</v>
      </c>
      <c r="AI501" s="104" t="s">
        <v>1576</v>
      </c>
    </row>
    <row r="502" spans="1:35" x14ac:dyDescent="0.3">
      <c r="A502" s="106">
        <v>225137</v>
      </c>
      <c r="B502" s="89" t="s">
        <v>46</v>
      </c>
      <c r="C502" s="89" t="s">
        <v>46</v>
      </c>
      <c r="D502" s="66">
        <v>2021</v>
      </c>
      <c r="E502" s="78">
        <v>44305</v>
      </c>
      <c r="F502" s="202" t="s">
        <v>1282</v>
      </c>
      <c r="G502" s="202" t="s">
        <v>1283</v>
      </c>
      <c r="H502" s="90">
        <v>3.4351921422582294</v>
      </c>
      <c r="I502" s="90">
        <v>5.0302178955277519</v>
      </c>
      <c r="J502" s="90">
        <v>2.2984112465018023</v>
      </c>
      <c r="K502" s="90">
        <v>1.3953480774884846</v>
      </c>
      <c r="L502" s="90">
        <v>5.8509577167249249</v>
      </c>
      <c r="M502" s="94">
        <v>10.781636230984505</v>
      </c>
      <c r="N502" s="89" t="s">
        <v>1575</v>
      </c>
      <c r="O502" s="91">
        <v>0.94659871723672318</v>
      </c>
      <c r="P502" s="89" t="s">
        <v>1572</v>
      </c>
      <c r="Q502" s="89" t="s">
        <v>1572</v>
      </c>
      <c r="R502" s="91">
        <v>0.771400259166095</v>
      </c>
      <c r="S502" s="89" t="s">
        <v>1573</v>
      </c>
      <c r="T502" s="90">
        <v>8.7936798318687206</v>
      </c>
      <c r="U502" s="90">
        <v>1.3619287184345497</v>
      </c>
      <c r="V502" s="89" t="s">
        <v>1576</v>
      </c>
      <c r="W502" s="89" t="s">
        <v>1574</v>
      </c>
      <c r="X502" s="89" t="s">
        <v>1574</v>
      </c>
      <c r="Y502" s="89" t="s">
        <v>1574</v>
      </c>
      <c r="Z502" s="92" t="s">
        <v>1576</v>
      </c>
      <c r="AA502" s="92" t="s">
        <v>1576</v>
      </c>
      <c r="AB502" s="92" t="s">
        <v>1576</v>
      </c>
      <c r="AC502" s="93" t="s">
        <v>1577</v>
      </c>
      <c r="AD502" s="93" t="s">
        <v>1578</v>
      </c>
      <c r="AE502" s="93" t="s">
        <v>1576</v>
      </c>
      <c r="AF502" s="93" t="s">
        <v>1576</v>
      </c>
      <c r="AG502" s="93" t="s">
        <v>1576</v>
      </c>
      <c r="AH502" s="93" t="s">
        <v>1576</v>
      </c>
      <c r="AI502" s="104" t="s">
        <v>1576</v>
      </c>
    </row>
    <row r="503" spans="1:35" x14ac:dyDescent="0.3">
      <c r="A503" s="106">
        <v>227465</v>
      </c>
      <c r="B503" s="89" t="s">
        <v>46</v>
      </c>
      <c r="C503" s="89" t="s">
        <v>46</v>
      </c>
      <c r="D503" s="101">
        <v>2021</v>
      </c>
      <c r="E503" s="78">
        <v>44335</v>
      </c>
      <c r="F503" s="202" t="s">
        <v>1282</v>
      </c>
      <c r="G503" s="202" t="s">
        <v>1283</v>
      </c>
      <c r="H503" s="90">
        <v>2.5360762593722916</v>
      </c>
      <c r="I503" s="90">
        <v>4.7166019868630924</v>
      </c>
      <c r="J503" s="90">
        <v>2.0845735528678904</v>
      </c>
      <c r="K503" s="90">
        <v>2.4008138351983725</v>
      </c>
      <c r="L503" s="90">
        <v>5.9275586199967352</v>
      </c>
      <c r="M503" s="90">
        <v>9.9305477060648304</v>
      </c>
      <c r="N503" s="89" t="s">
        <v>1575</v>
      </c>
      <c r="O503" s="91">
        <v>0.70457028747974837</v>
      </c>
      <c r="P503" s="89" t="s">
        <v>1572</v>
      </c>
      <c r="Q503" s="89" t="s">
        <v>1572</v>
      </c>
      <c r="R503" s="91">
        <v>0.5204526330331688</v>
      </c>
      <c r="S503" s="89" t="s">
        <v>1573</v>
      </c>
      <c r="T503" s="90">
        <v>5.0161385529306859</v>
      </c>
      <c r="U503" s="89" t="s">
        <v>1572</v>
      </c>
      <c r="V503" s="89" t="s">
        <v>1576</v>
      </c>
      <c r="W503" s="89" t="s">
        <v>1574</v>
      </c>
      <c r="X503" s="89" t="s">
        <v>1574</v>
      </c>
      <c r="Y503" s="89" t="s">
        <v>1574</v>
      </c>
      <c r="Z503" s="92" t="s">
        <v>1576</v>
      </c>
      <c r="AA503" s="92" t="s">
        <v>1576</v>
      </c>
      <c r="AB503" s="92" t="s">
        <v>1576</v>
      </c>
      <c r="AC503" s="93" t="s">
        <v>1577</v>
      </c>
      <c r="AD503" s="93" t="s">
        <v>1578</v>
      </c>
      <c r="AE503" s="93" t="s">
        <v>1576</v>
      </c>
      <c r="AF503" s="93" t="s">
        <v>1576</v>
      </c>
      <c r="AG503" s="93" t="s">
        <v>1576</v>
      </c>
      <c r="AH503" s="93" t="s">
        <v>1576</v>
      </c>
      <c r="AI503" s="104" t="s">
        <v>1576</v>
      </c>
    </row>
    <row r="504" spans="1:35" x14ac:dyDescent="0.3">
      <c r="A504" s="105">
        <v>230715</v>
      </c>
      <c r="B504" s="89" t="s">
        <v>46</v>
      </c>
      <c r="C504" s="89" t="s">
        <v>46</v>
      </c>
      <c r="D504" s="66">
        <v>2021</v>
      </c>
      <c r="E504" s="78">
        <v>44363</v>
      </c>
      <c r="F504" s="202" t="s">
        <v>1282</v>
      </c>
      <c r="G504" s="202" t="s">
        <v>1283</v>
      </c>
      <c r="H504" s="90">
        <v>2.5795041943157631</v>
      </c>
      <c r="I504" s="90">
        <v>4.4210383539919036</v>
      </c>
      <c r="J504" s="90">
        <v>2.5149200784608321</v>
      </c>
      <c r="K504" s="90">
        <v>1.1187137431659779</v>
      </c>
      <c r="L504" s="90">
        <v>5.5872156838195401</v>
      </c>
      <c r="M504" s="94">
        <v>10.777096114519429</v>
      </c>
      <c r="N504" s="89" t="s">
        <v>1575</v>
      </c>
      <c r="O504" s="90">
        <v>1.0407850256667086</v>
      </c>
      <c r="P504" s="90">
        <v>1.0511873461040857</v>
      </c>
      <c r="Q504" s="89" t="s">
        <v>1572</v>
      </c>
      <c r="R504" s="91">
        <v>0.73483994824923837</v>
      </c>
      <c r="S504" s="89" t="s">
        <v>1573</v>
      </c>
      <c r="T504" s="90">
        <v>9.4100830516255591</v>
      </c>
      <c r="U504" s="90">
        <v>4.2830015441759528</v>
      </c>
      <c r="V504" s="89" t="s">
        <v>1576</v>
      </c>
      <c r="W504" s="89" t="s">
        <v>1574</v>
      </c>
      <c r="X504" s="89" t="s">
        <v>1574</v>
      </c>
      <c r="Y504" s="89" t="s">
        <v>1574</v>
      </c>
      <c r="Z504" s="92" t="s">
        <v>1576</v>
      </c>
      <c r="AA504" s="92" t="s">
        <v>1576</v>
      </c>
      <c r="AB504" s="92" t="s">
        <v>1576</v>
      </c>
      <c r="AC504" s="90" t="s">
        <v>1577</v>
      </c>
      <c r="AD504" s="93" t="s">
        <v>1578</v>
      </c>
      <c r="AE504" s="93" t="s">
        <v>1576</v>
      </c>
      <c r="AF504" s="93" t="s">
        <v>1576</v>
      </c>
      <c r="AG504" s="93" t="s">
        <v>1576</v>
      </c>
      <c r="AH504" s="93" t="s">
        <v>1576</v>
      </c>
      <c r="AI504" s="104" t="s">
        <v>1576</v>
      </c>
    </row>
    <row r="505" spans="1:35" x14ac:dyDescent="0.3">
      <c r="A505" s="105">
        <v>234483</v>
      </c>
      <c r="B505" s="89" t="s">
        <v>46</v>
      </c>
      <c r="C505" s="89" t="s">
        <v>46</v>
      </c>
      <c r="D505" s="66">
        <v>2021</v>
      </c>
      <c r="E505" s="78">
        <v>44392</v>
      </c>
      <c r="F505" s="202" t="s">
        <v>1282</v>
      </c>
      <c r="G505" s="202" t="s">
        <v>1283</v>
      </c>
      <c r="H505" s="90">
        <v>2.5006002526280628</v>
      </c>
      <c r="I505" s="90">
        <v>4.5656780766861882</v>
      </c>
      <c r="J505" s="90">
        <v>2.2829434301044964</v>
      </c>
      <c r="K505" s="91">
        <v>0.79546522188468893</v>
      </c>
      <c r="L505" s="90">
        <v>5.1492280229244312</v>
      </c>
      <c r="M505" s="94">
        <v>11.385174282045661</v>
      </c>
      <c r="N505" s="89" t="s">
        <v>1575</v>
      </c>
      <c r="O505" s="90">
        <v>1.1518586953117662</v>
      </c>
      <c r="P505" s="90">
        <v>3.2648523378534975</v>
      </c>
      <c r="Q505" s="89" t="s">
        <v>1572</v>
      </c>
      <c r="R505" s="91">
        <v>0.54054054054054046</v>
      </c>
      <c r="S505" s="89" t="s">
        <v>1573</v>
      </c>
      <c r="T505" s="90">
        <v>3.2497155324501787</v>
      </c>
      <c r="U505" s="90">
        <v>7.2975060808201029</v>
      </c>
      <c r="V505" s="89" t="s">
        <v>1576</v>
      </c>
      <c r="W505" s="89" t="s">
        <v>1574</v>
      </c>
      <c r="X505" s="89" t="s">
        <v>1574</v>
      </c>
      <c r="Y505" s="89" t="s">
        <v>1574</v>
      </c>
      <c r="Z505" s="92" t="s">
        <v>1576</v>
      </c>
      <c r="AA505" s="92" t="s">
        <v>1576</v>
      </c>
      <c r="AB505" s="92" t="s">
        <v>1576</v>
      </c>
      <c r="AC505" s="93" t="s">
        <v>1577</v>
      </c>
      <c r="AD505" s="93" t="s">
        <v>1578</v>
      </c>
      <c r="AE505" s="93" t="s">
        <v>1576</v>
      </c>
      <c r="AF505" s="93" t="s">
        <v>1576</v>
      </c>
      <c r="AG505" s="93" t="s">
        <v>1576</v>
      </c>
      <c r="AH505" s="93" t="s">
        <v>1576</v>
      </c>
      <c r="AI505" s="104" t="s">
        <v>1576</v>
      </c>
    </row>
    <row r="506" spans="1:35" x14ac:dyDescent="0.3">
      <c r="A506" s="107">
        <v>237890</v>
      </c>
      <c r="B506" s="89" t="s">
        <v>46</v>
      </c>
      <c r="C506" s="89" t="s">
        <v>46</v>
      </c>
      <c r="D506" s="101">
        <v>2021</v>
      </c>
      <c r="E506" s="78">
        <v>44425</v>
      </c>
      <c r="F506" s="202" t="s">
        <v>1282</v>
      </c>
      <c r="G506" s="202" t="s">
        <v>1283</v>
      </c>
      <c r="H506" s="90">
        <v>2.1895486438370506</v>
      </c>
      <c r="I506" s="90">
        <v>2.9741334171117386</v>
      </c>
      <c r="J506" s="90">
        <v>2.0805319928788353</v>
      </c>
      <c r="K506" s="90">
        <v>1.0788564247565189</v>
      </c>
      <c r="L506" s="90">
        <v>3.7215415226725312</v>
      </c>
      <c r="M506" s="90">
        <v>8.9988480469159065</v>
      </c>
      <c r="N506" s="89" t="s">
        <v>1575</v>
      </c>
      <c r="O506" s="90">
        <v>1.0124620379097287</v>
      </c>
      <c r="P506" s="91">
        <v>0.44758613467378777</v>
      </c>
      <c r="Q506" s="89" t="s">
        <v>1572</v>
      </c>
      <c r="R506" s="89" t="s">
        <v>1572</v>
      </c>
      <c r="S506" s="89" t="s">
        <v>1573</v>
      </c>
      <c r="T506" s="90">
        <v>6.6617446853073625</v>
      </c>
      <c r="U506" s="94">
        <v>12.515446643627605</v>
      </c>
      <c r="V506" s="89" t="s">
        <v>1576</v>
      </c>
      <c r="W506" s="89" t="s">
        <v>1574</v>
      </c>
      <c r="X506" s="89" t="s">
        <v>1574</v>
      </c>
      <c r="Y506" s="89" t="s">
        <v>1574</v>
      </c>
      <c r="Z506" s="92" t="s">
        <v>1576</v>
      </c>
      <c r="AA506" s="92" t="s">
        <v>1576</v>
      </c>
      <c r="AB506" s="92" t="s">
        <v>1576</v>
      </c>
      <c r="AC506" s="93" t="s">
        <v>1577</v>
      </c>
      <c r="AD506" s="93" t="s">
        <v>1578</v>
      </c>
      <c r="AE506" s="93" t="s">
        <v>1576</v>
      </c>
      <c r="AF506" s="93" t="s">
        <v>1576</v>
      </c>
      <c r="AG506" s="93" t="s">
        <v>1576</v>
      </c>
      <c r="AH506" s="93" t="s">
        <v>1576</v>
      </c>
      <c r="AI506" s="104" t="s">
        <v>1576</v>
      </c>
    </row>
    <row r="507" spans="1:35" x14ac:dyDescent="0.3">
      <c r="A507" s="103">
        <v>241448</v>
      </c>
      <c r="B507" s="89" t="s">
        <v>46</v>
      </c>
      <c r="C507" s="89" t="s">
        <v>46</v>
      </c>
      <c r="D507" s="66">
        <v>2021</v>
      </c>
      <c r="E507" s="4">
        <v>44453</v>
      </c>
      <c r="F507" s="202" t="s">
        <v>1282</v>
      </c>
      <c r="G507" s="202" t="s">
        <v>1283</v>
      </c>
      <c r="H507" s="90">
        <v>2.1189865547524676</v>
      </c>
      <c r="I507" s="90">
        <v>4.2167671451886886</v>
      </c>
      <c r="J507" s="90">
        <v>2.5204010258801586</v>
      </c>
      <c r="K507" s="90">
        <v>1.5947773373746792</v>
      </c>
      <c r="L507" s="90">
        <v>4.4333788539897192</v>
      </c>
      <c r="M507" s="94">
        <v>11.562246721957608</v>
      </c>
      <c r="N507" s="89" t="s">
        <v>1575</v>
      </c>
      <c r="O507" s="91">
        <v>0.60953269160310419</v>
      </c>
      <c r="P507" s="91">
        <v>0.44299370482629979</v>
      </c>
      <c r="Q507" s="89" t="s">
        <v>1572</v>
      </c>
      <c r="R507" s="89" t="s">
        <v>1572</v>
      </c>
      <c r="S507" s="89" t="s">
        <v>1573</v>
      </c>
      <c r="T507" s="90">
        <v>7.5449932829275328</v>
      </c>
      <c r="U507" s="90">
        <v>5.8194273279374702</v>
      </c>
      <c r="V507" s="89" t="s">
        <v>1576</v>
      </c>
      <c r="W507" s="89" t="s">
        <v>1574</v>
      </c>
      <c r="X507" s="89" t="s">
        <v>1574</v>
      </c>
      <c r="Y507" s="89" t="s">
        <v>1574</v>
      </c>
      <c r="Z507" s="92" t="s">
        <v>1576</v>
      </c>
      <c r="AA507" s="92" t="s">
        <v>1576</v>
      </c>
      <c r="AB507" s="92" t="s">
        <v>1576</v>
      </c>
      <c r="AC507" s="93" t="s">
        <v>1577</v>
      </c>
      <c r="AD507" s="93" t="s">
        <v>1578</v>
      </c>
      <c r="AE507" s="93" t="s">
        <v>1576</v>
      </c>
      <c r="AF507" s="93" t="s">
        <v>1576</v>
      </c>
      <c r="AG507" s="93" t="s">
        <v>1576</v>
      </c>
      <c r="AH507" s="93" t="s">
        <v>1576</v>
      </c>
      <c r="AI507" s="104" t="s">
        <v>1576</v>
      </c>
    </row>
    <row r="508" spans="1:35" x14ac:dyDescent="0.3">
      <c r="A508" s="103">
        <v>245517</v>
      </c>
      <c r="B508" s="89" t="s">
        <v>46</v>
      </c>
      <c r="C508" s="89" t="s">
        <v>46</v>
      </c>
      <c r="D508" s="66">
        <v>2021</v>
      </c>
      <c r="E508" s="78">
        <v>44482</v>
      </c>
      <c r="F508" s="202" t="s">
        <v>1282</v>
      </c>
      <c r="G508" s="202" t="s">
        <v>1283</v>
      </c>
      <c r="H508" s="90">
        <v>2.4300000000000002</v>
      </c>
      <c r="I508" s="90">
        <v>3.88</v>
      </c>
      <c r="J508" s="90">
        <v>1.8</v>
      </c>
      <c r="K508" s="90">
        <v>1.63</v>
      </c>
      <c r="L508" s="90">
        <v>4.51</v>
      </c>
      <c r="M508" s="24">
        <v>9.0399999999999991</v>
      </c>
      <c r="N508" s="90" t="s">
        <v>1575</v>
      </c>
      <c r="O508" s="90">
        <v>1.05</v>
      </c>
      <c r="P508" s="91">
        <v>0.40254188691835308</v>
      </c>
      <c r="Q508" s="90" t="s">
        <v>1572</v>
      </c>
      <c r="R508" s="91">
        <v>0.56000000000000005</v>
      </c>
      <c r="S508" s="90" t="s">
        <v>1573</v>
      </c>
      <c r="T508" s="90">
        <v>6.67</v>
      </c>
      <c r="U508" s="24">
        <v>9.01</v>
      </c>
      <c r="V508" s="90" t="s">
        <v>1576</v>
      </c>
      <c r="W508" s="24" t="s">
        <v>1574</v>
      </c>
      <c r="X508" s="24" t="s">
        <v>1574</v>
      </c>
      <c r="Y508" s="90" t="s">
        <v>1574</v>
      </c>
      <c r="Z508" s="92" t="s">
        <v>1576</v>
      </c>
      <c r="AA508" s="92" t="s">
        <v>1576</v>
      </c>
      <c r="AB508" s="92" t="s">
        <v>1576</v>
      </c>
      <c r="AC508" s="93" t="s">
        <v>1577</v>
      </c>
      <c r="AD508" s="93" t="s">
        <v>1578</v>
      </c>
      <c r="AE508" s="93" t="s">
        <v>1576</v>
      </c>
      <c r="AF508" s="93" t="s">
        <v>1576</v>
      </c>
      <c r="AG508" s="93" t="s">
        <v>1576</v>
      </c>
      <c r="AH508" s="93" t="s">
        <v>1576</v>
      </c>
      <c r="AI508" s="104" t="s">
        <v>1576</v>
      </c>
    </row>
    <row r="509" spans="1:35" x14ac:dyDescent="0.3">
      <c r="A509" s="105">
        <v>249093</v>
      </c>
      <c r="B509" s="89" t="s">
        <v>46</v>
      </c>
      <c r="C509" s="89" t="s">
        <v>46</v>
      </c>
      <c r="D509" s="101">
        <v>2021</v>
      </c>
      <c r="E509" s="4">
        <v>44516</v>
      </c>
      <c r="F509" s="202" t="s">
        <v>1282</v>
      </c>
      <c r="G509" s="202" t="s">
        <v>1283</v>
      </c>
      <c r="H509" s="90">
        <v>2.68</v>
      </c>
      <c r="I509" s="90">
        <v>5.82</v>
      </c>
      <c r="J509" s="90">
        <v>2.3199999999999998</v>
      </c>
      <c r="K509" s="90">
        <v>1.93</v>
      </c>
      <c r="L509" s="24">
        <v>5.76</v>
      </c>
      <c r="M509" s="24">
        <v>8.92</v>
      </c>
      <c r="N509" s="90" t="s">
        <v>1575</v>
      </c>
      <c r="O509" s="90">
        <v>1.08</v>
      </c>
      <c r="P509" s="91">
        <v>0.73948151296217601</v>
      </c>
      <c r="Q509" s="90" t="s">
        <v>1572</v>
      </c>
      <c r="R509" s="91">
        <v>0.42575217670840282</v>
      </c>
      <c r="S509" s="90" t="s">
        <v>1573</v>
      </c>
      <c r="T509" s="94">
        <v>13.12</v>
      </c>
      <c r="U509" s="94">
        <v>14.44</v>
      </c>
      <c r="V509" s="90" t="s">
        <v>1576</v>
      </c>
      <c r="W509" s="24" t="s">
        <v>1574</v>
      </c>
      <c r="X509" s="24" t="s">
        <v>1574</v>
      </c>
      <c r="Y509" s="90" t="s">
        <v>1574</v>
      </c>
      <c r="Z509" s="92" t="s">
        <v>1576</v>
      </c>
      <c r="AA509" s="92" t="s">
        <v>1576</v>
      </c>
      <c r="AB509" s="92" t="s">
        <v>1576</v>
      </c>
      <c r="AC509" s="93" t="s">
        <v>1577</v>
      </c>
      <c r="AD509" s="93" t="s">
        <v>1578</v>
      </c>
      <c r="AE509" s="93" t="s">
        <v>1576</v>
      </c>
      <c r="AF509" s="93" t="s">
        <v>1576</v>
      </c>
      <c r="AG509" s="93" t="s">
        <v>1576</v>
      </c>
      <c r="AH509" s="93" t="s">
        <v>1576</v>
      </c>
      <c r="AI509" s="104" t="s">
        <v>1576</v>
      </c>
    </row>
    <row r="510" spans="1:35" x14ac:dyDescent="0.3">
      <c r="A510" s="103">
        <v>253668</v>
      </c>
      <c r="B510" s="89" t="s">
        <v>46</v>
      </c>
      <c r="C510" s="89" t="s">
        <v>46</v>
      </c>
      <c r="D510" s="66">
        <v>2021</v>
      </c>
      <c r="E510" s="78">
        <v>44544</v>
      </c>
      <c r="F510" s="202" t="s">
        <v>1282</v>
      </c>
      <c r="G510" s="202" t="s">
        <v>1283</v>
      </c>
      <c r="H510" s="90">
        <v>3.454338271202996</v>
      </c>
      <c r="I510" s="90">
        <v>5.2304520049921317</v>
      </c>
      <c r="J510" s="90">
        <v>2.0911606706820773</v>
      </c>
      <c r="K510" s="90">
        <v>2.5291659883878674</v>
      </c>
      <c r="L510" s="90">
        <v>6.197178360193174</v>
      </c>
      <c r="M510" s="90">
        <v>7.3992077703619294</v>
      </c>
      <c r="N510" s="90" t="s">
        <v>1575</v>
      </c>
      <c r="O510" s="91">
        <v>0.93157523468446479</v>
      </c>
      <c r="P510" s="90" t="s">
        <v>1572</v>
      </c>
      <c r="Q510" s="90" t="s">
        <v>1572</v>
      </c>
      <c r="R510" s="91">
        <v>0.89836670465027946</v>
      </c>
      <c r="S510" s="90" t="s">
        <v>1573</v>
      </c>
      <c r="T510" s="90">
        <v>7.5997612458625001</v>
      </c>
      <c r="U510" s="94">
        <v>19.808996689999457</v>
      </c>
      <c r="V510" s="90" t="s">
        <v>1576</v>
      </c>
      <c r="W510" s="24" t="s">
        <v>1574</v>
      </c>
      <c r="X510" s="24" t="s">
        <v>1574</v>
      </c>
      <c r="Y510" s="90" t="s">
        <v>1574</v>
      </c>
      <c r="Z510" s="92" t="s">
        <v>1576</v>
      </c>
      <c r="AA510" s="92" t="s">
        <v>1576</v>
      </c>
      <c r="AB510" s="92" t="s">
        <v>1576</v>
      </c>
      <c r="AC510" s="93" t="s">
        <v>1577</v>
      </c>
      <c r="AD510" s="93" t="s">
        <v>1578</v>
      </c>
      <c r="AE510" s="93" t="s">
        <v>1576</v>
      </c>
      <c r="AF510" s="93" t="s">
        <v>1576</v>
      </c>
      <c r="AG510" s="93" t="s">
        <v>1576</v>
      </c>
      <c r="AH510" s="93" t="s">
        <v>1576</v>
      </c>
      <c r="AI510" s="104" t="s">
        <v>1576</v>
      </c>
    </row>
    <row r="511" spans="1:35" x14ac:dyDescent="0.3">
      <c r="A511" s="105">
        <v>222840</v>
      </c>
      <c r="B511" s="89" t="s">
        <v>939</v>
      </c>
      <c r="C511" s="89" t="s">
        <v>939</v>
      </c>
      <c r="D511" s="66">
        <v>2021</v>
      </c>
      <c r="E511" s="78">
        <v>44286</v>
      </c>
      <c r="F511" s="205">
        <v>6570553</v>
      </c>
      <c r="G511" s="174">
        <v>158751</v>
      </c>
      <c r="H511" s="90">
        <v>1.1777441777441777</v>
      </c>
      <c r="I511" s="90">
        <v>2.6692076692076694</v>
      </c>
      <c r="J511" s="90">
        <v>1.22010122010122</v>
      </c>
      <c r="K511" s="91">
        <v>0.43930993930993928</v>
      </c>
      <c r="L511" s="90">
        <v>2.7074067074067072</v>
      </c>
      <c r="M511" s="90">
        <v>5.8733488733488732</v>
      </c>
      <c r="N511" s="89" t="s">
        <v>1575</v>
      </c>
      <c r="O511" s="91">
        <v>0.46132846132846128</v>
      </c>
      <c r="P511" s="89" t="s">
        <v>1572</v>
      </c>
      <c r="Q511" s="89" t="s">
        <v>1572</v>
      </c>
      <c r="R511" s="89" t="s">
        <v>1572</v>
      </c>
      <c r="S511" s="89" t="s">
        <v>1573</v>
      </c>
      <c r="T511" s="90">
        <v>2.2879522879522876</v>
      </c>
      <c r="U511" s="90">
        <v>8.5859635859635848</v>
      </c>
      <c r="V511" s="89" t="s">
        <v>1576</v>
      </c>
      <c r="W511" s="89" t="s">
        <v>1574</v>
      </c>
      <c r="X511" s="89" t="s">
        <v>1574</v>
      </c>
      <c r="Y511" s="89" t="s">
        <v>1574</v>
      </c>
      <c r="Z511" s="92" t="s">
        <v>1576</v>
      </c>
      <c r="AA511" s="92" t="s">
        <v>1576</v>
      </c>
      <c r="AB511" s="92" t="s">
        <v>1576</v>
      </c>
      <c r="AC511" s="93" t="s">
        <v>1577</v>
      </c>
      <c r="AD511" s="93" t="s">
        <v>1578</v>
      </c>
      <c r="AE511" s="93" t="s">
        <v>1576</v>
      </c>
      <c r="AF511" s="93" t="s">
        <v>1576</v>
      </c>
      <c r="AG511" s="93" t="s">
        <v>1576</v>
      </c>
      <c r="AH511" s="93" t="s">
        <v>1576</v>
      </c>
      <c r="AI511" s="104" t="s">
        <v>1576</v>
      </c>
    </row>
    <row r="512" spans="1:35" x14ac:dyDescent="0.3">
      <c r="A512" s="106">
        <v>225138</v>
      </c>
      <c r="B512" s="89" t="s">
        <v>939</v>
      </c>
      <c r="C512" s="89" t="s">
        <v>939</v>
      </c>
      <c r="D512" s="101">
        <v>2021</v>
      </c>
      <c r="E512" s="78">
        <v>44305</v>
      </c>
      <c r="F512" s="205">
        <v>6570553</v>
      </c>
      <c r="G512" s="174">
        <v>158751</v>
      </c>
      <c r="H512" s="90">
        <v>1.8888357612657125</v>
      </c>
      <c r="I512" s="90">
        <v>2.6865576487839089</v>
      </c>
      <c r="J512" s="90">
        <v>1.2928075823743799</v>
      </c>
      <c r="K512" s="89" t="s">
        <v>1572</v>
      </c>
      <c r="L512" s="90">
        <v>3.6053573895211071</v>
      </c>
      <c r="M512" s="90">
        <v>6.1533475715363446</v>
      </c>
      <c r="N512" s="89" t="s">
        <v>1575</v>
      </c>
      <c r="O512" s="91">
        <v>0.64634003803937823</v>
      </c>
      <c r="P512" s="89" t="s">
        <v>1572</v>
      </c>
      <c r="Q512" s="89" t="s">
        <v>1572</v>
      </c>
      <c r="R512" s="89" t="s">
        <v>1572</v>
      </c>
      <c r="S512" s="89" t="s">
        <v>1573</v>
      </c>
      <c r="T512" s="90">
        <v>5.3929850286357892</v>
      </c>
      <c r="U512" s="91">
        <v>0.96872908099837429</v>
      </c>
      <c r="V512" s="89" t="s">
        <v>1576</v>
      </c>
      <c r="W512" s="89" t="s">
        <v>1574</v>
      </c>
      <c r="X512" s="89" t="s">
        <v>1574</v>
      </c>
      <c r="Y512" s="89" t="s">
        <v>1574</v>
      </c>
      <c r="Z512" s="92" t="s">
        <v>1576</v>
      </c>
      <c r="AA512" s="92" t="s">
        <v>1576</v>
      </c>
      <c r="AB512" s="92" t="s">
        <v>1576</v>
      </c>
      <c r="AC512" s="93" t="s">
        <v>1577</v>
      </c>
      <c r="AD512" s="93" t="s">
        <v>1578</v>
      </c>
      <c r="AE512" s="93" t="s">
        <v>1576</v>
      </c>
      <c r="AF512" s="93" t="s">
        <v>1576</v>
      </c>
      <c r="AG512" s="93" t="s">
        <v>1576</v>
      </c>
      <c r="AH512" s="93" t="s">
        <v>1576</v>
      </c>
      <c r="AI512" s="104" t="s">
        <v>1576</v>
      </c>
    </row>
    <row r="513" spans="1:35" x14ac:dyDescent="0.3">
      <c r="A513" s="106">
        <v>227466</v>
      </c>
      <c r="B513" s="89" t="s">
        <v>939</v>
      </c>
      <c r="C513" s="89" t="s">
        <v>939</v>
      </c>
      <c r="D513" s="66">
        <v>2021</v>
      </c>
      <c r="E513" s="78">
        <v>44335</v>
      </c>
      <c r="F513" s="205">
        <v>6570553</v>
      </c>
      <c r="G513" s="174">
        <v>158751</v>
      </c>
      <c r="H513" s="90">
        <v>1.3510559394152322</v>
      </c>
      <c r="I513" s="90">
        <v>3.3330730894848473</v>
      </c>
      <c r="J513" s="90">
        <v>1.1487163472173427</v>
      </c>
      <c r="K513" s="91">
        <v>0.71905375336690469</v>
      </c>
      <c r="L513" s="90">
        <v>3.1394516662112397</v>
      </c>
      <c r="M513" s="90">
        <v>5.6433878544195917</v>
      </c>
      <c r="N513" s="89" t="s">
        <v>1575</v>
      </c>
      <c r="O513" s="89" t="s">
        <v>1572</v>
      </c>
      <c r="P513" s="89" t="s">
        <v>1572</v>
      </c>
      <c r="Q513" s="89" t="s">
        <v>1572</v>
      </c>
      <c r="R513" s="89" t="s">
        <v>1572</v>
      </c>
      <c r="S513" s="89" t="s">
        <v>1573</v>
      </c>
      <c r="T513" s="90">
        <v>2.1522166269794796</v>
      </c>
      <c r="U513" s="89" t="s">
        <v>1572</v>
      </c>
      <c r="V513" s="89" t="s">
        <v>1576</v>
      </c>
      <c r="W513" s="89" t="s">
        <v>1574</v>
      </c>
      <c r="X513" s="89" t="s">
        <v>1574</v>
      </c>
      <c r="Y513" s="89" t="s">
        <v>1574</v>
      </c>
      <c r="Z513" s="92" t="s">
        <v>1576</v>
      </c>
      <c r="AA513" s="92" t="s">
        <v>1576</v>
      </c>
      <c r="AB513" s="92" t="s">
        <v>1576</v>
      </c>
      <c r="AC513" s="93" t="s">
        <v>1577</v>
      </c>
      <c r="AD513" s="93" t="s">
        <v>1578</v>
      </c>
      <c r="AE513" s="93" t="s">
        <v>1576</v>
      </c>
      <c r="AF513" s="93" t="s">
        <v>1576</v>
      </c>
      <c r="AG513" s="93" t="s">
        <v>1576</v>
      </c>
      <c r="AH513" s="93" t="s">
        <v>1576</v>
      </c>
      <c r="AI513" s="104" t="s">
        <v>1576</v>
      </c>
    </row>
    <row r="514" spans="1:35" x14ac:dyDescent="0.3">
      <c r="A514" s="105">
        <v>230716</v>
      </c>
      <c r="B514" s="89" t="s">
        <v>939</v>
      </c>
      <c r="C514" s="89" t="s">
        <v>939</v>
      </c>
      <c r="D514" s="66">
        <v>2021</v>
      </c>
      <c r="E514" s="78">
        <v>44362</v>
      </c>
      <c r="F514" s="205">
        <v>6570553</v>
      </c>
      <c r="G514" s="174">
        <v>158751</v>
      </c>
      <c r="H514" s="90">
        <v>2.02578440509475</v>
      </c>
      <c r="I514" s="90">
        <v>3.114114114114114</v>
      </c>
      <c r="J514" s="90">
        <v>1.5920057989023508</v>
      </c>
      <c r="K514" s="91">
        <v>0.65363984674329501</v>
      </c>
      <c r="L514" s="90">
        <v>3.1842300921611262</v>
      </c>
      <c r="M514" s="90">
        <v>6.688619654136895</v>
      </c>
      <c r="N514" s="89" t="s">
        <v>1575</v>
      </c>
      <c r="O514" s="91">
        <v>0.54523143833488663</v>
      </c>
      <c r="P514" s="89" t="s">
        <v>1572</v>
      </c>
      <c r="Q514" s="89" t="s">
        <v>1572</v>
      </c>
      <c r="R514" s="89" t="s">
        <v>1572</v>
      </c>
      <c r="S514" s="89" t="s">
        <v>1573</v>
      </c>
      <c r="T514" s="90">
        <v>5.4872113492803143</v>
      </c>
      <c r="U514" s="90">
        <v>4.1886714300507402</v>
      </c>
      <c r="V514" s="89" t="s">
        <v>1576</v>
      </c>
      <c r="W514" s="89" t="s">
        <v>1574</v>
      </c>
      <c r="X514" s="89" t="s">
        <v>1574</v>
      </c>
      <c r="Y514" s="89" t="s">
        <v>1574</v>
      </c>
      <c r="Z514" s="92" t="s">
        <v>1576</v>
      </c>
      <c r="AA514" s="92" t="s">
        <v>1576</v>
      </c>
      <c r="AB514" s="92" t="s">
        <v>1576</v>
      </c>
      <c r="AC514" s="93" t="s">
        <v>1577</v>
      </c>
      <c r="AD514" s="93" t="s">
        <v>1578</v>
      </c>
      <c r="AE514" s="93" t="s">
        <v>1576</v>
      </c>
      <c r="AF514" s="93" t="s">
        <v>1576</v>
      </c>
      <c r="AG514" s="93" t="s">
        <v>1576</v>
      </c>
      <c r="AH514" s="93" t="s">
        <v>1576</v>
      </c>
      <c r="AI514" s="104" t="s">
        <v>1576</v>
      </c>
    </row>
    <row r="515" spans="1:35" x14ac:dyDescent="0.3">
      <c r="A515" s="105">
        <v>234484</v>
      </c>
      <c r="B515" s="89" t="s">
        <v>939</v>
      </c>
      <c r="C515" s="89" t="s">
        <v>939</v>
      </c>
      <c r="D515" s="101">
        <v>2021</v>
      </c>
      <c r="E515" s="78">
        <v>44391</v>
      </c>
      <c r="F515" s="205">
        <v>6570553</v>
      </c>
      <c r="G515" s="174">
        <v>158751</v>
      </c>
      <c r="H515" s="90">
        <v>2.4261583367580273</v>
      </c>
      <c r="I515" s="90">
        <v>2.9332237431374408</v>
      </c>
      <c r="J515" s="90">
        <v>1.0020126660976407</v>
      </c>
      <c r="K515" s="91">
        <v>0.36038314418487027</v>
      </c>
      <c r="L515" s="90">
        <v>2.9911800967344226</v>
      </c>
      <c r="M515" s="90">
        <v>5.7705560648689653</v>
      </c>
      <c r="N515" s="89" t="s">
        <v>1575</v>
      </c>
      <c r="O515" s="89" t="s">
        <v>1572</v>
      </c>
      <c r="P515" s="90">
        <v>4.654948945721241</v>
      </c>
      <c r="Q515" s="89" t="s">
        <v>1572</v>
      </c>
      <c r="R515" s="89" t="s">
        <v>1572</v>
      </c>
      <c r="S515" s="89" t="s">
        <v>1573</v>
      </c>
      <c r="T515" s="93" t="s">
        <v>1750</v>
      </c>
      <c r="U515" s="90">
        <v>7.2081897596391951</v>
      </c>
      <c r="V515" s="89" t="s">
        <v>1576</v>
      </c>
      <c r="W515" s="89" t="s">
        <v>1574</v>
      </c>
      <c r="X515" s="89" t="s">
        <v>1574</v>
      </c>
      <c r="Y515" s="89" t="s">
        <v>1574</v>
      </c>
      <c r="Z515" s="92" t="s">
        <v>1576</v>
      </c>
      <c r="AA515" s="92" t="s">
        <v>1576</v>
      </c>
      <c r="AB515" s="92" t="s">
        <v>1576</v>
      </c>
      <c r="AC515" s="93" t="s">
        <v>1577</v>
      </c>
      <c r="AD515" s="93" t="s">
        <v>1578</v>
      </c>
      <c r="AE515" s="93" t="s">
        <v>1576</v>
      </c>
      <c r="AF515" s="93" t="s">
        <v>1576</v>
      </c>
      <c r="AG515" s="93" t="s">
        <v>1576</v>
      </c>
      <c r="AH515" s="93" t="s">
        <v>1576</v>
      </c>
      <c r="AI515" s="104" t="s">
        <v>1576</v>
      </c>
    </row>
    <row r="516" spans="1:35" x14ac:dyDescent="0.3">
      <c r="A516" s="107">
        <v>237891</v>
      </c>
      <c r="B516" s="89" t="s">
        <v>939</v>
      </c>
      <c r="C516" s="89" t="s">
        <v>939</v>
      </c>
      <c r="D516" s="66">
        <v>2021</v>
      </c>
      <c r="E516" s="78">
        <v>44427</v>
      </c>
      <c r="F516" s="205">
        <v>6570553</v>
      </c>
      <c r="G516" s="174">
        <v>158751</v>
      </c>
      <c r="H516" s="90">
        <v>1.7729655200381194</v>
      </c>
      <c r="I516" s="90">
        <v>2.5446840435130831</v>
      </c>
      <c r="J516" s="90">
        <v>1.5731419244299805</v>
      </c>
      <c r="K516" s="91">
        <v>0.71899996958544965</v>
      </c>
      <c r="L516" s="90">
        <v>2.1246591035818199</v>
      </c>
      <c r="M516" s="90">
        <v>4.6361912872451514</v>
      </c>
      <c r="N516" s="89" t="s">
        <v>1575</v>
      </c>
      <c r="O516" s="89" t="s">
        <v>1572</v>
      </c>
      <c r="P516" s="91">
        <v>0.56408852661780062</v>
      </c>
      <c r="Q516" s="89" t="s">
        <v>1572</v>
      </c>
      <c r="R516" s="89" t="s">
        <v>1572</v>
      </c>
      <c r="S516" s="89" t="s">
        <v>1573</v>
      </c>
      <c r="T516" s="90">
        <v>4.4722568610156435</v>
      </c>
      <c r="U516" s="90">
        <v>6.6719385220556191</v>
      </c>
      <c r="V516" s="89" t="s">
        <v>1576</v>
      </c>
      <c r="W516" s="89" t="s">
        <v>1574</v>
      </c>
      <c r="X516" s="89" t="s">
        <v>1574</v>
      </c>
      <c r="Y516" s="89" t="s">
        <v>1574</v>
      </c>
      <c r="Z516" s="92" t="s">
        <v>1576</v>
      </c>
      <c r="AA516" s="92" t="s">
        <v>1576</v>
      </c>
      <c r="AB516" s="92" t="s">
        <v>1576</v>
      </c>
      <c r="AC516" s="93" t="s">
        <v>1577</v>
      </c>
      <c r="AD516" s="93" t="s">
        <v>1578</v>
      </c>
      <c r="AE516" s="93" t="s">
        <v>1576</v>
      </c>
      <c r="AF516" s="93" t="s">
        <v>1576</v>
      </c>
      <c r="AG516" s="93" t="s">
        <v>1576</v>
      </c>
      <c r="AH516" s="93" t="s">
        <v>1576</v>
      </c>
      <c r="AI516" s="104" t="s">
        <v>1576</v>
      </c>
    </row>
    <row r="517" spans="1:35" x14ac:dyDescent="0.3">
      <c r="A517" s="103">
        <v>241449</v>
      </c>
      <c r="B517" s="89" t="s">
        <v>939</v>
      </c>
      <c r="C517" s="89" t="s">
        <v>939</v>
      </c>
      <c r="D517" s="66">
        <v>2021</v>
      </c>
      <c r="E517" s="78">
        <v>44453</v>
      </c>
      <c r="F517" s="205">
        <v>6570553</v>
      </c>
      <c r="G517" s="174">
        <v>158751</v>
      </c>
      <c r="H517" s="90">
        <v>1.1504051686377574</v>
      </c>
      <c r="I517" s="90">
        <v>2.7792378449408677</v>
      </c>
      <c r="J517" s="91">
        <v>0.93856767411300923</v>
      </c>
      <c r="K517" s="91">
        <v>0.68922470433639937</v>
      </c>
      <c r="L517" s="90">
        <v>2.546101620674551</v>
      </c>
      <c r="M517" s="90">
        <v>7.593079281646955</v>
      </c>
      <c r="N517" s="89" t="s">
        <v>1575</v>
      </c>
      <c r="O517" s="90" t="s">
        <v>1572</v>
      </c>
      <c r="P517" s="91">
        <v>0.76544021024967157</v>
      </c>
      <c r="Q517" s="89" t="s">
        <v>1572</v>
      </c>
      <c r="R517" s="89" t="s">
        <v>1572</v>
      </c>
      <c r="S517" s="89" t="s">
        <v>1573</v>
      </c>
      <c r="T517" s="90">
        <v>4.4521462987297413</v>
      </c>
      <c r="U517" s="90">
        <v>5.4111914148050806</v>
      </c>
      <c r="V517" s="89" t="s">
        <v>1576</v>
      </c>
      <c r="W517" s="89" t="s">
        <v>1574</v>
      </c>
      <c r="X517" s="89" t="s">
        <v>1574</v>
      </c>
      <c r="Y517" s="89" t="s">
        <v>1574</v>
      </c>
      <c r="Z517" s="92" t="s">
        <v>1576</v>
      </c>
      <c r="AA517" s="92" t="s">
        <v>1576</v>
      </c>
      <c r="AB517" s="92" t="s">
        <v>1576</v>
      </c>
      <c r="AC517" s="93" t="s">
        <v>1577</v>
      </c>
      <c r="AD517" s="93" t="s">
        <v>1578</v>
      </c>
      <c r="AE517" s="93" t="s">
        <v>1576</v>
      </c>
      <c r="AF517" s="93" t="s">
        <v>1576</v>
      </c>
      <c r="AG517" s="93" t="s">
        <v>1576</v>
      </c>
      <c r="AH517" s="93" t="s">
        <v>1576</v>
      </c>
      <c r="AI517" s="104" t="s">
        <v>1576</v>
      </c>
    </row>
    <row r="518" spans="1:35" x14ac:dyDescent="0.3">
      <c r="A518" s="105">
        <v>245518</v>
      </c>
      <c r="B518" s="89" t="s">
        <v>939</v>
      </c>
      <c r="C518" s="89" t="s">
        <v>939</v>
      </c>
      <c r="D518" s="101">
        <v>2021</v>
      </c>
      <c r="E518" s="4">
        <v>44482</v>
      </c>
      <c r="F518" s="205">
        <v>6570553</v>
      </c>
      <c r="G518" s="174">
        <v>158751</v>
      </c>
      <c r="H518" s="24">
        <v>1.33</v>
      </c>
      <c r="I518" s="24">
        <v>3.41</v>
      </c>
      <c r="J518" s="24">
        <v>1.39</v>
      </c>
      <c r="K518" s="24">
        <v>1.08</v>
      </c>
      <c r="L518" s="24">
        <v>2.4700000000000002</v>
      </c>
      <c r="M518" s="24">
        <v>7.66</v>
      </c>
      <c r="N518" s="24" t="s">
        <v>1575</v>
      </c>
      <c r="O518" s="91">
        <v>0.34152193188337765</v>
      </c>
      <c r="P518" s="91">
        <v>0.42151984561623113</v>
      </c>
      <c r="Q518" s="24" t="s">
        <v>1572</v>
      </c>
      <c r="R518" s="24" t="s">
        <v>1572</v>
      </c>
      <c r="S518" s="24" t="s">
        <v>1573</v>
      </c>
      <c r="T518" s="24">
        <v>5.01</v>
      </c>
      <c r="U518" s="24">
        <v>7.3</v>
      </c>
      <c r="V518" s="24" t="s">
        <v>1576</v>
      </c>
      <c r="W518" s="24" t="s">
        <v>1574</v>
      </c>
      <c r="X518" s="24" t="s">
        <v>1574</v>
      </c>
      <c r="Y518" s="24" t="s">
        <v>1574</v>
      </c>
      <c r="Z518" s="92" t="s">
        <v>1576</v>
      </c>
      <c r="AA518" s="92" t="s">
        <v>1576</v>
      </c>
      <c r="AB518" s="92" t="s">
        <v>1576</v>
      </c>
      <c r="AC518" s="93" t="s">
        <v>1577</v>
      </c>
      <c r="AD518" s="93" t="s">
        <v>1578</v>
      </c>
      <c r="AE518" s="93" t="s">
        <v>1576</v>
      </c>
      <c r="AF518" s="93" t="s">
        <v>1576</v>
      </c>
      <c r="AG518" s="93" t="s">
        <v>1576</v>
      </c>
      <c r="AH518" s="93" t="s">
        <v>1576</v>
      </c>
      <c r="AI518" s="104" t="s">
        <v>1576</v>
      </c>
    </row>
    <row r="519" spans="1:35" x14ac:dyDescent="0.3">
      <c r="A519" s="103">
        <v>249094</v>
      </c>
      <c r="B519" s="89" t="s">
        <v>939</v>
      </c>
      <c r="C519" s="89" t="s">
        <v>939</v>
      </c>
      <c r="D519" s="66">
        <v>2021</v>
      </c>
      <c r="E519" s="78">
        <v>44516</v>
      </c>
      <c r="F519" s="205">
        <v>6570553</v>
      </c>
      <c r="G519" s="174">
        <v>158751</v>
      </c>
      <c r="H519" s="90">
        <v>2.1</v>
      </c>
      <c r="I519" s="24">
        <v>2.85</v>
      </c>
      <c r="J519" s="24">
        <v>1.95</v>
      </c>
      <c r="K519" s="24">
        <v>1.37</v>
      </c>
      <c r="L519" s="24">
        <v>4.43</v>
      </c>
      <c r="M519" s="24">
        <v>6.4</v>
      </c>
      <c r="N519" s="24" t="s">
        <v>1575</v>
      </c>
      <c r="O519" s="91">
        <v>0.61422343678834024</v>
      </c>
      <c r="P519" s="91">
        <v>0.52443229878326503</v>
      </c>
      <c r="Q519" s="24" t="s">
        <v>1572</v>
      </c>
      <c r="R519" s="24" t="s">
        <v>1572</v>
      </c>
      <c r="S519" s="24" t="s">
        <v>1573</v>
      </c>
      <c r="T519" s="24">
        <v>9.19</v>
      </c>
      <c r="U519" s="94">
        <v>13.95</v>
      </c>
      <c r="V519" s="24" t="s">
        <v>1576</v>
      </c>
      <c r="W519" s="24" t="s">
        <v>1574</v>
      </c>
      <c r="X519" s="24" t="s">
        <v>1574</v>
      </c>
      <c r="Y519" s="24" t="s">
        <v>1574</v>
      </c>
      <c r="Z519" s="92" t="s">
        <v>1576</v>
      </c>
      <c r="AA519" s="92" t="s">
        <v>1576</v>
      </c>
      <c r="AB519" s="92" t="s">
        <v>1576</v>
      </c>
      <c r="AC519" s="93" t="s">
        <v>1577</v>
      </c>
      <c r="AD519" s="93" t="s">
        <v>1578</v>
      </c>
      <c r="AE519" s="93" t="s">
        <v>1576</v>
      </c>
      <c r="AF519" s="93" t="s">
        <v>1576</v>
      </c>
      <c r="AG519" s="93" t="s">
        <v>1576</v>
      </c>
      <c r="AH519" s="93" t="s">
        <v>1576</v>
      </c>
      <c r="AI519" s="104" t="s">
        <v>1576</v>
      </c>
    </row>
    <row r="520" spans="1:35" x14ac:dyDescent="0.3">
      <c r="A520" s="105">
        <v>253669</v>
      </c>
      <c r="B520" s="89" t="s">
        <v>939</v>
      </c>
      <c r="C520" s="89" t="s">
        <v>939</v>
      </c>
      <c r="D520" s="66">
        <v>2021</v>
      </c>
      <c r="E520" s="4">
        <v>44545</v>
      </c>
      <c r="F520" s="205">
        <v>6570553</v>
      </c>
      <c r="G520" s="174">
        <v>158751</v>
      </c>
      <c r="H520" s="90">
        <v>1.427652733118971</v>
      </c>
      <c r="I520" s="90">
        <v>3.4293676312968917</v>
      </c>
      <c r="J520" s="90">
        <v>1.9430868167202571</v>
      </c>
      <c r="K520" s="90">
        <v>1.530010718113612</v>
      </c>
      <c r="L520" s="90">
        <v>3.451650589496249</v>
      </c>
      <c r="M520" s="90">
        <v>3.963558413719185</v>
      </c>
      <c r="N520" s="24" t="s">
        <v>1575</v>
      </c>
      <c r="O520" s="91">
        <v>0.62422293676312979</v>
      </c>
      <c r="P520" s="24" t="s">
        <v>1572</v>
      </c>
      <c r="Q520" s="24" t="s">
        <v>1572</v>
      </c>
      <c r="R520" s="24" t="s">
        <v>1572</v>
      </c>
      <c r="S520" s="24" t="s">
        <v>1573</v>
      </c>
      <c r="T520" s="90">
        <v>3.8079314040728831</v>
      </c>
      <c r="U520" s="94">
        <v>12.97213290460879</v>
      </c>
      <c r="V520" s="24" t="s">
        <v>1576</v>
      </c>
      <c r="W520" s="24" t="s">
        <v>1574</v>
      </c>
      <c r="X520" s="24" t="s">
        <v>1574</v>
      </c>
      <c r="Y520" s="24" t="s">
        <v>1574</v>
      </c>
      <c r="Z520" s="92" t="s">
        <v>1576</v>
      </c>
      <c r="AA520" s="92" t="s">
        <v>1576</v>
      </c>
      <c r="AB520" s="92" t="s">
        <v>1576</v>
      </c>
      <c r="AC520" s="93" t="s">
        <v>1577</v>
      </c>
      <c r="AD520" s="93" t="s">
        <v>1578</v>
      </c>
      <c r="AE520" s="93" t="s">
        <v>1576</v>
      </c>
      <c r="AF520" s="93" t="s">
        <v>1576</v>
      </c>
      <c r="AG520" s="93" t="s">
        <v>1576</v>
      </c>
      <c r="AH520" s="93" t="s">
        <v>1576</v>
      </c>
      <c r="AI520" s="104" t="s">
        <v>1576</v>
      </c>
    </row>
    <row r="521" spans="1:35" x14ac:dyDescent="0.3">
      <c r="A521" s="103">
        <v>214139</v>
      </c>
      <c r="B521" s="89" t="s">
        <v>1109</v>
      </c>
      <c r="C521" s="89" t="s">
        <v>1109</v>
      </c>
      <c r="D521" s="101">
        <v>2021</v>
      </c>
      <c r="E521" s="78">
        <v>44224</v>
      </c>
      <c r="F521" s="205" t="s">
        <v>1741</v>
      </c>
      <c r="G521" s="174" t="s">
        <v>1741</v>
      </c>
      <c r="H521" s="90">
        <v>4.0457599999999996</v>
      </c>
      <c r="I521" s="90">
        <v>2.5153066666666666</v>
      </c>
      <c r="J521" s="90">
        <v>1.7749333333333333</v>
      </c>
      <c r="K521" s="90">
        <v>1.1370666666666667</v>
      </c>
      <c r="L521" s="90">
        <v>2.840096</v>
      </c>
      <c r="M521" s="90">
        <v>4.2325333333333335</v>
      </c>
      <c r="N521" s="89" t="s">
        <v>1575</v>
      </c>
      <c r="O521" s="91">
        <v>0.40434133333333333</v>
      </c>
      <c r="P521" s="91">
        <v>0.82133333333333347</v>
      </c>
      <c r="Q521" s="89" t="s">
        <v>1572</v>
      </c>
      <c r="R521" s="89" t="s">
        <v>1572</v>
      </c>
      <c r="S521" s="89" t="s">
        <v>1573</v>
      </c>
      <c r="T521" s="90">
        <v>3.98186666666667</v>
      </c>
      <c r="U521" s="90">
        <v>7.3912533333333341</v>
      </c>
      <c r="V521" s="89" t="s">
        <v>1576</v>
      </c>
      <c r="W521" s="89" t="s">
        <v>1574</v>
      </c>
      <c r="X521" s="89" t="s">
        <v>1574</v>
      </c>
      <c r="Y521" s="89" t="s">
        <v>1574</v>
      </c>
      <c r="Z521" s="92" t="s">
        <v>1576</v>
      </c>
      <c r="AA521" s="92" t="s">
        <v>1576</v>
      </c>
      <c r="AB521" s="92" t="s">
        <v>1576</v>
      </c>
      <c r="AC521" s="93" t="s">
        <v>1577</v>
      </c>
      <c r="AD521" s="93" t="s">
        <v>1578</v>
      </c>
      <c r="AE521" s="93" t="s">
        <v>1576</v>
      </c>
      <c r="AF521" s="93" t="s">
        <v>1576</v>
      </c>
      <c r="AG521" s="93" t="s">
        <v>1576</v>
      </c>
      <c r="AH521" s="93" t="s">
        <v>1576</v>
      </c>
      <c r="AI521" s="104" t="s">
        <v>1576</v>
      </c>
    </row>
    <row r="522" spans="1:35" x14ac:dyDescent="0.3">
      <c r="A522" s="105">
        <v>216174</v>
      </c>
      <c r="B522" s="89" t="s">
        <v>1109</v>
      </c>
      <c r="C522" s="89" t="s">
        <v>1109</v>
      </c>
      <c r="D522" s="66">
        <v>2021</v>
      </c>
      <c r="E522" s="78">
        <v>44242</v>
      </c>
      <c r="F522" s="205" t="s">
        <v>1741</v>
      </c>
      <c r="G522" s="174" t="s">
        <v>1741</v>
      </c>
      <c r="H522" s="90">
        <v>3.9337415228361134</v>
      </c>
      <c r="I522" s="90">
        <v>1.84</v>
      </c>
      <c r="J522" s="90">
        <v>1.1705717867129495</v>
      </c>
      <c r="K522" s="89" t="s">
        <v>1572</v>
      </c>
      <c r="L522" s="90">
        <v>1.2912073195555984</v>
      </c>
      <c r="M522" s="90">
        <v>2.76</v>
      </c>
      <c r="N522" s="89" t="s">
        <v>1575</v>
      </c>
      <c r="O522" s="89" t="s">
        <v>1572</v>
      </c>
      <c r="P522" s="89" t="s">
        <v>1572</v>
      </c>
      <c r="Q522" s="89" t="s">
        <v>1572</v>
      </c>
      <c r="R522" s="89" t="s">
        <v>1572</v>
      </c>
      <c r="S522" s="89" t="s">
        <v>1573</v>
      </c>
      <c r="T522" s="90">
        <v>2.97</v>
      </c>
      <c r="U522" s="90">
        <v>6.77</v>
      </c>
      <c r="V522" s="89" t="s">
        <v>1576</v>
      </c>
      <c r="W522" s="89" t="s">
        <v>1574</v>
      </c>
      <c r="X522" s="89" t="s">
        <v>1574</v>
      </c>
      <c r="Y522" s="89" t="s">
        <v>1574</v>
      </c>
      <c r="Z522" s="92" t="s">
        <v>1576</v>
      </c>
      <c r="AA522" s="92" t="s">
        <v>1576</v>
      </c>
      <c r="AB522" s="92" t="s">
        <v>1576</v>
      </c>
      <c r="AC522" s="93" t="s">
        <v>1577</v>
      </c>
      <c r="AD522" s="93" t="s">
        <v>1578</v>
      </c>
      <c r="AE522" s="93" t="s">
        <v>1576</v>
      </c>
      <c r="AF522" s="93" t="s">
        <v>1576</v>
      </c>
      <c r="AG522" s="93" t="s">
        <v>1576</v>
      </c>
      <c r="AH522" s="93" t="s">
        <v>1576</v>
      </c>
      <c r="AI522" s="104" t="s">
        <v>1576</v>
      </c>
    </row>
    <row r="523" spans="1:35" x14ac:dyDescent="0.3">
      <c r="A523" s="105">
        <v>222841</v>
      </c>
      <c r="B523" s="89" t="s">
        <v>1109</v>
      </c>
      <c r="C523" s="89" t="s">
        <v>1109</v>
      </c>
      <c r="D523" s="66">
        <v>2021</v>
      </c>
      <c r="E523" s="78">
        <v>44286</v>
      </c>
      <c r="F523" s="205" t="s">
        <v>1741</v>
      </c>
      <c r="G523" s="174" t="s">
        <v>1741</v>
      </c>
      <c r="H523" s="90">
        <v>2.3047650635710339</v>
      </c>
      <c r="I523" s="90">
        <v>2.127252625760089</v>
      </c>
      <c r="J523" s="90">
        <v>1.433941404090658</v>
      </c>
      <c r="K523" s="89" t="s">
        <v>1572</v>
      </c>
      <c r="L523" s="90">
        <v>2.2006412382531786</v>
      </c>
      <c r="M523" s="90">
        <v>3.3981868435599782</v>
      </c>
      <c r="N523" s="89" t="s">
        <v>1575</v>
      </c>
      <c r="O523" s="91">
        <v>0.45589828634604751</v>
      </c>
      <c r="P523" s="89" t="s">
        <v>1572</v>
      </c>
      <c r="Q523" s="89" t="s">
        <v>1572</v>
      </c>
      <c r="R523" s="89" t="s">
        <v>1572</v>
      </c>
      <c r="S523" s="89" t="s">
        <v>1573</v>
      </c>
      <c r="T523" s="93" t="s">
        <v>1750</v>
      </c>
      <c r="U523" s="90">
        <v>4.7618573797678279</v>
      </c>
      <c r="V523" s="89" t="s">
        <v>1576</v>
      </c>
      <c r="W523" s="89" t="s">
        <v>1574</v>
      </c>
      <c r="X523" s="89" t="s">
        <v>1574</v>
      </c>
      <c r="Y523" s="89" t="s">
        <v>1574</v>
      </c>
      <c r="Z523" s="92" t="s">
        <v>1576</v>
      </c>
      <c r="AA523" s="92" t="s">
        <v>1576</v>
      </c>
      <c r="AB523" s="92" t="s">
        <v>1576</v>
      </c>
      <c r="AC523" s="93" t="s">
        <v>1577</v>
      </c>
      <c r="AD523" s="93" t="s">
        <v>1578</v>
      </c>
      <c r="AE523" s="93" t="s">
        <v>1576</v>
      </c>
      <c r="AF523" s="93" t="s">
        <v>1576</v>
      </c>
      <c r="AG523" s="93" t="s">
        <v>1576</v>
      </c>
      <c r="AH523" s="93" t="s">
        <v>1576</v>
      </c>
      <c r="AI523" s="104" t="s">
        <v>1576</v>
      </c>
    </row>
    <row r="524" spans="1:35" x14ac:dyDescent="0.3">
      <c r="A524" s="106">
        <v>225139</v>
      </c>
      <c r="B524" s="89" t="s">
        <v>1109</v>
      </c>
      <c r="C524" s="89" t="s">
        <v>1109</v>
      </c>
      <c r="D524" s="101">
        <v>2021</v>
      </c>
      <c r="E524" s="78">
        <v>44306</v>
      </c>
      <c r="F524" s="205" t="s">
        <v>1741</v>
      </c>
      <c r="G524" s="174" t="s">
        <v>1741</v>
      </c>
      <c r="H524" s="90">
        <v>4.4294538847921334</v>
      </c>
      <c r="I524" s="90">
        <v>2.9618467457518434</v>
      </c>
      <c r="J524" s="90">
        <v>1.7587902105375652</v>
      </c>
      <c r="K524" s="91">
        <v>0.75386341776210319</v>
      </c>
      <c r="L524" s="90">
        <v>3.0010794057924546</v>
      </c>
      <c r="M524" s="90">
        <v>4.201239713583413</v>
      </c>
      <c r="N524" s="89" t="s">
        <v>1575</v>
      </c>
      <c r="O524" s="91">
        <v>0.35833066153681731</v>
      </c>
      <c r="P524" s="89" t="s">
        <v>1572</v>
      </c>
      <c r="Q524" s="89" t="s">
        <v>1572</v>
      </c>
      <c r="R524" s="89" t="s">
        <v>1572</v>
      </c>
      <c r="S524" s="89" t="s">
        <v>1573</v>
      </c>
      <c r="T524" s="90">
        <v>4.8151116810943675</v>
      </c>
      <c r="U524" s="89" t="s">
        <v>1572</v>
      </c>
      <c r="V524" s="89" t="s">
        <v>1576</v>
      </c>
      <c r="W524" s="89" t="s">
        <v>1574</v>
      </c>
      <c r="X524" s="89" t="s">
        <v>1574</v>
      </c>
      <c r="Y524" s="89" t="s">
        <v>1574</v>
      </c>
      <c r="Z524" s="92" t="s">
        <v>1576</v>
      </c>
      <c r="AA524" s="92" t="s">
        <v>1576</v>
      </c>
      <c r="AB524" s="92" t="s">
        <v>1576</v>
      </c>
      <c r="AC524" s="93" t="s">
        <v>1577</v>
      </c>
      <c r="AD524" s="93" t="s">
        <v>1578</v>
      </c>
      <c r="AE524" s="93" t="s">
        <v>1576</v>
      </c>
      <c r="AF524" s="93" t="s">
        <v>1576</v>
      </c>
      <c r="AG524" s="93" t="s">
        <v>1576</v>
      </c>
      <c r="AH524" s="93" t="s">
        <v>1576</v>
      </c>
      <c r="AI524" s="104" t="s">
        <v>1576</v>
      </c>
    </row>
    <row r="525" spans="1:35" x14ac:dyDescent="0.3">
      <c r="A525" s="106">
        <v>227467</v>
      </c>
      <c r="B525" s="89" t="s">
        <v>1109</v>
      </c>
      <c r="C525" s="89" t="s">
        <v>1109</v>
      </c>
      <c r="D525" s="66">
        <v>2021</v>
      </c>
      <c r="E525" s="78">
        <v>44335</v>
      </c>
      <c r="F525" s="205" t="s">
        <v>1741</v>
      </c>
      <c r="G525" s="174" t="s">
        <v>1741</v>
      </c>
      <c r="H525" s="90">
        <v>3.6602126044039478</v>
      </c>
      <c r="I525" s="90">
        <v>2.1823588964819032</v>
      </c>
      <c r="J525" s="90">
        <v>1.8840799797519612</v>
      </c>
      <c r="K525" s="90">
        <v>1.16628701594533</v>
      </c>
      <c r="L525" s="90">
        <v>2.4344469754492533</v>
      </c>
      <c r="M525" s="90">
        <v>3.248544672234877</v>
      </c>
      <c r="N525" s="89" t="s">
        <v>1575</v>
      </c>
      <c r="O525" s="89" t="s">
        <v>1572</v>
      </c>
      <c r="P525" s="89" t="s">
        <v>1572</v>
      </c>
      <c r="Q525" s="89" t="s">
        <v>1572</v>
      </c>
      <c r="R525" s="89" t="s">
        <v>1572</v>
      </c>
      <c r="S525" s="89" t="s">
        <v>1573</v>
      </c>
      <c r="T525" s="90">
        <v>5.9655783345988347</v>
      </c>
      <c r="U525" s="90">
        <v>2.6550240445456845</v>
      </c>
      <c r="V525" s="89" t="s">
        <v>1576</v>
      </c>
      <c r="W525" s="89" t="s">
        <v>1574</v>
      </c>
      <c r="X525" s="89" t="s">
        <v>1574</v>
      </c>
      <c r="Y525" s="89" t="s">
        <v>1574</v>
      </c>
      <c r="Z525" s="92" t="s">
        <v>1576</v>
      </c>
      <c r="AA525" s="92" t="s">
        <v>1576</v>
      </c>
      <c r="AB525" s="92" t="s">
        <v>1576</v>
      </c>
      <c r="AC525" s="93" t="s">
        <v>1577</v>
      </c>
      <c r="AD525" s="93" t="s">
        <v>1578</v>
      </c>
      <c r="AE525" s="93" t="s">
        <v>1576</v>
      </c>
      <c r="AF525" s="93" t="s">
        <v>1576</v>
      </c>
      <c r="AG525" s="93" t="s">
        <v>1576</v>
      </c>
      <c r="AH525" s="93" t="s">
        <v>1576</v>
      </c>
      <c r="AI525" s="104" t="s">
        <v>1576</v>
      </c>
    </row>
    <row r="526" spans="1:35" x14ac:dyDescent="0.3">
      <c r="A526" s="105">
        <v>230717</v>
      </c>
      <c r="B526" s="89" t="s">
        <v>1109</v>
      </c>
      <c r="C526" s="89" t="s">
        <v>1109</v>
      </c>
      <c r="D526" s="66">
        <v>2021</v>
      </c>
      <c r="E526" s="78">
        <v>44362</v>
      </c>
      <c r="F526" s="205" t="s">
        <v>1741</v>
      </c>
      <c r="G526" s="174" t="s">
        <v>1741</v>
      </c>
      <c r="H526" s="90">
        <v>3.6794422946993426</v>
      </c>
      <c r="I526" s="90">
        <v>2.7315070736850728</v>
      </c>
      <c r="J526" s="90">
        <v>2.1143254918821528</v>
      </c>
      <c r="K526" s="90">
        <v>1.0976189013778841</v>
      </c>
      <c r="L526" s="90">
        <v>2.205035521978584</v>
      </c>
      <c r="M526" s="90">
        <v>4.7081465102471185</v>
      </c>
      <c r="N526" s="89" t="s">
        <v>1575</v>
      </c>
      <c r="O526" s="91">
        <v>0.37930716786438179</v>
      </c>
      <c r="P526" s="89" t="s">
        <v>1572</v>
      </c>
      <c r="Q526" s="89" t="s">
        <v>1572</v>
      </c>
      <c r="R526" s="89" t="s">
        <v>1572</v>
      </c>
      <c r="S526" s="89" t="s">
        <v>1573</v>
      </c>
      <c r="T526" s="90">
        <v>3.7354380361566646</v>
      </c>
      <c r="U526" s="90">
        <v>6.5362487971664311</v>
      </c>
      <c r="V526" s="89" t="s">
        <v>1576</v>
      </c>
      <c r="W526" s="89" t="s">
        <v>1574</v>
      </c>
      <c r="X526" s="89" t="s">
        <v>1574</v>
      </c>
      <c r="Y526" s="89" t="s">
        <v>1574</v>
      </c>
      <c r="Z526" s="92" t="s">
        <v>1576</v>
      </c>
      <c r="AA526" s="92" t="s">
        <v>1576</v>
      </c>
      <c r="AB526" s="92" t="s">
        <v>1576</v>
      </c>
      <c r="AC526" s="93" t="s">
        <v>1577</v>
      </c>
      <c r="AD526" s="93" t="s">
        <v>1578</v>
      </c>
      <c r="AE526" s="93" t="s">
        <v>1576</v>
      </c>
      <c r="AF526" s="93" t="s">
        <v>1576</v>
      </c>
      <c r="AG526" s="93" t="s">
        <v>1576</v>
      </c>
      <c r="AH526" s="93" t="s">
        <v>1576</v>
      </c>
      <c r="AI526" s="104" t="s">
        <v>1576</v>
      </c>
    </row>
    <row r="527" spans="1:35" x14ac:dyDescent="0.3">
      <c r="A527" s="105">
        <v>234485</v>
      </c>
      <c r="B527" s="89" t="s">
        <v>1109</v>
      </c>
      <c r="C527" s="89" t="s">
        <v>1109</v>
      </c>
      <c r="D527" s="101">
        <v>2021</v>
      </c>
      <c r="E527" s="78">
        <v>44392</v>
      </c>
      <c r="F527" s="205" t="s">
        <v>1741</v>
      </c>
      <c r="G527" s="174" t="s">
        <v>1741</v>
      </c>
      <c r="H527" s="90">
        <v>4.4013685495118544</v>
      </c>
      <c r="I527" s="90">
        <v>2.7290359135285911</v>
      </c>
      <c r="J527" s="90">
        <v>2.0134893654114365</v>
      </c>
      <c r="K527" s="91">
        <v>0.35957112970711297</v>
      </c>
      <c r="L527" s="90">
        <v>2.5339958158995817</v>
      </c>
      <c r="M527" s="90">
        <v>4.59401150627615</v>
      </c>
      <c r="N527" s="89" t="s">
        <v>1575</v>
      </c>
      <c r="O527" s="91">
        <v>0.55504707112970708</v>
      </c>
      <c r="P527" s="90">
        <v>3.2443122384937237</v>
      </c>
      <c r="Q527" s="89" t="s">
        <v>1572</v>
      </c>
      <c r="R527" s="89" t="s">
        <v>1572</v>
      </c>
      <c r="S527" s="89" t="s">
        <v>1573</v>
      </c>
      <c r="T527" s="93" t="s">
        <v>1750</v>
      </c>
      <c r="U527" s="90">
        <v>7.8457330892608086</v>
      </c>
      <c r="V527" s="89" t="s">
        <v>1576</v>
      </c>
      <c r="W527" s="89" t="s">
        <v>1574</v>
      </c>
      <c r="X527" s="89" t="s">
        <v>1574</v>
      </c>
      <c r="Y527" s="89" t="s">
        <v>1574</v>
      </c>
      <c r="Z527" s="92" t="s">
        <v>1576</v>
      </c>
      <c r="AA527" s="92" t="s">
        <v>1576</v>
      </c>
      <c r="AB527" s="92" t="s">
        <v>1576</v>
      </c>
      <c r="AC527" s="93" t="s">
        <v>1577</v>
      </c>
      <c r="AD527" s="93" t="s">
        <v>1578</v>
      </c>
      <c r="AE527" s="93" t="s">
        <v>1576</v>
      </c>
      <c r="AF527" s="93" t="s">
        <v>1576</v>
      </c>
      <c r="AG527" s="93" t="s">
        <v>1576</v>
      </c>
      <c r="AH527" s="93" t="s">
        <v>1576</v>
      </c>
      <c r="AI527" s="104" t="s">
        <v>1576</v>
      </c>
    </row>
    <row r="528" spans="1:35" x14ac:dyDescent="0.3">
      <c r="A528" s="107">
        <v>237892</v>
      </c>
      <c r="B528" s="89" t="s">
        <v>1109</v>
      </c>
      <c r="C528" s="89" t="s">
        <v>1109</v>
      </c>
      <c r="D528" s="66">
        <v>2021</v>
      </c>
      <c r="E528" s="78">
        <v>44427</v>
      </c>
      <c r="F528" s="205" t="s">
        <v>1741</v>
      </c>
      <c r="G528" s="174" t="s">
        <v>1741</v>
      </c>
      <c r="H528" s="90">
        <v>2.1319642020122744</v>
      </c>
      <c r="I528" s="90">
        <v>2.1082006169811525</v>
      </c>
      <c r="J528" s="90">
        <v>1.0112604510720866</v>
      </c>
      <c r="K528" s="91">
        <v>0.84829458124856916</v>
      </c>
      <c r="L528" s="90">
        <v>1.5323152054242017</v>
      </c>
      <c r="M528" s="90">
        <v>3.5787086998702806</v>
      </c>
      <c r="N528" s="89" t="s">
        <v>1575</v>
      </c>
      <c r="O528" s="89" t="s">
        <v>1572</v>
      </c>
      <c r="P528" s="89" t="s">
        <v>1572</v>
      </c>
      <c r="Q528" s="89" t="s">
        <v>1572</v>
      </c>
      <c r="R528" s="89" t="s">
        <v>1572</v>
      </c>
      <c r="S528" s="89" t="s">
        <v>1573</v>
      </c>
      <c r="T528" s="90">
        <v>5.0702551860209075</v>
      </c>
      <c r="U528" s="90">
        <v>4.6229983539902113</v>
      </c>
      <c r="V528" s="89" t="s">
        <v>1576</v>
      </c>
      <c r="W528" s="89" t="s">
        <v>1574</v>
      </c>
      <c r="X528" s="89" t="s">
        <v>1574</v>
      </c>
      <c r="Y528" s="89" t="s">
        <v>1574</v>
      </c>
      <c r="Z528" s="92" t="s">
        <v>1576</v>
      </c>
      <c r="AA528" s="92" t="s">
        <v>1576</v>
      </c>
      <c r="AB528" s="92" t="s">
        <v>1576</v>
      </c>
      <c r="AC528" s="93" t="s">
        <v>1577</v>
      </c>
      <c r="AD528" s="93" t="s">
        <v>1578</v>
      </c>
      <c r="AE528" s="93" t="s">
        <v>1576</v>
      </c>
      <c r="AF528" s="93" t="s">
        <v>1576</v>
      </c>
      <c r="AG528" s="93" t="s">
        <v>1576</v>
      </c>
      <c r="AH528" s="93" t="s">
        <v>1576</v>
      </c>
      <c r="AI528" s="104" t="s">
        <v>1576</v>
      </c>
    </row>
    <row r="529" spans="1:35" x14ac:dyDescent="0.3">
      <c r="A529" s="103">
        <v>241450</v>
      </c>
      <c r="B529" s="89" t="s">
        <v>1109</v>
      </c>
      <c r="C529" s="89" t="s">
        <v>1109</v>
      </c>
      <c r="D529" s="66">
        <v>2021</v>
      </c>
      <c r="E529" s="4">
        <v>44453</v>
      </c>
      <c r="F529" s="205" t="s">
        <v>1741</v>
      </c>
      <c r="G529" s="174" t="s">
        <v>1741</v>
      </c>
      <c r="H529" s="90">
        <v>4.3728811711741171</v>
      </c>
      <c r="I529" s="90">
        <v>1.7462964779750809</v>
      </c>
      <c r="J529" s="90">
        <v>1.3855914189476439</v>
      </c>
      <c r="K529" s="91">
        <v>0.70571307106183978</v>
      </c>
      <c r="L529" s="90">
        <v>2.0995890425891406</v>
      </c>
      <c r="M529" s="90">
        <v>5.8907529132193117</v>
      </c>
      <c r="N529" s="89" t="s">
        <v>1575</v>
      </c>
      <c r="O529" s="90" t="s">
        <v>1572</v>
      </c>
      <c r="P529" s="91">
        <v>0.6671244972039635</v>
      </c>
      <c r="Q529" s="89" t="s">
        <v>1572</v>
      </c>
      <c r="R529" s="89" t="s">
        <v>1572</v>
      </c>
      <c r="S529" s="89" t="s">
        <v>1573</v>
      </c>
      <c r="T529" s="90">
        <v>3.0747680870314045</v>
      </c>
      <c r="U529" s="90">
        <v>3.8168895865354218</v>
      </c>
      <c r="V529" s="89" t="s">
        <v>1576</v>
      </c>
      <c r="W529" s="89" t="s">
        <v>1574</v>
      </c>
      <c r="X529" s="89" t="s">
        <v>1574</v>
      </c>
      <c r="Y529" s="89" t="s">
        <v>1574</v>
      </c>
      <c r="Z529" s="92" t="s">
        <v>1576</v>
      </c>
      <c r="AA529" s="92" t="s">
        <v>1576</v>
      </c>
      <c r="AB529" s="92" t="s">
        <v>1576</v>
      </c>
      <c r="AC529" s="93" t="s">
        <v>1577</v>
      </c>
      <c r="AD529" s="93" t="s">
        <v>1578</v>
      </c>
      <c r="AE529" s="93" t="s">
        <v>1576</v>
      </c>
      <c r="AF529" s="93" t="s">
        <v>1576</v>
      </c>
      <c r="AG529" s="93" t="s">
        <v>1576</v>
      </c>
      <c r="AH529" s="93" t="s">
        <v>1576</v>
      </c>
      <c r="AI529" s="104" t="s">
        <v>1576</v>
      </c>
    </row>
    <row r="530" spans="1:35" x14ac:dyDescent="0.3">
      <c r="A530" s="103">
        <v>245519</v>
      </c>
      <c r="B530" s="89" t="s">
        <v>1109</v>
      </c>
      <c r="C530" s="89" t="s">
        <v>1109</v>
      </c>
      <c r="D530" s="101">
        <v>2021</v>
      </c>
      <c r="E530" s="78">
        <v>44483</v>
      </c>
      <c r="F530" s="205" t="s">
        <v>1741</v>
      </c>
      <c r="G530" s="174" t="s">
        <v>1741</v>
      </c>
      <c r="H530" s="89">
        <v>3.64</v>
      </c>
      <c r="I530" s="90">
        <v>2.75</v>
      </c>
      <c r="J530" s="90">
        <v>1.9</v>
      </c>
      <c r="K530" s="91">
        <v>0.65092833213312873</v>
      </c>
      <c r="L530" s="90">
        <v>2.2000000000000002</v>
      </c>
      <c r="M530" s="24">
        <v>5.13</v>
      </c>
      <c r="N530" s="89" t="s">
        <v>1575</v>
      </c>
      <c r="O530" s="91">
        <v>0.74245697527578614</v>
      </c>
      <c r="P530" s="91">
        <v>0.4937432814636234</v>
      </c>
      <c r="Q530" s="89" t="s">
        <v>1572</v>
      </c>
      <c r="R530" s="90" t="s">
        <v>1572</v>
      </c>
      <c r="S530" s="90" t="s">
        <v>1573</v>
      </c>
      <c r="T530" s="90">
        <v>5.3</v>
      </c>
      <c r="U530" s="24">
        <v>4.51</v>
      </c>
      <c r="V530" s="90" t="s">
        <v>1576</v>
      </c>
      <c r="W530" s="89" t="s">
        <v>1574</v>
      </c>
      <c r="X530" s="89" t="s">
        <v>1574</v>
      </c>
      <c r="Y530" s="89" t="s">
        <v>1574</v>
      </c>
      <c r="Z530" s="92" t="s">
        <v>1576</v>
      </c>
      <c r="AA530" s="92" t="s">
        <v>1576</v>
      </c>
      <c r="AB530" s="92" t="s">
        <v>1576</v>
      </c>
      <c r="AC530" s="93" t="s">
        <v>1577</v>
      </c>
      <c r="AD530" s="93" t="s">
        <v>1578</v>
      </c>
      <c r="AE530" s="93" t="s">
        <v>1576</v>
      </c>
      <c r="AF530" s="93" t="s">
        <v>1576</v>
      </c>
      <c r="AG530" s="93" t="s">
        <v>1576</v>
      </c>
      <c r="AH530" s="93" t="s">
        <v>1576</v>
      </c>
      <c r="AI530" s="104" t="s">
        <v>1576</v>
      </c>
    </row>
    <row r="531" spans="1:35" x14ac:dyDescent="0.3">
      <c r="A531" s="105">
        <v>249095</v>
      </c>
      <c r="B531" s="89" t="s">
        <v>1109</v>
      </c>
      <c r="C531" s="89" t="s">
        <v>1109</v>
      </c>
      <c r="D531" s="66">
        <v>2021</v>
      </c>
      <c r="E531" s="4">
        <v>44516</v>
      </c>
      <c r="F531" s="205" t="s">
        <v>1741</v>
      </c>
      <c r="G531" s="174" t="s">
        <v>1741</v>
      </c>
      <c r="H531" s="24">
        <v>4.03</v>
      </c>
      <c r="I531" s="24">
        <v>3.05</v>
      </c>
      <c r="J531" s="24">
        <v>2.37</v>
      </c>
      <c r="K531" s="24">
        <v>1.48</v>
      </c>
      <c r="L531" s="24">
        <v>3.23</v>
      </c>
      <c r="M531" s="24">
        <v>5.49</v>
      </c>
      <c r="N531" s="24" t="s">
        <v>1575</v>
      </c>
      <c r="O531" s="91">
        <v>0.70545359885461423</v>
      </c>
      <c r="P531" s="24" t="s">
        <v>1572</v>
      </c>
      <c r="Q531" s="24" t="s">
        <v>1572</v>
      </c>
      <c r="R531" s="24" t="s">
        <v>1572</v>
      </c>
      <c r="S531" s="24" t="s">
        <v>1573</v>
      </c>
      <c r="T531" s="90">
        <v>7.66</v>
      </c>
      <c r="U531" s="24">
        <v>6.92</v>
      </c>
      <c r="V531" s="24" t="s">
        <v>1576</v>
      </c>
      <c r="W531" s="24" t="s">
        <v>1574</v>
      </c>
      <c r="X531" s="24" t="s">
        <v>1574</v>
      </c>
      <c r="Y531" s="24" t="s">
        <v>1574</v>
      </c>
      <c r="Z531" s="92" t="s">
        <v>1576</v>
      </c>
      <c r="AA531" s="92" t="s">
        <v>1576</v>
      </c>
      <c r="AB531" s="92" t="s">
        <v>1576</v>
      </c>
      <c r="AC531" s="93" t="s">
        <v>1577</v>
      </c>
      <c r="AD531" s="93" t="s">
        <v>1578</v>
      </c>
      <c r="AE531" s="93" t="s">
        <v>1576</v>
      </c>
      <c r="AF531" s="93" t="s">
        <v>1576</v>
      </c>
      <c r="AG531" s="93" t="s">
        <v>1576</v>
      </c>
      <c r="AH531" s="93" t="s">
        <v>1576</v>
      </c>
      <c r="AI531" s="104" t="s">
        <v>1576</v>
      </c>
    </row>
    <row r="532" spans="1:35" x14ac:dyDescent="0.3">
      <c r="A532" s="103">
        <v>253670</v>
      </c>
      <c r="B532" s="89" t="s">
        <v>1109</v>
      </c>
      <c r="C532" s="89" t="s">
        <v>1109</v>
      </c>
      <c r="D532" s="66">
        <v>2021</v>
      </c>
      <c r="E532" s="78">
        <v>44545</v>
      </c>
      <c r="F532" s="205" t="s">
        <v>1741</v>
      </c>
      <c r="G532" s="174" t="s">
        <v>1741</v>
      </c>
      <c r="H532" s="90">
        <v>4.3189796772842932</v>
      </c>
      <c r="I532" s="90">
        <v>2.6491459735686602</v>
      </c>
      <c r="J532" s="90">
        <v>1.9688234725756062</v>
      </c>
      <c r="K532" s="91">
        <v>0.79175926224140347</v>
      </c>
      <c r="L532" s="90">
        <v>2.7068934050479352</v>
      </c>
      <c r="M532" s="90">
        <v>4.0344831288178895</v>
      </c>
      <c r="N532" s="24" t="s">
        <v>1575</v>
      </c>
      <c r="O532" s="91">
        <v>0.62202754785446668</v>
      </c>
      <c r="P532" s="91">
        <v>0.5924506425327708</v>
      </c>
      <c r="Q532" s="24" t="s">
        <v>1572</v>
      </c>
      <c r="R532" s="91">
        <v>0.48933406336221236</v>
      </c>
      <c r="S532" s="24" t="s">
        <v>1573</v>
      </c>
      <c r="T532" s="90">
        <v>4.8770223410308438</v>
      </c>
      <c r="U532" s="94">
        <v>10.449075117824513</v>
      </c>
      <c r="V532" s="24" t="s">
        <v>1576</v>
      </c>
      <c r="W532" s="24" t="s">
        <v>1574</v>
      </c>
      <c r="X532" s="24" t="s">
        <v>1574</v>
      </c>
      <c r="Y532" s="24" t="s">
        <v>1574</v>
      </c>
      <c r="Z532" s="92" t="s">
        <v>1576</v>
      </c>
      <c r="AA532" s="92" t="s">
        <v>1576</v>
      </c>
      <c r="AB532" s="92" t="s">
        <v>1576</v>
      </c>
      <c r="AC532" s="93" t="s">
        <v>1577</v>
      </c>
      <c r="AD532" s="93" t="s">
        <v>1578</v>
      </c>
      <c r="AE532" s="93" t="s">
        <v>1576</v>
      </c>
      <c r="AF532" s="93" t="s">
        <v>1576</v>
      </c>
      <c r="AG532" s="93" t="s">
        <v>1576</v>
      </c>
      <c r="AH532" s="93" t="s">
        <v>1576</v>
      </c>
      <c r="AI532" s="104" t="s">
        <v>1576</v>
      </c>
    </row>
    <row r="533" spans="1:35" x14ac:dyDescent="0.3">
      <c r="A533" s="105">
        <v>216175</v>
      </c>
      <c r="B533" s="89" t="s">
        <v>1116</v>
      </c>
      <c r="C533" s="89" t="s">
        <v>1116</v>
      </c>
      <c r="D533" s="101">
        <v>2021</v>
      </c>
      <c r="E533" s="78">
        <v>44242</v>
      </c>
      <c r="F533" s="205" t="s">
        <v>1741</v>
      </c>
      <c r="G533" s="174" t="s">
        <v>1741</v>
      </c>
      <c r="H533" s="89" t="s">
        <v>1572</v>
      </c>
      <c r="I533" s="90">
        <v>1.0919793723941189</v>
      </c>
      <c r="J533" s="91">
        <v>0.55365371955233711</v>
      </c>
      <c r="K533" s="89" t="s">
        <v>1572</v>
      </c>
      <c r="L533" s="90">
        <v>1.4869431643625191</v>
      </c>
      <c r="M533" s="90">
        <v>2.043449637919684</v>
      </c>
      <c r="N533" s="89" t="s">
        <v>1575</v>
      </c>
      <c r="O533" s="91">
        <v>0.33956692999780552</v>
      </c>
      <c r="P533" s="89" t="s">
        <v>1572</v>
      </c>
      <c r="Q533" s="89" t="s">
        <v>1572</v>
      </c>
      <c r="R533" s="89" t="s">
        <v>1572</v>
      </c>
      <c r="S533" s="89" t="s">
        <v>1573</v>
      </c>
      <c r="T533" s="90">
        <v>3.63</v>
      </c>
      <c r="U533" s="90">
        <v>7.96</v>
      </c>
      <c r="V533" s="89" t="s">
        <v>1576</v>
      </c>
      <c r="W533" s="89" t="s">
        <v>1574</v>
      </c>
      <c r="X533" s="89" t="s">
        <v>1574</v>
      </c>
      <c r="Y533" s="89" t="s">
        <v>1574</v>
      </c>
      <c r="Z533" s="92" t="s">
        <v>1576</v>
      </c>
      <c r="AA533" s="92" t="s">
        <v>1576</v>
      </c>
      <c r="AB533" s="92" t="s">
        <v>1576</v>
      </c>
      <c r="AC533" s="93" t="s">
        <v>1577</v>
      </c>
      <c r="AD533" s="93" t="s">
        <v>1578</v>
      </c>
      <c r="AE533" s="93" t="s">
        <v>1576</v>
      </c>
      <c r="AF533" s="93" t="s">
        <v>1576</v>
      </c>
      <c r="AG533" s="93" t="s">
        <v>1576</v>
      </c>
      <c r="AH533" s="93" t="s">
        <v>1576</v>
      </c>
      <c r="AI533" s="104" t="s">
        <v>1576</v>
      </c>
    </row>
    <row r="534" spans="1:35" x14ac:dyDescent="0.3">
      <c r="A534" s="105">
        <v>222842</v>
      </c>
      <c r="B534" s="89" t="s">
        <v>1116</v>
      </c>
      <c r="C534" s="89" t="s">
        <v>1116</v>
      </c>
      <c r="D534" s="66">
        <v>2021</v>
      </c>
      <c r="E534" s="78">
        <v>44286</v>
      </c>
      <c r="F534" s="205" t="s">
        <v>1741</v>
      </c>
      <c r="G534" s="174" t="s">
        <v>1741</v>
      </c>
      <c r="H534" s="90">
        <v>1.0149902285109125</v>
      </c>
      <c r="I534" s="90">
        <v>2.2513729215114693</v>
      </c>
      <c r="J534" s="91">
        <v>0.91819243828676855</v>
      </c>
      <c r="K534" s="91">
        <v>0.46661862806109633</v>
      </c>
      <c r="L534" s="90">
        <v>1.884947539659144</v>
      </c>
      <c r="M534" s="90">
        <v>3.3557804635725437</v>
      </c>
      <c r="N534" s="89" t="s">
        <v>1575</v>
      </c>
      <c r="O534" s="91">
        <v>0.38142652822813966</v>
      </c>
      <c r="P534" s="89" t="s">
        <v>1572</v>
      </c>
      <c r="Q534" s="89" t="s">
        <v>1572</v>
      </c>
      <c r="R534" s="89" t="s">
        <v>1572</v>
      </c>
      <c r="S534" s="89" t="s">
        <v>1573</v>
      </c>
      <c r="T534" s="93" t="s">
        <v>1750</v>
      </c>
      <c r="U534" s="90">
        <v>5.9470701909534567</v>
      </c>
      <c r="V534" s="89" t="s">
        <v>1576</v>
      </c>
      <c r="W534" s="89" t="s">
        <v>1574</v>
      </c>
      <c r="X534" s="89" t="s">
        <v>1574</v>
      </c>
      <c r="Y534" s="89" t="s">
        <v>1574</v>
      </c>
      <c r="Z534" s="92" t="s">
        <v>1576</v>
      </c>
      <c r="AA534" s="92" t="s">
        <v>1576</v>
      </c>
      <c r="AB534" s="92" t="s">
        <v>1576</v>
      </c>
      <c r="AC534" s="93" t="s">
        <v>1577</v>
      </c>
      <c r="AD534" s="93" t="s">
        <v>1578</v>
      </c>
      <c r="AE534" s="93" t="s">
        <v>1576</v>
      </c>
      <c r="AF534" s="93" t="s">
        <v>1576</v>
      </c>
      <c r="AG534" s="93" t="s">
        <v>1576</v>
      </c>
      <c r="AH534" s="93" t="s">
        <v>1576</v>
      </c>
      <c r="AI534" s="104" t="s">
        <v>1576</v>
      </c>
    </row>
    <row r="535" spans="1:35" x14ac:dyDescent="0.3">
      <c r="A535" s="106">
        <v>225140</v>
      </c>
      <c r="B535" s="89" t="s">
        <v>1116</v>
      </c>
      <c r="C535" s="89" t="s">
        <v>1116</v>
      </c>
      <c r="D535" s="66">
        <v>2021</v>
      </c>
      <c r="E535" s="78">
        <v>44305</v>
      </c>
      <c r="F535" s="205" t="s">
        <v>1741</v>
      </c>
      <c r="G535" s="174" t="s">
        <v>1741</v>
      </c>
      <c r="H535" s="90">
        <v>1.687853982541391</v>
      </c>
      <c r="I535" s="90">
        <v>2.8007696572416267</v>
      </c>
      <c r="J535" s="91">
        <v>0.62148735174857861</v>
      </c>
      <c r="K535" s="91">
        <v>0.65593712291687034</v>
      </c>
      <c r="L535" s="90">
        <v>2.4656317603191686</v>
      </c>
      <c r="M535" s="90">
        <v>4.5343464979508417</v>
      </c>
      <c r="N535" s="89" t="s">
        <v>1575</v>
      </c>
      <c r="O535" s="91">
        <v>0.4851558338496994</v>
      </c>
      <c r="P535" s="89" t="s">
        <v>1572</v>
      </c>
      <c r="Q535" s="89" t="s">
        <v>1572</v>
      </c>
      <c r="R535" s="89" t="s">
        <v>1572</v>
      </c>
      <c r="S535" s="89" t="s">
        <v>1573</v>
      </c>
      <c r="T535" s="90">
        <v>4.4412918935959729</v>
      </c>
      <c r="U535" s="91">
        <v>0.4529889443303004</v>
      </c>
      <c r="V535" s="89" t="s">
        <v>1576</v>
      </c>
      <c r="W535" s="89" t="s">
        <v>1574</v>
      </c>
      <c r="X535" s="89" t="s">
        <v>1574</v>
      </c>
      <c r="Y535" s="89" t="s">
        <v>1574</v>
      </c>
      <c r="Z535" s="92" t="s">
        <v>1576</v>
      </c>
      <c r="AA535" s="92" t="s">
        <v>1576</v>
      </c>
      <c r="AB535" s="92" t="s">
        <v>1576</v>
      </c>
      <c r="AC535" s="93" t="s">
        <v>1577</v>
      </c>
      <c r="AD535" s="93" t="s">
        <v>1578</v>
      </c>
      <c r="AE535" s="93" t="s">
        <v>1576</v>
      </c>
      <c r="AF535" s="93" t="s">
        <v>1576</v>
      </c>
      <c r="AG535" s="93" t="s">
        <v>1576</v>
      </c>
      <c r="AH535" s="93" t="s">
        <v>1576</v>
      </c>
      <c r="AI535" s="104" t="s">
        <v>1576</v>
      </c>
    </row>
    <row r="536" spans="1:35" x14ac:dyDescent="0.3">
      <c r="A536" s="106">
        <v>227468</v>
      </c>
      <c r="B536" s="89" t="s">
        <v>1116</v>
      </c>
      <c r="C536" s="89" t="s">
        <v>1116</v>
      </c>
      <c r="D536" s="101">
        <v>2021</v>
      </c>
      <c r="E536" s="78">
        <v>44335</v>
      </c>
      <c r="F536" s="205" t="s">
        <v>1741</v>
      </c>
      <c r="G536" s="174" t="s">
        <v>1741</v>
      </c>
      <c r="H536" s="90">
        <v>1.091537995221624</v>
      </c>
      <c r="I536" s="90">
        <v>2.089053715127958</v>
      </c>
      <c r="J536" s="91">
        <v>0.60003090491982547</v>
      </c>
      <c r="K536" s="91">
        <v>0.75669507541989089</v>
      </c>
      <c r="L536" s="90">
        <v>2.4256796110734706</v>
      </c>
      <c r="M536" s="90">
        <v>3.4078617361433041</v>
      </c>
      <c r="N536" s="89" t="s">
        <v>1575</v>
      </c>
      <c r="O536" s="89" t="s">
        <v>1572</v>
      </c>
      <c r="P536" s="89" t="s">
        <v>1572</v>
      </c>
      <c r="Q536" s="89" t="s">
        <v>1572</v>
      </c>
      <c r="R536" s="89" t="s">
        <v>1572</v>
      </c>
      <c r="S536" s="89" t="s">
        <v>1573</v>
      </c>
      <c r="T536" s="90">
        <v>3.1784521389770473</v>
      </c>
      <c r="U536" s="90">
        <v>7.379143933720834</v>
      </c>
      <c r="V536" s="89" t="s">
        <v>1576</v>
      </c>
      <c r="W536" s="89" t="s">
        <v>1574</v>
      </c>
      <c r="X536" s="89" t="s">
        <v>1574</v>
      </c>
      <c r="Y536" s="89" t="s">
        <v>1574</v>
      </c>
      <c r="Z536" s="92" t="s">
        <v>1576</v>
      </c>
      <c r="AA536" s="92" t="s">
        <v>1576</v>
      </c>
      <c r="AB536" s="92" t="s">
        <v>1576</v>
      </c>
      <c r="AC536" s="93" t="s">
        <v>1577</v>
      </c>
      <c r="AD536" s="93" t="s">
        <v>1578</v>
      </c>
      <c r="AE536" s="93" t="s">
        <v>1576</v>
      </c>
      <c r="AF536" s="93" t="s">
        <v>1576</v>
      </c>
      <c r="AG536" s="93" t="s">
        <v>1576</v>
      </c>
      <c r="AH536" s="93" t="s">
        <v>1576</v>
      </c>
      <c r="AI536" s="104" t="s">
        <v>1576</v>
      </c>
    </row>
    <row r="537" spans="1:35" x14ac:dyDescent="0.3">
      <c r="A537" s="106">
        <v>230718</v>
      </c>
      <c r="B537" s="89" t="s">
        <v>1116</v>
      </c>
      <c r="C537" s="89" t="s">
        <v>1116</v>
      </c>
      <c r="D537" s="66">
        <v>2021</v>
      </c>
      <c r="E537" s="78">
        <v>44362</v>
      </c>
      <c r="F537" s="205" t="s">
        <v>1741</v>
      </c>
      <c r="G537" s="174" t="s">
        <v>1741</v>
      </c>
      <c r="H537" s="90">
        <v>1.4750644613546318</v>
      </c>
      <c r="I537" s="90">
        <v>3.0043183866842753</v>
      </c>
      <c r="J537" s="90">
        <v>1.6743181770538538</v>
      </c>
      <c r="K537" s="91">
        <v>0.93832672997505384</v>
      </c>
      <c r="L537" s="90">
        <v>2.4998543068570109</v>
      </c>
      <c r="M537" s="90">
        <v>4.2861035993543375</v>
      </c>
      <c r="N537" s="89" t="s">
        <v>1575</v>
      </c>
      <c r="O537" s="91">
        <v>0.53930570404377076</v>
      </c>
      <c r="P537" s="89" t="s">
        <v>1572</v>
      </c>
      <c r="Q537" s="89" t="s">
        <v>1572</v>
      </c>
      <c r="R537" s="89" t="s">
        <v>1572</v>
      </c>
      <c r="S537" s="89" t="s">
        <v>1573</v>
      </c>
      <c r="T537" s="90">
        <v>9.7991740561390266</v>
      </c>
      <c r="U537" s="90">
        <v>7.3527870364547301</v>
      </c>
      <c r="V537" s="89" t="s">
        <v>1576</v>
      </c>
      <c r="W537" s="89" t="s">
        <v>1574</v>
      </c>
      <c r="X537" s="89" t="s">
        <v>1574</v>
      </c>
      <c r="Y537" s="89" t="s">
        <v>1574</v>
      </c>
      <c r="Z537" s="92" t="s">
        <v>1576</v>
      </c>
      <c r="AA537" s="92" t="s">
        <v>1576</v>
      </c>
      <c r="AB537" s="92" t="s">
        <v>1576</v>
      </c>
      <c r="AC537" s="93" t="s">
        <v>1577</v>
      </c>
      <c r="AD537" s="93" t="s">
        <v>1578</v>
      </c>
      <c r="AE537" s="93" t="s">
        <v>1576</v>
      </c>
      <c r="AF537" s="93" t="s">
        <v>1576</v>
      </c>
      <c r="AG537" s="93" t="s">
        <v>1576</v>
      </c>
      <c r="AH537" s="93" t="s">
        <v>1576</v>
      </c>
      <c r="AI537" s="104" t="s">
        <v>1576</v>
      </c>
    </row>
    <row r="538" spans="1:35" x14ac:dyDescent="0.3">
      <c r="A538" s="105">
        <v>234486</v>
      </c>
      <c r="B538" s="89" t="s">
        <v>1116</v>
      </c>
      <c r="C538" s="102" t="s">
        <v>1116</v>
      </c>
      <c r="D538" s="66">
        <v>2021</v>
      </c>
      <c r="E538" s="78">
        <v>44391</v>
      </c>
      <c r="F538" s="205" t="s">
        <v>1741</v>
      </c>
      <c r="G538" s="174" t="s">
        <v>1741</v>
      </c>
      <c r="H538" s="90">
        <v>1.5891447440355135</v>
      </c>
      <c r="I538" s="90">
        <v>2.7155634280216052</v>
      </c>
      <c r="J538" s="90">
        <v>1.2890069758796388</v>
      </c>
      <c r="K538" s="89" t="s">
        <v>1572</v>
      </c>
      <c r="L538" s="90">
        <v>2.3984779898970019</v>
      </c>
      <c r="M538" s="90">
        <v>5.0036082136062454</v>
      </c>
      <c r="N538" s="89" t="s">
        <v>1575</v>
      </c>
      <c r="O538" s="89" t="s">
        <v>1572</v>
      </c>
      <c r="P538" s="90">
        <v>3.0062979728399917</v>
      </c>
      <c r="Q538" s="89" t="s">
        <v>1572</v>
      </c>
      <c r="R538" s="89" t="s">
        <v>1572</v>
      </c>
      <c r="S538" s="89" t="s">
        <v>1573</v>
      </c>
      <c r="T538" s="93" t="s">
        <v>1750</v>
      </c>
      <c r="U538" s="91">
        <v>0.49585602134313017</v>
      </c>
      <c r="V538" s="89" t="s">
        <v>1576</v>
      </c>
      <c r="W538" s="89" t="s">
        <v>1574</v>
      </c>
      <c r="X538" s="89" t="s">
        <v>1574</v>
      </c>
      <c r="Y538" s="89" t="s">
        <v>1574</v>
      </c>
      <c r="Z538" s="92" t="s">
        <v>1576</v>
      </c>
      <c r="AA538" s="92" t="s">
        <v>1576</v>
      </c>
      <c r="AB538" s="92" t="s">
        <v>1576</v>
      </c>
      <c r="AC538" s="93" t="s">
        <v>1577</v>
      </c>
      <c r="AD538" s="93" t="s">
        <v>1578</v>
      </c>
      <c r="AE538" s="93" t="s">
        <v>1576</v>
      </c>
      <c r="AF538" s="93" t="s">
        <v>1576</v>
      </c>
      <c r="AG538" s="93" t="s">
        <v>1576</v>
      </c>
      <c r="AH538" s="93" t="s">
        <v>1576</v>
      </c>
      <c r="AI538" s="104" t="s">
        <v>1576</v>
      </c>
    </row>
    <row r="539" spans="1:35" x14ac:dyDescent="0.3">
      <c r="A539" s="107">
        <v>237893</v>
      </c>
      <c r="B539" s="89" t="s">
        <v>1116</v>
      </c>
      <c r="C539" s="89" t="s">
        <v>1116</v>
      </c>
      <c r="D539" s="101">
        <v>2021</v>
      </c>
      <c r="E539" s="78">
        <v>44427</v>
      </c>
      <c r="F539" s="205" t="s">
        <v>1741</v>
      </c>
      <c r="G539" s="174" t="s">
        <v>1741</v>
      </c>
      <c r="H539" s="90">
        <v>5.0596063508443798</v>
      </c>
      <c r="I539" s="90">
        <v>2.5691465918496781</v>
      </c>
      <c r="J539" s="90">
        <v>1.7034839347716255</v>
      </c>
      <c r="K539" s="91">
        <v>0.89457899319552392</v>
      </c>
      <c r="L539" s="90">
        <v>1.6013630451374332</v>
      </c>
      <c r="M539" s="90">
        <v>2.9163576166059317</v>
      </c>
      <c r="N539" s="89" t="s">
        <v>1575</v>
      </c>
      <c r="O539" s="91">
        <v>0.66195835617616405</v>
      </c>
      <c r="P539" s="91">
        <v>0.47233598847646385</v>
      </c>
      <c r="Q539" s="89" t="s">
        <v>1572</v>
      </c>
      <c r="R539" s="89" t="s">
        <v>1572</v>
      </c>
      <c r="S539" s="89" t="s">
        <v>1573</v>
      </c>
      <c r="T539" s="90">
        <v>4.0647338944607485</v>
      </c>
      <c r="U539" s="90">
        <v>5.5908499682887767</v>
      </c>
      <c r="V539" s="89" t="s">
        <v>1576</v>
      </c>
      <c r="W539" s="89" t="s">
        <v>1574</v>
      </c>
      <c r="X539" s="89" t="s">
        <v>1574</v>
      </c>
      <c r="Y539" s="89" t="s">
        <v>1574</v>
      </c>
      <c r="Z539" s="92" t="s">
        <v>1576</v>
      </c>
      <c r="AA539" s="92" t="s">
        <v>1576</v>
      </c>
      <c r="AB539" s="92" t="s">
        <v>1576</v>
      </c>
      <c r="AC539" s="93" t="s">
        <v>1577</v>
      </c>
      <c r="AD539" s="93" t="s">
        <v>1578</v>
      </c>
      <c r="AE539" s="93" t="s">
        <v>1576</v>
      </c>
      <c r="AF539" s="93" t="s">
        <v>1576</v>
      </c>
      <c r="AG539" s="93" t="s">
        <v>1576</v>
      </c>
      <c r="AH539" s="93" t="s">
        <v>1576</v>
      </c>
      <c r="AI539" s="104" t="s">
        <v>1576</v>
      </c>
    </row>
    <row r="540" spans="1:35" x14ac:dyDescent="0.3">
      <c r="A540" s="103">
        <v>241451</v>
      </c>
      <c r="B540" s="89" t="s">
        <v>1116</v>
      </c>
      <c r="C540" s="89" t="s">
        <v>1116</v>
      </c>
      <c r="D540" s="66">
        <v>2021</v>
      </c>
      <c r="E540" s="4">
        <v>44453</v>
      </c>
      <c r="F540" s="205" t="s">
        <v>1741</v>
      </c>
      <c r="G540" s="174" t="s">
        <v>1741</v>
      </c>
      <c r="H540" s="90">
        <v>1.4950769067007292</v>
      </c>
      <c r="I540" s="90">
        <v>2.5419128213316307</v>
      </c>
      <c r="J540" s="91">
        <v>0.9091489701421045</v>
      </c>
      <c r="K540" s="91">
        <v>0.93182181063388159</v>
      </c>
      <c r="L540" s="90">
        <v>2.6090797807227633</v>
      </c>
      <c r="M540" s="90">
        <v>3.9320879237851933</v>
      </c>
      <c r="N540" s="89" t="s">
        <v>1575</v>
      </c>
      <c r="O540" s="90" t="s">
        <v>1572</v>
      </c>
      <c r="P540" s="91">
        <v>0.53967747086061002</v>
      </c>
      <c r="Q540" s="89" t="s">
        <v>1572</v>
      </c>
      <c r="R540" s="89" t="s">
        <v>1572</v>
      </c>
      <c r="S540" s="89" t="s">
        <v>1573</v>
      </c>
      <c r="T540" s="93" t="s">
        <v>1750</v>
      </c>
      <c r="U540" s="90">
        <v>3.2162435467560813</v>
      </c>
      <c r="V540" s="89" t="s">
        <v>1576</v>
      </c>
      <c r="W540" s="89" t="s">
        <v>1574</v>
      </c>
      <c r="X540" s="89" t="s">
        <v>1574</v>
      </c>
      <c r="Y540" s="89" t="s">
        <v>1574</v>
      </c>
      <c r="Z540" s="92" t="s">
        <v>1576</v>
      </c>
      <c r="AA540" s="92" t="s">
        <v>1576</v>
      </c>
      <c r="AB540" s="92" t="s">
        <v>1576</v>
      </c>
      <c r="AC540" s="93" t="s">
        <v>1577</v>
      </c>
      <c r="AD540" s="93" t="s">
        <v>1578</v>
      </c>
      <c r="AE540" s="93" t="s">
        <v>1576</v>
      </c>
      <c r="AF540" s="93" t="s">
        <v>1576</v>
      </c>
      <c r="AG540" s="93" t="s">
        <v>1576</v>
      </c>
      <c r="AH540" s="93" t="s">
        <v>1576</v>
      </c>
      <c r="AI540" s="104" t="s">
        <v>1576</v>
      </c>
    </row>
    <row r="541" spans="1:35" x14ac:dyDescent="0.3">
      <c r="A541" s="103">
        <v>245520</v>
      </c>
      <c r="B541" s="89" t="s">
        <v>1116</v>
      </c>
      <c r="C541" s="89" t="s">
        <v>1116</v>
      </c>
      <c r="D541" s="66">
        <v>2021</v>
      </c>
      <c r="E541" s="78">
        <v>44453</v>
      </c>
      <c r="F541" s="205" t="s">
        <v>1741</v>
      </c>
      <c r="G541" s="174" t="s">
        <v>1741</v>
      </c>
      <c r="H541" s="89">
        <v>1.05</v>
      </c>
      <c r="I541" s="89">
        <v>2.62</v>
      </c>
      <c r="J541" s="92">
        <v>0.98114304098301131</v>
      </c>
      <c r="K541" s="92">
        <v>0.67530122357483113</v>
      </c>
      <c r="L541" s="89">
        <v>2.11</v>
      </c>
      <c r="M541" s="89">
        <v>4.01</v>
      </c>
      <c r="N541" s="89" t="s">
        <v>1575</v>
      </c>
      <c r="O541" s="91">
        <v>0.65112031300268802</v>
      </c>
      <c r="P541" s="95" t="s">
        <v>1572</v>
      </c>
      <c r="Q541" s="89" t="s">
        <v>1572</v>
      </c>
      <c r="R541" s="92">
        <v>0.39800000000000002</v>
      </c>
      <c r="S541" s="89" t="s">
        <v>1573</v>
      </c>
      <c r="T541" s="90">
        <v>4.99</v>
      </c>
      <c r="U541" s="89">
        <v>5.42</v>
      </c>
      <c r="V541" s="89" t="s">
        <v>1576</v>
      </c>
      <c r="W541" s="89" t="s">
        <v>1574</v>
      </c>
      <c r="X541" s="89" t="s">
        <v>1574</v>
      </c>
      <c r="Y541" s="89" t="s">
        <v>1574</v>
      </c>
      <c r="Z541" s="92" t="s">
        <v>1576</v>
      </c>
      <c r="AA541" s="92" t="s">
        <v>1576</v>
      </c>
      <c r="AB541" s="92" t="s">
        <v>1576</v>
      </c>
      <c r="AC541" s="93" t="s">
        <v>1577</v>
      </c>
      <c r="AD541" s="93" t="s">
        <v>1578</v>
      </c>
      <c r="AE541" s="93" t="s">
        <v>1576</v>
      </c>
      <c r="AF541" s="93" t="s">
        <v>1576</v>
      </c>
      <c r="AG541" s="93" t="s">
        <v>1576</v>
      </c>
      <c r="AH541" s="93" t="s">
        <v>1576</v>
      </c>
      <c r="AI541" s="104" t="s">
        <v>1576</v>
      </c>
    </row>
    <row r="542" spans="1:35" x14ac:dyDescent="0.3">
      <c r="A542" s="105">
        <v>249096</v>
      </c>
      <c r="B542" s="89" t="s">
        <v>1116</v>
      </c>
      <c r="C542" s="89" t="s">
        <v>1116</v>
      </c>
      <c r="D542" s="101">
        <v>2021</v>
      </c>
      <c r="E542" s="4">
        <v>44516</v>
      </c>
      <c r="F542" s="205" t="s">
        <v>1741</v>
      </c>
      <c r="G542" s="174" t="s">
        <v>1741</v>
      </c>
      <c r="H542" s="93">
        <v>1.5</v>
      </c>
      <c r="I542" s="89">
        <v>3.54</v>
      </c>
      <c r="J542" s="89">
        <v>1.02</v>
      </c>
      <c r="K542" s="89">
        <v>1.38</v>
      </c>
      <c r="L542" s="89">
        <v>3.42</v>
      </c>
      <c r="M542" s="93">
        <v>4.0999999999999996</v>
      </c>
      <c r="N542" s="89" t="s">
        <v>1575</v>
      </c>
      <c r="O542" s="92">
        <v>0.59800224912350342</v>
      </c>
      <c r="P542" s="95" t="s">
        <v>1572</v>
      </c>
      <c r="Q542" s="89" t="s">
        <v>1572</v>
      </c>
      <c r="R542" s="89" t="s">
        <v>1572</v>
      </c>
      <c r="S542" s="89" t="s">
        <v>1573</v>
      </c>
      <c r="T542" s="90">
        <v>8.02</v>
      </c>
      <c r="U542" s="89">
        <v>7.77</v>
      </c>
      <c r="V542" s="89" t="s">
        <v>1576</v>
      </c>
      <c r="W542" s="89" t="s">
        <v>1574</v>
      </c>
      <c r="X542" s="89" t="s">
        <v>1574</v>
      </c>
      <c r="Y542" s="89" t="s">
        <v>1574</v>
      </c>
      <c r="Z542" s="92" t="s">
        <v>1576</v>
      </c>
      <c r="AA542" s="92" t="s">
        <v>1576</v>
      </c>
      <c r="AB542" s="92" t="s">
        <v>1576</v>
      </c>
      <c r="AC542" s="93" t="s">
        <v>1577</v>
      </c>
      <c r="AD542" s="93" t="s">
        <v>1578</v>
      </c>
      <c r="AE542" s="93" t="s">
        <v>1576</v>
      </c>
      <c r="AF542" s="93" t="s">
        <v>1576</v>
      </c>
      <c r="AG542" s="93" t="s">
        <v>1576</v>
      </c>
      <c r="AH542" s="93" t="s">
        <v>1576</v>
      </c>
      <c r="AI542" s="104" t="s">
        <v>1576</v>
      </c>
    </row>
    <row r="543" spans="1:35" x14ac:dyDescent="0.3">
      <c r="A543" s="103">
        <v>253671</v>
      </c>
      <c r="B543" s="89" t="s">
        <v>1116</v>
      </c>
      <c r="C543" s="89" t="s">
        <v>1116</v>
      </c>
      <c r="D543" s="66">
        <v>2021</v>
      </c>
      <c r="E543" s="78">
        <v>44545</v>
      </c>
      <c r="F543" s="205" t="s">
        <v>1741</v>
      </c>
      <c r="G543" s="174" t="s">
        <v>1741</v>
      </c>
      <c r="H543" s="93">
        <v>2.0774073955703285</v>
      </c>
      <c r="I543" s="93">
        <v>4.0798150574749377</v>
      </c>
      <c r="J543" s="93">
        <v>1.4551439803125699</v>
      </c>
      <c r="K543" s="93">
        <v>2.4060638989208134</v>
      </c>
      <c r="L543" s="93">
        <v>3.3349206856509745</v>
      </c>
      <c r="M543" s="93">
        <v>3.8117762365900685</v>
      </c>
      <c r="N543" s="89" t="s">
        <v>1575</v>
      </c>
      <c r="O543" s="92">
        <v>0.66200049005507788</v>
      </c>
      <c r="P543" s="95" t="s">
        <v>1572</v>
      </c>
      <c r="Q543" s="89" t="s">
        <v>1572</v>
      </c>
      <c r="R543" s="89" t="s">
        <v>1572</v>
      </c>
      <c r="S543" s="89" t="s">
        <v>1573</v>
      </c>
      <c r="T543" s="93">
        <v>3.2096476930124536</v>
      </c>
      <c r="U543" s="93">
        <v>4.8717866768939029</v>
      </c>
      <c r="V543" s="89" t="s">
        <v>1576</v>
      </c>
      <c r="W543" s="89" t="s">
        <v>1574</v>
      </c>
      <c r="X543" s="89" t="s">
        <v>1574</v>
      </c>
      <c r="Y543" s="89" t="s">
        <v>1574</v>
      </c>
      <c r="Z543" s="92" t="s">
        <v>1576</v>
      </c>
      <c r="AA543" s="92" t="s">
        <v>1576</v>
      </c>
      <c r="AB543" s="92" t="s">
        <v>1576</v>
      </c>
      <c r="AC543" s="93" t="s">
        <v>1577</v>
      </c>
      <c r="AD543" s="93" t="s">
        <v>1578</v>
      </c>
      <c r="AE543" s="93" t="s">
        <v>1576</v>
      </c>
      <c r="AF543" s="93" t="s">
        <v>1576</v>
      </c>
      <c r="AG543" s="93" t="s">
        <v>1576</v>
      </c>
      <c r="AH543" s="93" t="s">
        <v>1576</v>
      </c>
      <c r="AI543" s="104" t="s">
        <v>1576</v>
      </c>
    </row>
    <row r="544" spans="1:35" x14ac:dyDescent="0.3">
      <c r="A544" s="105">
        <v>216176</v>
      </c>
      <c r="B544" s="89" t="s">
        <v>1123</v>
      </c>
      <c r="C544" s="89" t="s">
        <v>1123</v>
      </c>
      <c r="D544" s="66">
        <v>2021</v>
      </c>
      <c r="E544" s="78">
        <v>44242</v>
      </c>
      <c r="F544" s="205" t="s">
        <v>1741</v>
      </c>
      <c r="G544" s="174" t="s">
        <v>1741</v>
      </c>
      <c r="H544" s="90">
        <v>3.4193271040166118</v>
      </c>
      <c r="I544" s="91">
        <v>0.87516492548612468</v>
      </c>
      <c r="J544" s="91">
        <v>0.38673674647978712</v>
      </c>
      <c r="K544" s="89" t="s">
        <v>1572</v>
      </c>
      <c r="L544" s="90">
        <v>1.6732636861116521</v>
      </c>
      <c r="M544" s="90">
        <v>2.3256115761469083</v>
      </c>
      <c r="N544" s="89" t="s">
        <v>1575</v>
      </c>
      <c r="O544" s="89" t="s">
        <v>1572</v>
      </c>
      <c r="P544" s="89" t="s">
        <v>1572</v>
      </c>
      <c r="Q544" s="89" t="s">
        <v>1572</v>
      </c>
      <c r="R544" s="89" t="s">
        <v>1572</v>
      </c>
      <c r="S544" s="89" t="s">
        <v>1573</v>
      </c>
      <c r="T544" s="90">
        <v>4.03</v>
      </c>
      <c r="U544" s="90">
        <v>6.0119395237168263</v>
      </c>
      <c r="V544" s="89" t="s">
        <v>1576</v>
      </c>
      <c r="W544" s="89" t="s">
        <v>1574</v>
      </c>
      <c r="X544" s="89" t="s">
        <v>1574</v>
      </c>
      <c r="Y544" s="89" t="s">
        <v>1574</v>
      </c>
      <c r="Z544" s="92" t="s">
        <v>1576</v>
      </c>
      <c r="AA544" s="92" t="s">
        <v>1576</v>
      </c>
      <c r="AB544" s="92" t="s">
        <v>1576</v>
      </c>
      <c r="AC544" s="93" t="s">
        <v>1577</v>
      </c>
      <c r="AD544" s="93" t="s">
        <v>1578</v>
      </c>
      <c r="AE544" s="93" t="s">
        <v>1576</v>
      </c>
      <c r="AF544" s="93" t="s">
        <v>1576</v>
      </c>
      <c r="AG544" s="93" t="s">
        <v>1576</v>
      </c>
      <c r="AH544" s="93" t="s">
        <v>1576</v>
      </c>
      <c r="AI544" s="104" t="s">
        <v>1576</v>
      </c>
    </row>
    <row r="545" spans="1:35" x14ac:dyDescent="0.3">
      <c r="A545" s="106">
        <v>227469</v>
      </c>
      <c r="B545" s="89" t="s">
        <v>1123</v>
      </c>
      <c r="C545" s="89" t="s">
        <v>1123</v>
      </c>
      <c r="D545" s="101">
        <v>2021</v>
      </c>
      <c r="E545" s="78">
        <v>44335</v>
      </c>
      <c r="F545" s="205" t="s">
        <v>1741</v>
      </c>
      <c r="G545" s="174" t="s">
        <v>1741</v>
      </c>
      <c r="H545" s="90">
        <v>3.7518448601338603</v>
      </c>
      <c r="I545" s="90">
        <v>2.5667867970939873</v>
      </c>
      <c r="J545" s="90">
        <v>2.4447114009496027</v>
      </c>
      <c r="K545" s="91">
        <v>0.91367770722498709</v>
      </c>
      <c r="L545" s="90">
        <v>2.31073737200389</v>
      </c>
      <c r="M545" s="90">
        <v>4.3441450717922319</v>
      </c>
      <c r="N545" s="89" t="s">
        <v>1575</v>
      </c>
      <c r="O545" s="89" t="s">
        <v>1572</v>
      </c>
      <c r="P545" s="91">
        <v>0.67730679022939178</v>
      </c>
      <c r="Q545" s="89" t="s">
        <v>1572</v>
      </c>
      <c r="R545" s="89" t="s">
        <v>1572</v>
      </c>
      <c r="S545" s="89" t="s">
        <v>1573</v>
      </c>
      <c r="T545" s="93" t="s">
        <v>1750</v>
      </c>
      <c r="U545" s="90">
        <v>4.4940220811166407</v>
      </c>
      <c r="V545" s="89" t="s">
        <v>1576</v>
      </c>
      <c r="W545" s="89" t="s">
        <v>1574</v>
      </c>
      <c r="X545" s="89" t="s">
        <v>1574</v>
      </c>
      <c r="Y545" s="89" t="s">
        <v>1574</v>
      </c>
      <c r="Z545" s="92" t="s">
        <v>1576</v>
      </c>
      <c r="AA545" s="92" t="s">
        <v>1576</v>
      </c>
      <c r="AB545" s="92" t="s">
        <v>1576</v>
      </c>
      <c r="AC545" s="93" t="s">
        <v>1577</v>
      </c>
      <c r="AD545" s="93" t="s">
        <v>1578</v>
      </c>
      <c r="AE545" s="93" t="s">
        <v>1576</v>
      </c>
      <c r="AF545" s="93" t="s">
        <v>1576</v>
      </c>
      <c r="AG545" s="93" t="s">
        <v>1576</v>
      </c>
      <c r="AH545" s="93" t="s">
        <v>1576</v>
      </c>
      <c r="AI545" s="104" t="s">
        <v>1576</v>
      </c>
    </row>
    <row r="546" spans="1:35" x14ac:dyDescent="0.3">
      <c r="A546" s="106">
        <v>241452</v>
      </c>
      <c r="B546" s="89" t="s">
        <v>1123</v>
      </c>
      <c r="C546" s="89" t="s">
        <v>1123</v>
      </c>
      <c r="D546" s="66">
        <v>2021</v>
      </c>
      <c r="E546" s="78">
        <v>44453</v>
      </c>
      <c r="F546" s="205" t="s">
        <v>1741</v>
      </c>
      <c r="G546" s="174" t="s">
        <v>1741</v>
      </c>
      <c r="H546" s="90">
        <v>3.8601161931849495</v>
      </c>
      <c r="I546" s="90">
        <v>2.698680424645302</v>
      </c>
      <c r="J546" s="90">
        <v>1.8444290108145647</v>
      </c>
      <c r="K546" s="90">
        <v>1.0245725435724444</v>
      </c>
      <c r="L546" s="90">
        <v>2.5400447575266503</v>
      </c>
      <c r="M546" s="90">
        <v>3.4769763314261768</v>
      </c>
      <c r="N546" s="89" t="s">
        <v>1575</v>
      </c>
      <c r="O546" s="90" t="s">
        <v>1572</v>
      </c>
      <c r="P546" s="91">
        <v>0.84003042629890523</v>
      </c>
      <c r="Q546" s="89" t="s">
        <v>1572</v>
      </c>
      <c r="R546" s="89" t="s">
        <v>1572</v>
      </c>
      <c r="S546" s="89" t="s">
        <v>1573</v>
      </c>
      <c r="T546" s="90">
        <v>3.4568023723693928</v>
      </c>
      <c r="U546" s="90">
        <v>6.2081776190318703</v>
      </c>
      <c r="V546" s="89" t="s">
        <v>1576</v>
      </c>
      <c r="W546" s="89" t="s">
        <v>1574</v>
      </c>
      <c r="X546" s="89" t="s">
        <v>1574</v>
      </c>
      <c r="Y546" s="89" t="s">
        <v>1574</v>
      </c>
      <c r="Z546" s="92" t="s">
        <v>1576</v>
      </c>
      <c r="AA546" s="92" t="s">
        <v>1576</v>
      </c>
      <c r="AB546" s="92" t="s">
        <v>1576</v>
      </c>
      <c r="AC546" s="93" t="s">
        <v>1577</v>
      </c>
      <c r="AD546" s="93" t="s">
        <v>1578</v>
      </c>
      <c r="AE546" s="93" t="s">
        <v>1576</v>
      </c>
      <c r="AF546" s="93" t="s">
        <v>1576</v>
      </c>
      <c r="AG546" s="93" t="s">
        <v>1576</v>
      </c>
      <c r="AH546" s="93" t="s">
        <v>1576</v>
      </c>
      <c r="AI546" s="104" t="s">
        <v>1576</v>
      </c>
    </row>
    <row r="547" spans="1:35" x14ac:dyDescent="0.3">
      <c r="A547" s="103">
        <v>249097</v>
      </c>
      <c r="B547" s="89" t="s">
        <v>1123</v>
      </c>
      <c r="C547" s="89" t="s">
        <v>1123</v>
      </c>
      <c r="D547" s="66">
        <v>2021</v>
      </c>
      <c r="E547" s="78">
        <v>44516</v>
      </c>
      <c r="F547" s="205" t="s">
        <v>1741</v>
      </c>
      <c r="G547" s="174" t="s">
        <v>1741</v>
      </c>
      <c r="H547" s="24">
        <v>4.38</v>
      </c>
      <c r="I547" s="24">
        <v>4.12</v>
      </c>
      <c r="J547" s="24">
        <v>1.86</v>
      </c>
      <c r="K547" s="24">
        <v>1.23</v>
      </c>
      <c r="L547" s="24">
        <v>3.39</v>
      </c>
      <c r="M547" s="90">
        <v>4.7</v>
      </c>
      <c r="N547" s="24" t="s">
        <v>1575</v>
      </c>
      <c r="O547" s="91">
        <v>0.6729839489460453</v>
      </c>
      <c r="P547" s="100">
        <v>0.56146457809579076</v>
      </c>
      <c r="Q547" s="24" t="s">
        <v>1572</v>
      </c>
      <c r="R547" s="24" t="s">
        <v>1572</v>
      </c>
      <c r="S547" s="24" t="s">
        <v>1573</v>
      </c>
      <c r="T547" s="24">
        <v>9.07</v>
      </c>
      <c r="U547" s="24">
        <v>7.05</v>
      </c>
      <c r="V547" s="24" t="s">
        <v>1576</v>
      </c>
      <c r="W547" s="24" t="s">
        <v>1574</v>
      </c>
      <c r="X547" s="24" t="s">
        <v>1574</v>
      </c>
      <c r="Y547" s="24" t="s">
        <v>1574</v>
      </c>
      <c r="Z547" s="92" t="s">
        <v>1576</v>
      </c>
      <c r="AA547" s="92" t="s">
        <v>1576</v>
      </c>
      <c r="AB547" s="92" t="s">
        <v>1576</v>
      </c>
      <c r="AC547" s="93" t="s">
        <v>1577</v>
      </c>
      <c r="AD547" s="93" t="s">
        <v>1578</v>
      </c>
      <c r="AE547" s="93" t="s">
        <v>1576</v>
      </c>
      <c r="AF547" s="93" t="s">
        <v>1576</v>
      </c>
      <c r="AG547" s="93" t="s">
        <v>1576</v>
      </c>
      <c r="AH547" s="93" t="s">
        <v>1576</v>
      </c>
      <c r="AI547" s="104" t="s">
        <v>1576</v>
      </c>
    </row>
    <row r="548" spans="1:35" x14ac:dyDescent="0.3">
      <c r="A548" s="74" t="s">
        <v>1571</v>
      </c>
      <c r="B548" s="95" t="s">
        <v>546</v>
      </c>
      <c r="C548" s="95" t="s">
        <v>2004</v>
      </c>
      <c r="D548" s="45">
        <v>2020</v>
      </c>
      <c r="E548" s="75">
        <v>43847</v>
      </c>
      <c r="F548" s="205">
        <v>6576900</v>
      </c>
      <c r="G548" s="174">
        <v>152125</v>
      </c>
      <c r="H548" s="68">
        <v>1.82</v>
      </c>
      <c r="I548" s="68">
        <v>1.01</v>
      </c>
      <c r="J548" s="68">
        <v>1.18</v>
      </c>
      <c r="K548" s="70">
        <v>0.96699999999999997</v>
      </c>
      <c r="L548" s="70">
        <v>0.871</v>
      </c>
      <c r="M548" s="70">
        <v>0.89900000000000002</v>
      </c>
      <c r="N548" s="68" t="s">
        <v>1575</v>
      </c>
      <c r="O548" s="70" t="s">
        <v>1572</v>
      </c>
      <c r="P548" s="59" t="s">
        <v>1572</v>
      </c>
      <c r="Q548" s="68" t="s">
        <v>1572</v>
      </c>
      <c r="R548" s="68" t="s">
        <v>1572</v>
      </c>
      <c r="S548" s="68" t="s">
        <v>1573</v>
      </c>
      <c r="T548" s="68">
        <v>3.2</v>
      </c>
      <c r="U548" s="68" t="s">
        <v>1572</v>
      </c>
      <c r="V548" s="68" t="s">
        <v>1576</v>
      </c>
      <c r="W548" s="68" t="s">
        <v>1574</v>
      </c>
      <c r="X548" s="68" t="s">
        <v>1574</v>
      </c>
      <c r="Y548" s="68" t="s">
        <v>1574</v>
      </c>
      <c r="Z548" s="68" t="s">
        <v>1576</v>
      </c>
      <c r="AA548" s="68" t="s">
        <v>1576</v>
      </c>
      <c r="AB548" s="68" t="s">
        <v>1576</v>
      </c>
      <c r="AC548" s="68" t="s">
        <v>1577</v>
      </c>
      <c r="AD548" s="68" t="s">
        <v>1578</v>
      </c>
      <c r="AE548" s="68" t="s">
        <v>1576</v>
      </c>
      <c r="AF548" s="68" t="s">
        <v>1576</v>
      </c>
      <c r="AG548" s="68" t="s">
        <v>1576</v>
      </c>
      <c r="AH548" s="68" t="s">
        <v>1576</v>
      </c>
      <c r="AI548" s="76" t="s">
        <v>1576</v>
      </c>
    </row>
    <row r="549" spans="1:35" x14ac:dyDescent="0.3">
      <c r="A549" s="74" t="s">
        <v>1579</v>
      </c>
      <c r="B549" s="95" t="s">
        <v>546</v>
      </c>
      <c r="C549" s="95" t="s">
        <v>2004</v>
      </c>
      <c r="D549" s="45">
        <v>2020</v>
      </c>
      <c r="E549" s="75">
        <v>43873</v>
      </c>
      <c r="F549" s="205">
        <v>6576900</v>
      </c>
      <c r="G549" s="174">
        <v>152125</v>
      </c>
      <c r="H549" s="68">
        <v>2.16</v>
      </c>
      <c r="I549" s="68">
        <v>1.45</v>
      </c>
      <c r="J549" s="68">
        <v>1.25</v>
      </c>
      <c r="K549" s="70">
        <v>0.70499999999999996</v>
      </c>
      <c r="L549" s="70">
        <v>0.74399999999999999</v>
      </c>
      <c r="M549" s="68">
        <v>1.34</v>
      </c>
      <c r="N549" s="68" t="s">
        <v>1575</v>
      </c>
      <c r="O549" s="70" t="s">
        <v>1572</v>
      </c>
      <c r="P549" s="59" t="s">
        <v>1572</v>
      </c>
      <c r="Q549" s="68" t="s">
        <v>1572</v>
      </c>
      <c r="R549" s="70" t="s">
        <v>1572</v>
      </c>
      <c r="S549" s="70" t="s">
        <v>1573</v>
      </c>
      <c r="T549" s="68">
        <v>6.26</v>
      </c>
      <c r="U549" s="70">
        <v>0.82499999999999996</v>
      </c>
      <c r="V549" s="68" t="s">
        <v>1576</v>
      </c>
      <c r="W549" s="70" t="s">
        <v>1574</v>
      </c>
      <c r="X549" s="70" t="s">
        <v>1574</v>
      </c>
      <c r="Y549" s="70" t="s">
        <v>1574</v>
      </c>
      <c r="Z549" s="68" t="s">
        <v>1576</v>
      </c>
      <c r="AA549" s="68" t="s">
        <v>1576</v>
      </c>
      <c r="AB549" s="68" t="s">
        <v>1576</v>
      </c>
      <c r="AC549" s="68" t="s">
        <v>1577</v>
      </c>
      <c r="AD549" s="68" t="s">
        <v>1578</v>
      </c>
      <c r="AE549" s="68" t="s">
        <v>1576</v>
      </c>
      <c r="AF549" s="68" t="s">
        <v>1576</v>
      </c>
      <c r="AG549" s="68" t="s">
        <v>1576</v>
      </c>
      <c r="AH549" s="68" t="s">
        <v>1576</v>
      </c>
      <c r="AI549" s="76" t="s">
        <v>1576</v>
      </c>
    </row>
    <row r="550" spans="1:35" x14ac:dyDescent="0.3">
      <c r="A550" s="74" t="s">
        <v>1580</v>
      </c>
      <c r="B550" s="95" t="s">
        <v>546</v>
      </c>
      <c r="C550" s="95" t="s">
        <v>2004</v>
      </c>
      <c r="D550" s="45">
        <v>2020</v>
      </c>
      <c r="E550" s="75">
        <v>43902</v>
      </c>
      <c r="F550" s="205">
        <v>6576900</v>
      </c>
      <c r="G550" s="174">
        <v>152125</v>
      </c>
      <c r="H550" s="68">
        <v>1.63</v>
      </c>
      <c r="I550" s="68">
        <v>1.2</v>
      </c>
      <c r="J550" s="68">
        <v>1.22</v>
      </c>
      <c r="K550" s="70">
        <v>0.64900000000000002</v>
      </c>
      <c r="L550" s="70">
        <v>0.80200000000000005</v>
      </c>
      <c r="M550" s="68">
        <v>1.4</v>
      </c>
      <c r="N550" s="68" t="s">
        <v>1575</v>
      </c>
      <c r="O550" s="70" t="s">
        <v>1572</v>
      </c>
      <c r="P550" s="59" t="s">
        <v>1572</v>
      </c>
      <c r="Q550" s="68" t="s">
        <v>1572</v>
      </c>
      <c r="R550" s="27" t="s">
        <v>1572</v>
      </c>
      <c r="S550" s="27" t="s">
        <v>1573</v>
      </c>
      <c r="T550" s="68">
        <v>2.42</v>
      </c>
      <c r="U550" s="68">
        <v>1.22</v>
      </c>
      <c r="V550" s="68" t="s">
        <v>1576</v>
      </c>
      <c r="W550" s="27" t="s">
        <v>1574</v>
      </c>
      <c r="X550" s="27" t="s">
        <v>1574</v>
      </c>
      <c r="Y550" s="27" t="s">
        <v>1574</v>
      </c>
      <c r="Z550" s="68" t="s">
        <v>1576</v>
      </c>
      <c r="AA550" s="68" t="s">
        <v>1576</v>
      </c>
      <c r="AB550" s="68" t="s">
        <v>1576</v>
      </c>
      <c r="AC550" s="68" t="s">
        <v>1577</v>
      </c>
      <c r="AD550" s="68" t="s">
        <v>1578</v>
      </c>
      <c r="AE550" s="68" t="s">
        <v>1576</v>
      </c>
      <c r="AF550" s="68" t="s">
        <v>1576</v>
      </c>
      <c r="AG550" s="68" t="s">
        <v>1576</v>
      </c>
      <c r="AH550" s="68" t="s">
        <v>1576</v>
      </c>
      <c r="AI550" s="76" t="s">
        <v>1576</v>
      </c>
    </row>
    <row r="551" spans="1:35" x14ac:dyDescent="0.3">
      <c r="A551" s="74" t="s">
        <v>1581</v>
      </c>
      <c r="B551" s="95" t="s">
        <v>546</v>
      </c>
      <c r="C551" s="95" t="s">
        <v>2004</v>
      </c>
      <c r="D551" s="45">
        <v>2020</v>
      </c>
      <c r="E551" s="75">
        <v>43937</v>
      </c>
      <c r="F551" s="205">
        <v>6576900</v>
      </c>
      <c r="G551" s="174">
        <v>152125</v>
      </c>
      <c r="H551" s="68">
        <v>1.82</v>
      </c>
      <c r="I551" s="68">
        <v>1.1599999999999999</v>
      </c>
      <c r="J551" s="68">
        <v>1.1599999999999999</v>
      </c>
      <c r="K551" s="70">
        <v>0.94699999999999995</v>
      </c>
      <c r="L551" s="70">
        <v>0.98499999999999999</v>
      </c>
      <c r="M551" s="68">
        <v>1.27</v>
      </c>
      <c r="N551" s="68" t="s">
        <v>1575</v>
      </c>
      <c r="O551" s="70" t="s">
        <v>1572</v>
      </c>
      <c r="P551" s="59" t="s">
        <v>1572</v>
      </c>
      <c r="Q551" s="68" t="s">
        <v>1572</v>
      </c>
      <c r="R551" s="68" t="s">
        <v>1572</v>
      </c>
      <c r="S551" s="68" t="s">
        <v>1573</v>
      </c>
      <c r="T551" s="68" t="s">
        <v>1582</v>
      </c>
      <c r="U551" s="68" t="s">
        <v>1572</v>
      </c>
      <c r="V551" s="68" t="s">
        <v>1576</v>
      </c>
      <c r="W551" s="68" t="s">
        <v>1574</v>
      </c>
      <c r="X551" s="68" t="s">
        <v>1574</v>
      </c>
      <c r="Y551" s="68" t="s">
        <v>1574</v>
      </c>
      <c r="Z551" s="68" t="s">
        <v>1576</v>
      </c>
      <c r="AA551" s="68" t="s">
        <v>1576</v>
      </c>
      <c r="AB551" s="68" t="s">
        <v>1576</v>
      </c>
      <c r="AC551" s="68" t="s">
        <v>1577</v>
      </c>
      <c r="AD551" s="68" t="s">
        <v>1578</v>
      </c>
      <c r="AE551" s="68" t="s">
        <v>1576</v>
      </c>
      <c r="AF551" s="68" t="s">
        <v>1576</v>
      </c>
      <c r="AG551" s="68" t="s">
        <v>1576</v>
      </c>
      <c r="AH551" s="68" t="s">
        <v>1576</v>
      </c>
      <c r="AI551" s="76" t="s">
        <v>1576</v>
      </c>
    </row>
    <row r="552" spans="1:35" x14ac:dyDescent="0.3">
      <c r="A552" s="74" t="s">
        <v>1583</v>
      </c>
      <c r="B552" s="95" t="s">
        <v>546</v>
      </c>
      <c r="C552" s="95" t="s">
        <v>2004</v>
      </c>
      <c r="D552" s="45">
        <v>2020</v>
      </c>
      <c r="E552" s="75">
        <v>43966</v>
      </c>
      <c r="F552" s="205">
        <v>6576900</v>
      </c>
      <c r="G552" s="174">
        <v>152125</v>
      </c>
      <c r="H552" s="68">
        <v>2.76</v>
      </c>
      <c r="I552" s="68">
        <v>1.24</v>
      </c>
      <c r="J552" s="68">
        <v>1.37</v>
      </c>
      <c r="K552" s="70">
        <v>0.86899999999999999</v>
      </c>
      <c r="L552" s="68">
        <v>1.38</v>
      </c>
      <c r="M552" s="68">
        <v>1.58</v>
      </c>
      <c r="N552" s="68" t="s">
        <v>1575</v>
      </c>
      <c r="O552" s="70" t="s">
        <v>1572</v>
      </c>
      <c r="P552" s="59" t="s">
        <v>1572</v>
      </c>
      <c r="Q552" s="68" t="s">
        <v>1572</v>
      </c>
      <c r="R552" s="68" t="s">
        <v>1572</v>
      </c>
      <c r="S552" s="68" t="s">
        <v>1573</v>
      </c>
      <c r="T552" s="68">
        <v>2.95</v>
      </c>
      <c r="U552" s="68" t="s">
        <v>1572</v>
      </c>
      <c r="V552" s="68" t="s">
        <v>1576</v>
      </c>
      <c r="W552" s="68" t="s">
        <v>1574</v>
      </c>
      <c r="X552" s="68" t="s">
        <v>1574</v>
      </c>
      <c r="Y552" s="68" t="s">
        <v>1574</v>
      </c>
      <c r="Z552" s="68" t="s">
        <v>1576</v>
      </c>
      <c r="AA552" s="68" t="s">
        <v>1576</v>
      </c>
      <c r="AB552" s="68" t="s">
        <v>1576</v>
      </c>
      <c r="AC552" s="68" t="s">
        <v>1577</v>
      </c>
      <c r="AD552" s="68" t="s">
        <v>1578</v>
      </c>
      <c r="AE552" s="68" t="s">
        <v>1576</v>
      </c>
      <c r="AF552" s="68" t="s">
        <v>1576</v>
      </c>
      <c r="AG552" s="68" t="s">
        <v>1576</v>
      </c>
      <c r="AH552" s="68" t="s">
        <v>1576</v>
      </c>
      <c r="AI552" s="76" t="s">
        <v>1576</v>
      </c>
    </row>
    <row r="553" spans="1:35" x14ac:dyDescent="0.3">
      <c r="A553" s="74">
        <v>183731</v>
      </c>
      <c r="B553" s="95" t="s">
        <v>546</v>
      </c>
      <c r="C553" s="95" t="s">
        <v>2004</v>
      </c>
      <c r="D553" s="45">
        <v>2020</v>
      </c>
      <c r="E553" s="75">
        <v>43993</v>
      </c>
      <c r="F553" s="205">
        <v>6576900</v>
      </c>
      <c r="G553" s="174">
        <v>152125</v>
      </c>
      <c r="H553" s="68">
        <v>2.0099999999999998</v>
      </c>
      <c r="I553" s="68">
        <v>1.2</v>
      </c>
      <c r="J553" s="68">
        <v>1.29</v>
      </c>
      <c r="K553" s="70">
        <v>0.76</v>
      </c>
      <c r="L553" s="68">
        <v>1.38</v>
      </c>
      <c r="M553" s="68">
        <v>1.1399999999999999</v>
      </c>
      <c r="N553" s="68" t="s">
        <v>1575</v>
      </c>
      <c r="O553" s="70">
        <v>0.35599999999999998</v>
      </c>
      <c r="P553" s="59" t="s">
        <v>1572</v>
      </c>
      <c r="Q553" s="68" t="s">
        <v>1572</v>
      </c>
      <c r="R553" s="68" t="s">
        <v>1572</v>
      </c>
      <c r="S553" s="68" t="s">
        <v>1573</v>
      </c>
      <c r="T553" s="68">
        <v>2.63</v>
      </c>
      <c r="U553" s="68" t="s">
        <v>1572</v>
      </c>
      <c r="V553" s="68" t="s">
        <v>1576</v>
      </c>
      <c r="W553" s="68" t="s">
        <v>1574</v>
      </c>
      <c r="X553" s="68" t="s">
        <v>1574</v>
      </c>
      <c r="Y553" s="68" t="s">
        <v>1574</v>
      </c>
      <c r="Z553" s="68" t="s">
        <v>1576</v>
      </c>
      <c r="AA553" s="68" t="s">
        <v>1576</v>
      </c>
      <c r="AB553" s="68" t="s">
        <v>1576</v>
      </c>
      <c r="AC553" s="68" t="s">
        <v>1577</v>
      </c>
      <c r="AD553" s="68" t="s">
        <v>1578</v>
      </c>
      <c r="AE553" s="68" t="s">
        <v>1576</v>
      </c>
      <c r="AF553" s="68" t="s">
        <v>1576</v>
      </c>
      <c r="AG553" s="68" t="s">
        <v>1576</v>
      </c>
      <c r="AH553" s="68" t="s">
        <v>1576</v>
      </c>
      <c r="AI553" s="76" t="s">
        <v>1576</v>
      </c>
    </row>
    <row r="554" spans="1:35" x14ac:dyDescent="0.3">
      <c r="A554" s="74">
        <v>190271</v>
      </c>
      <c r="B554" s="95" t="s">
        <v>546</v>
      </c>
      <c r="C554" s="95" t="s">
        <v>2004</v>
      </c>
      <c r="D554" s="45">
        <v>2020</v>
      </c>
      <c r="E554" s="75">
        <v>44029</v>
      </c>
      <c r="F554" s="205">
        <v>6576900</v>
      </c>
      <c r="G554" s="174">
        <v>152125</v>
      </c>
      <c r="H554" s="68">
        <v>2.3238055295673772</v>
      </c>
      <c r="I554" s="68">
        <v>1.4549795141465303</v>
      </c>
      <c r="J554" s="68">
        <v>1.1336580959447689</v>
      </c>
      <c r="K554" s="70">
        <v>0.64909507371681119</v>
      </c>
      <c r="L554" s="68">
        <v>1.2442064285791097</v>
      </c>
      <c r="M554" s="68">
        <v>1.9781484229656632</v>
      </c>
      <c r="N554" s="27" t="s">
        <v>1575</v>
      </c>
      <c r="O554" s="70">
        <v>0.47764837457388348</v>
      </c>
      <c r="P554" s="57" t="s">
        <v>1572</v>
      </c>
      <c r="Q554" s="27" t="s">
        <v>1572</v>
      </c>
      <c r="R554" s="27" t="s">
        <v>1572</v>
      </c>
      <c r="S554" s="27" t="s">
        <v>1573</v>
      </c>
      <c r="T554" s="68">
        <v>3.5656138766117147</v>
      </c>
      <c r="U554" s="68">
        <v>1.5160606940456602</v>
      </c>
      <c r="V554" s="27" t="s">
        <v>1576</v>
      </c>
      <c r="W554" s="27" t="s">
        <v>1574</v>
      </c>
      <c r="X554" s="27" t="s">
        <v>1574</v>
      </c>
      <c r="Y554" s="27" t="s">
        <v>1574</v>
      </c>
      <c r="Z554" s="68" t="s">
        <v>1576</v>
      </c>
      <c r="AA554" s="68" t="s">
        <v>1576</v>
      </c>
      <c r="AB554" s="68" t="s">
        <v>1576</v>
      </c>
      <c r="AC554" s="68" t="s">
        <v>1577</v>
      </c>
      <c r="AD554" s="68" t="s">
        <v>1578</v>
      </c>
      <c r="AE554" s="68" t="s">
        <v>1576</v>
      </c>
      <c r="AF554" s="68" t="s">
        <v>1576</v>
      </c>
      <c r="AG554" s="68" t="s">
        <v>1576</v>
      </c>
      <c r="AH554" s="68" t="s">
        <v>1576</v>
      </c>
      <c r="AI554" s="77" t="s">
        <v>1576</v>
      </c>
    </row>
    <row r="555" spans="1:35" x14ac:dyDescent="0.3">
      <c r="A555" s="74">
        <v>190672</v>
      </c>
      <c r="B555" s="95" t="s">
        <v>546</v>
      </c>
      <c r="C555" s="95" t="s">
        <v>2004</v>
      </c>
      <c r="D555" s="45">
        <v>2020</v>
      </c>
      <c r="E555" s="4">
        <v>44068</v>
      </c>
      <c r="F555" s="205">
        <v>6576900</v>
      </c>
      <c r="G555" s="174">
        <v>152125</v>
      </c>
      <c r="H555" s="68">
        <v>3.6848895339461372</v>
      </c>
      <c r="I555" s="70">
        <v>0.70956297371391719</v>
      </c>
      <c r="J555" s="68">
        <v>1.0992850615492127</v>
      </c>
      <c r="K555" s="70">
        <v>0.72837714347148308</v>
      </c>
      <c r="L555" s="27" t="s">
        <v>1572</v>
      </c>
      <c r="M555" s="68">
        <v>1.2263613395688866</v>
      </c>
      <c r="N555" s="27" t="s">
        <v>1575</v>
      </c>
      <c r="O555" s="27" t="s">
        <v>1572</v>
      </c>
      <c r="P555" s="57" t="s">
        <v>1572</v>
      </c>
      <c r="Q555" s="27" t="s">
        <v>1572</v>
      </c>
      <c r="R555" s="27" t="s">
        <v>1572</v>
      </c>
      <c r="S555" s="27" t="s">
        <v>1573</v>
      </c>
      <c r="T555" s="68">
        <v>3.8886201150352093</v>
      </c>
      <c r="U555" s="68">
        <v>1.9186152771058436</v>
      </c>
      <c r="V555" s="27" t="s">
        <v>1576</v>
      </c>
      <c r="W555" s="27" t="s">
        <v>1574</v>
      </c>
      <c r="X555" s="27" t="s">
        <v>1574</v>
      </c>
      <c r="Y555" s="27" t="s">
        <v>1574</v>
      </c>
      <c r="Z555" s="68" t="s">
        <v>1576</v>
      </c>
      <c r="AA555" s="68" t="s">
        <v>1576</v>
      </c>
      <c r="AB555" s="68" t="s">
        <v>1576</v>
      </c>
      <c r="AC555" s="68" t="s">
        <v>1577</v>
      </c>
      <c r="AD555" s="68" t="s">
        <v>1578</v>
      </c>
      <c r="AE555" s="68" t="s">
        <v>1576</v>
      </c>
      <c r="AF555" s="68" t="s">
        <v>1576</v>
      </c>
      <c r="AG555" s="68" t="s">
        <v>1576</v>
      </c>
      <c r="AH555" s="68" t="s">
        <v>1576</v>
      </c>
      <c r="AI555" s="77" t="s">
        <v>1576</v>
      </c>
    </row>
    <row r="556" spans="1:35" x14ac:dyDescent="0.3">
      <c r="A556" s="74">
        <v>195198</v>
      </c>
      <c r="B556" s="95" t="s">
        <v>546</v>
      </c>
      <c r="C556" s="95" t="s">
        <v>2004</v>
      </c>
      <c r="D556" s="45">
        <v>2020</v>
      </c>
      <c r="E556" s="78">
        <v>44096</v>
      </c>
      <c r="F556" s="205">
        <v>6576900</v>
      </c>
      <c r="G556" s="174">
        <v>152125</v>
      </c>
      <c r="H556" s="68">
        <v>4.2532928719008272</v>
      </c>
      <c r="I556" s="70">
        <v>0.98926050275482103</v>
      </c>
      <c r="J556" s="70">
        <v>0.82138860192837471</v>
      </c>
      <c r="K556" s="70">
        <v>0.74498536501377433</v>
      </c>
      <c r="L556" s="27" t="s">
        <v>1572</v>
      </c>
      <c r="M556" s="68">
        <v>1.5036372245179064</v>
      </c>
      <c r="N556" s="27" t="s">
        <v>1575</v>
      </c>
      <c r="O556" s="27" t="s">
        <v>1572</v>
      </c>
      <c r="P556" s="79">
        <v>0.37405303030303033</v>
      </c>
      <c r="Q556" s="27" t="s">
        <v>1572</v>
      </c>
      <c r="R556" s="27" t="s">
        <v>1572</v>
      </c>
      <c r="S556" s="27" t="s">
        <v>1573</v>
      </c>
      <c r="T556" s="27" t="s">
        <v>1582</v>
      </c>
      <c r="U556" s="70">
        <v>0.99119748622589532</v>
      </c>
      <c r="V556" s="27" t="s">
        <v>1576</v>
      </c>
      <c r="W556" s="27" t="s">
        <v>1574</v>
      </c>
      <c r="X556" s="27" t="s">
        <v>1574</v>
      </c>
      <c r="Y556" s="27" t="s">
        <v>1574</v>
      </c>
      <c r="Z556" s="68" t="s">
        <v>1576</v>
      </c>
      <c r="AA556" s="68" t="s">
        <v>1576</v>
      </c>
      <c r="AB556" s="68" t="s">
        <v>1576</v>
      </c>
      <c r="AC556" s="68" t="s">
        <v>1577</v>
      </c>
      <c r="AD556" s="68" t="s">
        <v>1578</v>
      </c>
      <c r="AE556" s="68" t="s">
        <v>1576</v>
      </c>
      <c r="AF556" s="68" t="s">
        <v>1576</v>
      </c>
      <c r="AG556" s="68" t="s">
        <v>1576</v>
      </c>
      <c r="AH556" s="68" t="s">
        <v>1576</v>
      </c>
      <c r="AI556" s="77" t="s">
        <v>1576</v>
      </c>
    </row>
    <row r="557" spans="1:35" x14ac:dyDescent="0.3">
      <c r="A557" s="48">
        <v>199127</v>
      </c>
      <c r="B557" s="95" t="s">
        <v>546</v>
      </c>
      <c r="C557" s="95" t="s">
        <v>2004</v>
      </c>
      <c r="D557" s="45">
        <v>2020</v>
      </c>
      <c r="E557" s="4">
        <v>44126</v>
      </c>
      <c r="F557" s="205">
        <v>6576900</v>
      </c>
      <c r="G557" s="174">
        <v>152125</v>
      </c>
      <c r="H557" s="1">
        <v>2.8850783950416625</v>
      </c>
      <c r="I557" s="1">
        <v>1.2249563870017011</v>
      </c>
      <c r="J557" s="1">
        <v>1.1482408521058847</v>
      </c>
      <c r="K557" s="73">
        <v>0.35486352653078912</v>
      </c>
      <c r="L557" s="1">
        <v>1.1979759234578335</v>
      </c>
      <c r="M557" s="1">
        <v>1.8384639556176792</v>
      </c>
      <c r="N557" s="27" t="s">
        <v>1575</v>
      </c>
      <c r="O557" s="27" t="s">
        <v>1572</v>
      </c>
      <c r="P557" s="27" t="s">
        <v>1572</v>
      </c>
      <c r="Q557" s="27" t="s">
        <v>1572</v>
      </c>
      <c r="R557" s="27" t="s">
        <v>1572</v>
      </c>
      <c r="S557" s="27" t="s">
        <v>1573</v>
      </c>
      <c r="T557" s="1">
        <v>3.6328273141977911</v>
      </c>
      <c r="U557" s="27" t="s">
        <v>1572</v>
      </c>
      <c r="V557" s="27" t="s">
        <v>1576</v>
      </c>
      <c r="W557" s="27" t="s">
        <v>1574</v>
      </c>
      <c r="X557" s="27" t="s">
        <v>1574</v>
      </c>
      <c r="Y557" s="27" t="s">
        <v>1574</v>
      </c>
      <c r="Z557" s="68" t="s">
        <v>1576</v>
      </c>
      <c r="AA557" s="68" t="s">
        <v>1576</v>
      </c>
      <c r="AB557" s="68" t="s">
        <v>1576</v>
      </c>
      <c r="AC557" s="68" t="s">
        <v>1577</v>
      </c>
      <c r="AD557" s="68" t="s">
        <v>1578</v>
      </c>
      <c r="AE557" s="68" t="s">
        <v>1576</v>
      </c>
      <c r="AF557" s="68" t="s">
        <v>1576</v>
      </c>
      <c r="AG557" s="68" t="s">
        <v>1576</v>
      </c>
      <c r="AH557" s="68" t="s">
        <v>1576</v>
      </c>
      <c r="AI557" s="77" t="s">
        <v>1576</v>
      </c>
    </row>
    <row r="558" spans="1:35" x14ac:dyDescent="0.3">
      <c r="A558" s="48">
        <v>204865</v>
      </c>
      <c r="B558" s="95" t="s">
        <v>546</v>
      </c>
      <c r="C558" s="95" t="s">
        <v>2004</v>
      </c>
      <c r="D558" s="45">
        <v>2020</v>
      </c>
      <c r="E558" s="78">
        <v>44151</v>
      </c>
      <c r="F558" s="205">
        <v>6576900</v>
      </c>
      <c r="G558" s="174">
        <v>152125</v>
      </c>
      <c r="H558" s="1">
        <v>2.5443287946233744</v>
      </c>
      <c r="I558" s="1">
        <v>1.1185301562363621</v>
      </c>
      <c r="J558" s="1">
        <v>0.99927991620843137</v>
      </c>
      <c r="K558" s="73">
        <v>0.65974949812341799</v>
      </c>
      <c r="L558" s="27" t="s">
        <v>1572</v>
      </c>
      <c r="M558" s="1">
        <v>1.5395609670943526</v>
      </c>
      <c r="N558" s="27" t="s">
        <v>1575</v>
      </c>
      <c r="O558" s="27" t="s">
        <v>1572</v>
      </c>
      <c r="P558" s="27" t="s">
        <v>1572</v>
      </c>
      <c r="Q558" s="27" t="s">
        <v>1572</v>
      </c>
      <c r="R558" s="27" t="s">
        <v>1572</v>
      </c>
      <c r="S558" s="27" t="s">
        <v>1573</v>
      </c>
      <c r="T558" s="27" t="s">
        <v>1582</v>
      </c>
      <c r="U558" s="27" t="s">
        <v>1572</v>
      </c>
      <c r="V558" s="27" t="s">
        <v>1576</v>
      </c>
      <c r="W558" s="27" t="s">
        <v>1574</v>
      </c>
      <c r="X558" s="27" t="s">
        <v>1574</v>
      </c>
      <c r="Y558" s="27" t="s">
        <v>1574</v>
      </c>
      <c r="Z558" s="68" t="s">
        <v>1576</v>
      </c>
      <c r="AA558" s="68" t="s">
        <v>1576</v>
      </c>
      <c r="AB558" s="68" t="s">
        <v>1576</v>
      </c>
      <c r="AC558" s="68" t="s">
        <v>1577</v>
      </c>
      <c r="AD558" s="68" t="s">
        <v>1578</v>
      </c>
      <c r="AE558" s="68" t="s">
        <v>1576</v>
      </c>
      <c r="AF558" s="68" t="s">
        <v>1576</v>
      </c>
      <c r="AG558" s="68" t="s">
        <v>1576</v>
      </c>
      <c r="AH558" s="68" t="s">
        <v>1576</v>
      </c>
      <c r="AI558" s="77" t="s">
        <v>1576</v>
      </c>
    </row>
    <row r="559" spans="1:35" x14ac:dyDescent="0.3">
      <c r="A559" s="48">
        <v>205800</v>
      </c>
      <c r="B559" s="95" t="s">
        <v>546</v>
      </c>
      <c r="C559" s="95" t="s">
        <v>2004</v>
      </c>
      <c r="D559" s="45">
        <v>2020</v>
      </c>
      <c r="E559" s="4">
        <v>44181</v>
      </c>
      <c r="F559" s="205">
        <v>6576900</v>
      </c>
      <c r="G559" s="174">
        <v>152125</v>
      </c>
      <c r="H559" s="1">
        <v>2.5796578674099582</v>
      </c>
      <c r="I559" s="1">
        <v>1.1683882603705527</v>
      </c>
      <c r="J559" s="1">
        <v>1.1433568344537357</v>
      </c>
      <c r="K559" s="73">
        <v>0.65529868284418225</v>
      </c>
      <c r="L559" s="73">
        <v>0.51199650215882386</v>
      </c>
      <c r="M559" s="1">
        <v>2.1308411214953269</v>
      </c>
      <c r="N559" s="27" t="s">
        <v>1575</v>
      </c>
      <c r="O559" s="27" t="s">
        <v>1572</v>
      </c>
      <c r="P559" s="27">
        <v>1.27</v>
      </c>
      <c r="Q559" s="27" t="s">
        <v>1572</v>
      </c>
      <c r="R559" s="27" t="s">
        <v>1572</v>
      </c>
      <c r="S559" s="27" t="s">
        <v>1573</v>
      </c>
      <c r="T559" s="1">
        <v>3.2355030879379139</v>
      </c>
      <c r="U559" s="27" t="s">
        <v>1572</v>
      </c>
      <c r="V559" s="27" t="s">
        <v>1576</v>
      </c>
      <c r="W559" s="27" t="s">
        <v>1574</v>
      </c>
      <c r="X559" s="27" t="s">
        <v>1574</v>
      </c>
      <c r="Y559" s="27" t="s">
        <v>1574</v>
      </c>
      <c r="Z559" s="68" t="s">
        <v>1576</v>
      </c>
      <c r="AA559" s="68" t="s">
        <v>1576</v>
      </c>
      <c r="AB559" s="68" t="s">
        <v>1576</v>
      </c>
      <c r="AC559" s="68" t="s">
        <v>1577</v>
      </c>
      <c r="AD559" s="68" t="s">
        <v>1578</v>
      </c>
      <c r="AE559" s="68" t="s">
        <v>1576</v>
      </c>
      <c r="AF559" s="68" t="s">
        <v>1576</v>
      </c>
      <c r="AG559" s="68" t="s">
        <v>1576</v>
      </c>
      <c r="AH559" s="68" t="s">
        <v>1576</v>
      </c>
      <c r="AI559" s="77" t="s">
        <v>1576</v>
      </c>
    </row>
    <row r="560" spans="1:35" x14ac:dyDescent="0.3">
      <c r="A560" s="74" t="s">
        <v>1584</v>
      </c>
      <c r="B560" s="89" t="s">
        <v>550</v>
      </c>
      <c r="C560" s="89" t="s">
        <v>33</v>
      </c>
      <c r="D560" s="45">
        <v>2020</v>
      </c>
      <c r="E560" s="4">
        <v>43845</v>
      </c>
      <c r="F560" s="205">
        <v>6570050</v>
      </c>
      <c r="G560" s="174">
        <v>156953</v>
      </c>
      <c r="H560" s="68">
        <v>5.16</v>
      </c>
      <c r="I560" s="68">
        <v>3.16</v>
      </c>
      <c r="J560" s="27">
        <v>3.19</v>
      </c>
      <c r="K560" s="68">
        <v>1.33</v>
      </c>
      <c r="L560" s="68">
        <v>3.65</v>
      </c>
      <c r="M560" s="68">
        <v>5.43</v>
      </c>
      <c r="N560" s="68" t="s">
        <v>1575</v>
      </c>
      <c r="O560" s="70">
        <v>0.48</v>
      </c>
      <c r="P560" s="59">
        <v>0.53600000000000003</v>
      </c>
      <c r="Q560" s="68" t="s">
        <v>1572</v>
      </c>
      <c r="R560" s="27" t="s">
        <v>1572</v>
      </c>
      <c r="S560" s="27" t="s">
        <v>1573</v>
      </c>
      <c r="T560" s="68" t="s">
        <v>1585</v>
      </c>
      <c r="U560" s="68">
        <v>6.17</v>
      </c>
      <c r="V560" s="68" t="s">
        <v>1576</v>
      </c>
      <c r="W560" s="27" t="s">
        <v>1574</v>
      </c>
      <c r="X560" s="27" t="s">
        <v>1574</v>
      </c>
      <c r="Y560" s="27" t="s">
        <v>1574</v>
      </c>
      <c r="Z560" s="68" t="s">
        <v>1576</v>
      </c>
      <c r="AA560" s="68" t="s">
        <v>1576</v>
      </c>
      <c r="AB560" s="68" t="s">
        <v>1576</v>
      </c>
      <c r="AC560" s="68" t="s">
        <v>1577</v>
      </c>
      <c r="AD560" s="68" t="s">
        <v>1578</v>
      </c>
      <c r="AE560" s="68" t="s">
        <v>1576</v>
      </c>
      <c r="AF560" s="68" t="s">
        <v>1576</v>
      </c>
      <c r="AG560" s="68" t="s">
        <v>1576</v>
      </c>
      <c r="AH560" s="68" t="s">
        <v>1576</v>
      </c>
      <c r="AI560" s="76" t="s">
        <v>1576</v>
      </c>
    </row>
    <row r="561" spans="1:35" x14ac:dyDescent="0.3">
      <c r="A561" s="74" t="s">
        <v>1586</v>
      </c>
      <c r="B561" s="89" t="s">
        <v>550</v>
      </c>
      <c r="C561" s="89" t="s">
        <v>33</v>
      </c>
      <c r="D561" s="45">
        <v>2020</v>
      </c>
      <c r="E561" s="75">
        <v>43873</v>
      </c>
      <c r="F561" s="205">
        <v>6570050</v>
      </c>
      <c r="G561" s="174">
        <v>156953</v>
      </c>
      <c r="H561" s="69">
        <v>4.91</v>
      </c>
      <c r="I561" s="68">
        <v>2.29</v>
      </c>
      <c r="J561" s="27">
        <v>3.18</v>
      </c>
      <c r="K561" s="68">
        <v>0.78700000000000003</v>
      </c>
      <c r="L561" s="68">
        <v>2.41</v>
      </c>
      <c r="M561" s="68">
        <v>5.7</v>
      </c>
      <c r="N561" s="68" t="s">
        <v>1575</v>
      </c>
      <c r="O561" s="70">
        <v>0.51</v>
      </c>
      <c r="P561" s="59" t="s">
        <v>1572</v>
      </c>
      <c r="Q561" s="68" t="s">
        <v>1572</v>
      </c>
      <c r="R561" s="68" t="s">
        <v>1572</v>
      </c>
      <c r="S561" s="68" t="s">
        <v>1573</v>
      </c>
      <c r="T561" s="68">
        <v>7.37</v>
      </c>
      <c r="U561" s="68">
        <v>6.73</v>
      </c>
      <c r="V561" s="68" t="s">
        <v>1576</v>
      </c>
      <c r="W561" s="68" t="s">
        <v>1574</v>
      </c>
      <c r="X561" s="68" t="s">
        <v>1574</v>
      </c>
      <c r="Y561" s="68" t="s">
        <v>1574</v>
      </c>
      <c r="Z561" s="68" t="s">
        <v>1576</v>
      </c>
      <c r="AA561" s="68" t="s">
        <v>1576</v>
      </c>
      <c r="AB561" s="68" t="s">
        <v>1576</v>
      </c>
      <c r="AC561" s="68" t="s">
        <v>1577</v>
      </c>
      <c r="AD561" s="68" t="s">
        <v>1578</v>
      </c>
      <c r="AE561" s="68" t="s">
        <v>1576</v>
      </c>
      <c r="AF561" s="68" t="s">
        <v>1576</v>
      </c>
      <c r="AG561" s="68" t="s">
        <v>1576</v>
      </c>
      <c r="AH561" s="68" t="s">
        <v>1576</v>
      </c>
      <c r="AI561" s="76" t="s">
        <v>1576</v>
      </c>
    </row>
    <row r="562" spans="1:35" x14ac:dyDescent="0.3">
      <c r="A562" s="74" t="s">
        <v>1587</v>
      </c>
      <c r="B562" s="89" t="s">
        <v>550</v>
      </c>
      <c r="C562" s="89" t="s">
        <v>33</v>
      </c>
      <c r="D562" s="45">
        <v>2020</v>
      </c>
      <c r="E562" s="75">
        <v>43903</v>
      </c>
      <c r="F562" s="205">
        <v>6570050</v>
      </c>
      <c r="G562" s="174">
        <v>156953</v>
      </c>
      <c r="H562" s="71">
        <v>4.55</v>
      </c>
      <c r="I562" s="68">
        <v>2.75</v>
      </c>
      <c r="J562" s="27">
        <v>3.4</v>
      </c>
      <c r="K562" s="68">
        <v>1.05</v>
      </c>
      <c r="L562" s="68">
        <v>2.99</v>
      </c>
      <c r="M562" s="68">
        <v>5.72</v>
      </c>
      <c r="N562" s="68" t="s">
        <v>1575</v>
      </c>
      <c r="O562" s="70">
        <v>0.42099999999999999</v>
      </c>
      <c r="P562" s="79">
        <v>0.752</v>
      </c>
      <c r="Q562" s="68" t="s">
        <v>1572</v>
      </c>
      <c r="R562" s="27" t="s">
        <v>1572</v>
      </c>
      <c r="S562" s="27" t="s">
        <v>1573</v>
      </c>
      <c r="T562" s="68">
        <v>7.74</v>
      </c>
      <c r="U562" s="68">
        <v>6.45</v>
      </c>
      <c r="V562" s="68" t="s">
        <v>1576</v>
      </c>
      <c r="W562" s="27" t="s">
        <v>1574</v>
      </c>
      <c r="X562" s="27" t="s">
        <v>1574</v>
      </c>
      <c r="Y562" s="27" t="s">
        <v>1574</v>
      </c>
      <c r="Z562" s="68" t="s">
        <v>1576</v>
      </c>
      <c r="AA562" s="68" t="s">
        <v>1576</v>
      </c>
      <c r="AB562" s="68" t="s">
        <v>1576</v>
      </c>
      <c r="AC562" s="68" t="s">
        <v>1577</v>
      </c>
      <c r="AD562" s="68" t="s">
        <v>1578</v>
      </c>
      <c r="AE562" s="68" t="s">
        <v>1576</v>
      </c>
      <c r="AF562" s="68" t="s">
        <v>1576</v>
      </c>
      <c r="AG562" s="68" t="s">
        <v>1576</v>
      </c>
      <c r="AH562" s="68" t="s">
        <v>1576</v>
      </c>
      <c r="AI562" s="76" t="s">
        <v>1576</v>
      </c>
    </row>
    <row r="563" spans="1:35" x14ac:dyDescent="0.3">
      <c r="A563" s="74" t="s">
        <v>1588</v>
      </c>
      <c r="B563" s="89" t="s">
        <v>550</v>
      </c>
      <c r="C563" s="89" t="s">
        <v>33</v>
      </c>
      <c r="D563" s="45">
        <v>2020</v>
      </c>
      <c r="E563" s="80">
        <v>43938</v>
      </c>
      <c r="F563" s="205">
        <v>6570050</v>
      </c>
      <c r="G563" s="174">
        <v>156953</v>
      </c>
      <c r="H563" s="68">
        <v>3.34</v>
      </c>
      <c r="I563" s="68">
        <v>2.5099999999999998</v>
      </c>
      <c r="J563" s="27">
        <v>3.84</v>
      </c>
      <c r="K563" s="68">
        <v>1.1299999999999999</v>
      </c>
      <c r="L563" s="68">
        <v>3.31</v>
      </c>
      <c r="M563" s="68">
        <v>5.49</v>
      </c>
      <c r="N563" s="68" t="s">
        <v>1575</v>
      </c>
      <c r="O563" s="70">
        <v>0.50600000000000001</v>
      </c>
      <c r="P563" s="59" t="s">
        <v>1572</v>
      </c>
      <c r="Q563" s="68" t="s">
        <v>1572</v>
      </c>
      <c r="R563" s="27" t="s">
        <v>1572</v>
      </c>
      <c r="S563" s="27" t="s">
        <v>1573</v>
      </c>
      <c r="T563" s="68">
        <v>3.7930189181987743</v>
      </c>
      <c r="U563" s="68">
        <v>5.99</v>
      </c>
      <c r="V563" s="68" t="s">
        <v>1576</v>
      </c>
      <c r="W563" s="27" t="s">
        <v>1574</v>
      </c>
      <c r="X563" s="27" t="s">
        <v>1574</v>
      </c>
      <c r="Y563" s="27" t="s">
        <v>1574</v>
      </c>
      <c r="Z563" s="68" t="s">
        <v>1576</v>
      </c>
      <c r="AA563" s="68" t="s">
        <v>1576</v>
      </c>
      <c r="AB563" s="68" t="s">
        <v>1576</v>
      </c>
      <c r="AC563" s="68" t="s">
        <v>1577</v>
      </c>
      <c r="AD563" s="68" t="s">
        <v>1578</v>
      </c>
      <c r="AE563" s="68" t="s">
        <v>1576</v>
      </c>
      <c r="AF563" s="68" t="s">
        <v>1576</v>
      </c>
      <c r="AG563" s="68" t="s">
        <v>1576</v>
      </c>
      <c r="AH563" s="68" t="s">
        <v>1576</v>
      </c>
      <c r="AI563" s="76" t="s">
        <v>1576</v>
      </c>
    </row>
    <row r="564" spans="1:35" x14ac:dyDescent="0.3">
      <c r="A564" s="74" t="s">
        <v>1589</v>
      </c>
      <c r="B564" s="89" t="s">
        <v>550</v>
      </c>
      <c r="C564" s="89" t="s">
        <v>33</v>
      </c>
      <c r="D564" s="45">
        <v>2020</v>
      </c>
      <c r="E564" s="80">
        <v>43965</v>
      </c>
      <c r="F564" s="205">
        <v>6570050</v>
      </c>
      <c r="G564" s="174">
        <v>156953</v>
      </c>
      <c r="H564" s="68">
        <v>5.1100000000000003</v>
      </c>
      <c r="I564" s="68">
        <v>2.4900000000000002</v>
      </c>
      <c r="J564" s="27">
        <v>3.89</v>
      </c>
      <c r="K564" s="68">
        <v>1.08</v>
      </c>
      <c r="L564" s="68">
        <v>3.96</v>
      </c>
      <c r="M564" s="68">
        <v>5.66</v>
      </c>
      <c r="N564" s="68" t="s">
        <v>1575</v>
      </c>
      <c r="O564" s="70">
        <v>0.46899999999999997</v>
      </c>
      <c r="P564" s="59" t="s">
        <v>1572</v>
      </c>
      <c r="Q564" s="68" t="s">
        <v>1572</v>
      </c>
      <c r="R564" s="27" t="s">
        <v>1572</v>
      </c>
      <c r="S564" s="27" t="s">
        <v>1573</v>
      </c>
      <c r="T564" s="68">
        <v>6.2</v>
      </c>
      <c r="U564" s="68">
        <v>6.41</v>
      </c>
      <c r="V564" s="68" t="s">
        <v>1576</v>
      </c>
      <c r="W564" s="27" t="s">
        <v>1574</v>
      </c>
      <c r="X564" s="27" t="s">
        <v>1574</v>
      </c>
      <c r="Y564" s="27" t="s">
        <v>1574</v>
      </c>
      <c r="Z564" s="68" t="s">
        <v>1576</v>
      </c>
      <c r="AA564" s="68" t="s">
        <v>1576</v>
      </c>
      <c r="AB564" s="68" t="s">
        <v>1576</v>
      </c>
      <c r="AC564" s="68" t="s">
        <v>1577</v>
      </c>
      <c r="AD564" s="68" t="s">
        <v>1578</v>
      </c>
      <c r="AE564" s="68" t="s">
        <v>1576</v>
      </c>
      <c r="AF564" s="68" t="s">
        <v>1576</v>
      </c>
      <c r="AG564" s="68" t="s">
        <v>1576</v>
      </c>
      <c r="AH564" s="68" t="s">
        <v>1576</v>
      </c>
      <c r="AI564" s="76" t="s">
        <v>1576</v>
      </c>
    </row>
    <row r="565" spans="1:35" x14ac:dyDescent="0.3">
      <c r="A565" s="74">
        <v>183732</v>
      </c>
      <c r="B565" s="89" t="s">
        <v>550</v>
      </c>
      <c r="C565" s="89" t="s">
        <v>33</v>
      </c>
      <c r="D565" s="45">
        <v>2020</v>
      </c>
      <c r="E565" s="80">
        <v>43992</v>
      </c>
      <c r="F565" s="205">
        <v>6570050</v>
      </c>
      <c r="G565" s="174">
        <v>156953</v>
      </c>
      <c r="H565" s="68">
        <v>3.48</v>
      </c>
      <c r="I565" s="68">
        <v>2.4700000000000002</v>
      </c>
      <c r="J565" s="68">
        <v>3.79</v>
      </c>
      <c r="K565" s="68">
        <v>1.27</v>
      </c>
      <c r="L565" s="68">
        <v>3.87</v>
      </c>
      <c r="M565" s="68">
        <v>6.05</v>
      </c>
      <c r="N565" s="68" t="s">
        <v>1575</v>
      </c>
      <c r="O565" s="70">
        <v>0.442</v>
      </c>
      <c r="P565" s="59">
        <v>0.54800000000000004</v>
      </c>
      <c r="Q565" s="68" t="s">
        <v>1572</v>
      </c>
      <c r="R565" s="68" t="s">
        <v>1572</v>
      </c>
      <c r="S565" s="68" t="s">
        <v>1573</v>
      </c>
      <c r="T565" s="68">
        <v>6.76</v>
      </c>
      <c r="U565" s="68">
        <v>6.58</v>
      </c>
      <c r="V565" s="68" t="s">
        <v>1576</v>
      </c>
      <c r="W565" s="68" t="s">
        <v>1574</v>
      </c>
      <c r="X565" s="68" t="s">
        <v>1574</v>
      </c>
      <c r="Y565" s="68" t="s">
        <v>1574</v>
      </c>
      <c r="Z565" s="68" t="s">
        <v>1576</v>
      </c>
      <c r="AA565" s="68" t="s">
        <v>1576</v>
      </c>
      <c r="AB565" s="68" t="s">
        <v>1576</v>
      </c>
      <c r="AC565" s="68" t="s">
        <v>1577</v>
      </c>
      <c r="AD565" s="68" t="s">
        <v>1578</v>
      </c>
      <c r="AE565" s="68" t="s">
        <v>1576</v>
      </c>
      <c r="AF565" s="68" t="s">
        <v>1576</v>
      </c>
      <c r="AG565" s="68" t="s">
        <v>1576</v>
      </c>
      <c r="AH565" s="68" t="s">
        <v>1576</v>
      </c>
      <c r="AI565" s="76" t="s">
        <v>1576</v>
      </c>
    </row>
    <row r="566" spans="1:35" x14ac:dyDescent="0.3">
      <c r="A566" s="74">
        <v>190272</v>
      </c>
      <c r="B566" s="89" t="s">
        <v>550</v>
      </c>
      <c r="C566" s="89" t="s">
        <v>33</v>
      </c>
      <c r="D566" s="45">
        <v>2020</v>
      </c>
      <c r="E566" s="78">
        <v>44032</v>
      </c>
      <c r="F566" s="205">
        <v>6570050</v>
      </c>
      <c r="G566" s="174">
        <v>156953</v>
      </c>
      <c r="H566" s="68">
        <v>8.2615741486516967</v>
      </c>
      <c r="I566" s="68">
        <v>2.8029253519765458</v>
      </c>
      <c r="J566" s="68">
        <v>2.913753664744354</v>
      </c>
      <c r="K566" s="70">
        <v>0.98650085376461882</v>
      </c>
      <c r="L566" s="68">
        <v>3.3849887775594145</v>
      </c>
      <c r="M566" s="68">
        <v>7.2849211207405737</v>
      </c>
      <c r="N566" s="27" t="s">
        <v>1575</v>
      </c>
      <c r="O566" s="70">
        <v>0.60587218230827888</v>
      </c>
      <c r="P566" s="59">
        <v>1.1194518723756135</v>
      </c>
      <c r="Q566" s="27" t="s">
        <v>1572</v>
      </c>
      <c r="R566" s="70">
        <v>0.9691033860626953</v>
      </c>
      <c r="S566" s="27" t="s">
        <v>1573</v>
      </c>
      <c r="T566" s="68">
        <v>4.3662274343030809</v>
      </c>
      <c r="U566" s="68">
        <v>7.4484787954938403</v>
      </c>
      <c r="V566" s="27" t="s">
        <v>1576</v>
      </c>
      <c r="W566" s="27" t="s">
        <v>1574</v>
      </c>
      <c r="X566" s="27" t="s">
        <v>1574</v>
      </c>
      <c r="Y566" s="27" t="s">
        <v>1574</v>
      </c>
      <c r="Z566" s="68" t="s">
        <v>1576</v>
      </c>
      <c r="AA566" s="68" t="s">
        <v>1576</v>
      </c>
      <c r="AB566" s="68" t="s">
        <v>1576</v>
      </c>
      <c r="AC566" s="68" t="s">
        <v>1577</v>
      </c>
      <c r="AD566" s="68" t="s">
        <v>1578</v>
      </c>
      <c r="AE566" s="68" t="s">
        <v>1576</v>
      </c>
      <c r="AF566" s="68" t="s">
        <v>1576</v>
      </c>
      <c r="AG566" s="68" t="s">
        <v>1576</v>
      </c>
      <c r="AH566" s="68" t="s">
        <v>1576</v>
      </c>
      <c r="AI566" s="77" t="s">
        <v>1576</v>
      </c>
    </row>
    <row r="567" spans="1:35" x14ac:dyDescent="0.3">
      <c r="A567" s="74">
        <v>190673</v>
      </c>
      <c r="B567" s="89" t="s">
        <v>550</v>
      </c>
      <c r="C567" s="89" t="s">
        <v>33</v>
      </c>
      <c r="D567" s="45">
        <v>2020</v>
      </c>
      <c r="E567" s="4">
        <v>44064</v>
      </c>
      <c r="F567" s="205">
        <v>6570050</v>
      </c>
      <c r="G567" s="174">
        <v>156953</v>
      </c>
      <c r="H567" s="68">
        <v>6.4984095363557497</v>
      </c>
      <c r="I567" s="68">
        <v>2.0210133984513061</v>
      </c>
      <c r="J567" s="68">
        <v>2.9329863230836786</v>
      </c>
      <c r="K567" s="68">
        <v>1.1176086281313926</v>
      </c>
      <c r="L567" s="27" t="s">
        <v>1572</v>
      </c>
      <c r="M567" s="68">
        <v>5.7553363536077278</v>
      </c>
      <c r="N567" s="27" t="s">
        <v>1575</v>
      </c>
      <c r="O567" s="70">
        <v>0.57338088658976749</v>
      </c>
      <c r="P567" s="59">
        <v>1.1424562756375243</v>
      </c>
      <c r="Q567" s="27" t="s">
        <v>1572</v>
      </c>
      <c r="R567" s="70">
        <v>0.41020038770898265</v>
      </c>
      <c r="S567" s="27" t="s">
        <v>1573</v>
      </c>
      <c r="T567" s="68">
        <v>5.5446668594501389</v>
      </c>
      <c r="U567" s="68">
        <v>7.1421992310081501</v>
      </c>
      <c r="V567" s="27" t="s">
        <v>1576</v>
      </c>
      <c r="W567" s="27" t="s">
        <v>1574</v>
      </c>
      <c r="X567" s="27" t="s">
        <v>1574</v>
      </c>
      <c r="Y567" s="27" t="s">
        <v>1574</v>
      </c>
      <c r="Z567" s="68" t="s">
        <v>1576</v>
      </c>
      <c r="AA567" s="68" t="s">
        <v>1576</v>
      </c>
      <c r="AB567" s="68" t="s">
        <v>1576</v>
      </c>
      <c r="AC567" s="68" t="s">
        <v>1577</v>
      </c>
      <c r="AD567" s="68" t="s">
        <v>1578</v>
      </c>
      <c r="AE567" s="68" t="s">
        <v>1576</v>
      </c>
      <c r="AF567" s="68" t="s">
        <v>1576</v>
      </c>
      <c r="AG567" s="68" t="s">
        <v>1576</v>
      </c>
      <c r="AH567" s="68" t="s">
        <v>1576</v>
      </c>
      <c r="AI567" s="77" t="s">
        <v>1576</v>
      </c>
    </row>
    <row r="568" spans="1:35" x14ac:dyDescent="0.3">
      <c r="A568" s="74">
        <v>195199</v>
      </c>
      <c r="B568" s="89" t="s">
        <v>550</v>
      </c>
      <c r="C568" s="89" t="s">
        <v>33</v>
      </c>
      <c r="D568" s="45">
        <v>2020</v>
      </c>
      <c r="E568" s="78">
        <v>44096</v>
      </c>
      <c r="F568" s="205">
        <v>6570050</v>
      </c>
      <c r="G568" s="174">
        <v>156953</v>
      </c>
      <c r="H568" s="68">
        <v>4.5802636680884063</v>
      </c>
      <c r="I568" s="68">
        <v>2.1469346430571719</v>
      </c>
      <c r="J568" s="68">
        <v>1.8399681185644738</v>
      </c>
      <c r="K568" s="70">
        <v>0.99446383180388609</v>
      </c>
      <c r="L568" s="68">
        <v>1.7394769721252856</v>
      </c>
      <c r="M568" s="68">
        <v>5.7120546292706047</v>
      </c>
      <c r="N568" s="27" t="s">
        <v>1575</v>
      </c>
      <c r="O568" s="27" t="s">
        <v>1572</v>
      </c>
      <c r="P568" s="79">
        <v>0.69751410968937155</v>
      </c>
      <c r="Q568" s="27" t="s">
        <v>1572</v>
      </c>
      <c r="R568" s="27" t="s">
        <v>1572</v>
      </c>
      <c r="S568" s="27" t="s">
        <v>1573</v>
      </c>
      <c r="T568" s="68">
        <v>7.1383180388608851</v>
      </c>
      <c r="U568" s="68">
        <v>5.9487958295635694</v>
      </c>
      <c r="V568" s="27" t="s">
        <v>1576</v>
      </c>
      <c r="W568" s="27" t="s">
        <v>1574</v>
      </c>
      <c r="X568" s="27" t="s">
        <v>1574</v>
      </c>
      <c r="Y568" s="27" t="s">
        <v>1574</v>
      </c>
      <c r="Z568" s="68" t="s">
        <v>1576</v>
      </c>
      <c r="AA568" s="68" t="s">
        <v>1576</v>
      </c>
      <c r="AB568" s="68" t="s">
        <v>1576</v>
      </c>
      <c r="AC568" s="68" t="s">
        <v>1577</v>
      </c>
      <c r="AD568" s="68" t="s">
        <v>1578</v>
      </c>
      <c r="AE568" s="68" t="s">
        <v>1576</v>
      </c>
      <c r="AF568" s="68" t="s">
        <v>1576</v>
      </c>
      <c r="AG568" s="68" t="s">
        <v>1576</v>
      </c>
      <c r="AH568" s="68" t="s">
        <v>1576</v>
      </c>
      <c r="AI568" s="77" t="s">
        <v>1576</v>
      </c>
    </row>
    <row r="569" spans="1:35" x14ac:dyDescent="0.3">
      <c r="A569" s="48">
        <v>199128</v>
      </c>
      <c r="B569" s="89" t="s">
        <v>550</v>
      </c>
      <c r="C569" s="89" t="s">
        <v>33</v>
      </c>
      <c r="D569" s="45">
        <v>2020</v>
      </c>
      <c r="E569" s="4">
        <v>44125</v>
      </c>
      <c r="F569" s="205">
        <v>6570050</v>
      </c>
      <c r="G569" s="174">
        <v>156953</v>
      </c>
      <c r="H569" s="1">
        <v>5.9466721742077615</v>
      </c>
      <c r="I569" s="1">
        <v>2.5922513133367229</v>
      </c>
      <c r="J569" s="1">
        <v>3.559460260972716</v>
      </c>
      <c r="K569" s="1">
        <v>1.0681452296220979</v>
      </c>
      <c r="L569" s="1">
        <v>2.2703779020504999</v>
      </c>
      <c r="M569" s="1">
        <v>4.4946831045585487</v>
      </c>
      <c r="N569" s="27" t="s">
        <v>1575</v>
      </c>
      <c r="O569" s="27" t="s">
        <v>1572</v>
      </c>
      <c r="P569" s="27" t="s">
        <v>1572</v>
      </c>
      <c r="Q569" s="27" t="s">
        <v>1572</v>
      </c>
      <c r="R569" s="27" t="s">
        <v>1572</v>
      </c>
      <c r="S569" s="27" t="s">
        <v>1573</v>
      </c>
      <c r="T569" s="1">
        <v>7.8722885951533641</v>
      </c>
      <c r="U569" s="1">
        <v>4.7535375360108452</v>
      </c>
      <c r="V569" s="27" t="s">
        <v>1576</v>
      </c>
      <c r="W569" s="27" t="s">
        <v>1574</v>
      </c>
      <c r="X569" s="27" t="s">
        <v>1574</v>
      </c>
      <c r="Y569" s="27" t="s">
        <v>1574</v>
      </c>
      <c r="Z569" s="68" t="s">
        <v>1576</v>
      </c>
      <c r="AA569" s="68" t="s">
        <v>1576</v>
      </c>
      <c r="AB569" s="68" t="s">
        <v>1576</v>
      </c>
      <c r="AC569" s="68" t="s">
        <v>1577</v>
      </c>
      <c r="AD569" s="68" t="s">
        <v>1578</v>
      </c>
      <c r="AE569" s="68" t="s">
        <v>1576</v>
      </c>
      <c r="AF569" s="68" t="s">
        <v>1576</v>
      </c>
      <c r="AG569" s="68" t="s">
        <v>1576</v>
      </c>
      <c r="AH569" s="68" t="s">
        <v>1576</v>
      </c>
      <c r="AI569" s="77" t="s">
        <v>1576</v>
      </c>
    </row>
    <row r="570" spans="1:35" x14ac:dyDescent="0.3">
      <c r="A570" s="74">
        <v>204866</v>
      </c>
      <c r="B570" s="89" t="s">
        <v>550</v>
      </c>
      <c r="C570" s="89" t="s">
        <v>33</v>
      </c>
      <c r="D570" s="45">
        <v>2020</v>
      </c>
      <c r="E570" s="78">
        <v>44151</v>
      </c>
      <c r="F570" s="205">
        <v>6570050</v>
      </c>
      <c r="G570" s="174">
        <v>156953</v>
      </c>
      <c r="H570" s="1">
        <v>6.9792439005719409</v>
      </c>
      <c r="I570" s="1">
        <v>2.4039018842338944</v>
      </c>
      <c r="J570" s="1">
        <v>2.5107443981496669</v>
      </c>
      <c r="K570" s="1">
        <v>1.0648163336723422</v>
      </c>
      <c r="L570" s="1">
        <v>1.2725960434368948</v>
      </c>
      <c r="M570" s="1">
        <v>6.5003335411130427</v>
      </c>
      <c r="N570" s="68" t="s">
        <v>1575</v>
      </c>
      <c r="O570" s="27" t="s">
        <v>1572</v>
      </c>
      <c r="P570" s="1">
        <v>1.7884365123628927</v>
      </c>
      <c r="Q570" s="68" t="s">
        <v>1572</v>
      </c>
      <c r="R570" s="73">
        <v>0.4029832792012511</v>
      </c>
      <c r="S570" s="68" t="s">
        <v>1573</v>
      </c>
      <c r="T570" s="1">
        <v>3.0845444703257763</v>
      </c>
      <c r="U570" s="1">
        <v>8.1256083024397707</v>
      </c>
      <c r="V570" s="68" t="s">
        <v>1576</v>
      </c>
      <c r="W570" s="68" t="s">
        <v>1574</v>
      </c>
      <c r="X570" s="68" t="s">
        <v>1574</v>
      </c>
      <c r="Y570" s="68" t="s">
        <v>1574</v>
      </c>
      <c r="Z570" s="68" t="s">
        <v>1576</v>
      </c>
      <c r="AA570" s="68" t="s">
        <v>1576</v>
      </c>
      <c r="AB570" s="68" t="s">
        <v>1576</v>
      </c>
      <c r="AC570" s="68" t="s">
        <v>1577</v>
      </c>
      <c r="AD570" s="68" t="s">
        <v>1578</v>
      </c>
      <c r="AE570" s="68" t="s">
        <v>1576</v>
      </c>
      <c r="AF570" s="68" t="s">
        <v>1576</v>
      </c>
      <c r="AG570" s="68" t="s">
        <v>1576</v>
      </c>
      <c r="AH570" s="68" t="s">
        <v>1576</v>
      </c>
      <c r="AI570" s="77" t="s">
        <v>1576</v>
      </c>
    </row>
    <row r="571" spans="1:35" x14ac:dyDescent="0.3">
      <c r="A571" s="48">
        <v>205801</v>
      </c>
      <c r="B571" s="89" t="s">
        <v>550</v>
      </c>
      <c r="C571" s="89" t="s">
        <v>33</v>
      </c>
      <c r="D571" s="45">
        <v>2020</v>
      </c>
      <c r="E571" s="4">
        <v>44180</v>
      </c>
      <c r="F571" s="205">
        <v>6570050</v>
      </c>
      <c r="G571" s="174">
        <v>156953</v>
      </c>
      <c r="H571" s="72">
        <v>17</v>
      </c>
      <c r="I571" s="1">
        <v>3.3562726374711889</v>
      </c>
      <c r="J571" s="1">
        <v>2.458566567884974</v>
      </c>
      <c r="K571" s="1">
        <v>2.5414334321150251</v>
      </c>
      <c r="L571" s="1">
        <v>2.1769289869388651</v>
      </c>
      <c r="M571" s="1">
        <v>4.8561080013170894</v>
      </c>
      <c r="N571" s="1">
        <v>1.4876632641861485</v>
      </c>
      <c r="O571" s="27" t="s">
        <v>1572</v>
      </c>
      <c r="P571" s="1">
        <v>1.2073317967292283</v>
      </c>
      <c r="Q571" s="27" t="s">
        <v>1572</v>
      </c>
      <c r="R571" s="27" t="s">
        <v>1572</v>
      </c>
      <c r="S571" s="27" t="s">
        <v>1573</v>
      </c>
      <c r="T571" s="1">
        <v>6.5086159587312036</v>
      </c>
      <c r="U571" s="1">
        <v>1.6436176050927449</v>
      </c>
      <c r="V571" s="27" t="s">
        <v>1576</v>
      </c>
      <c r="W571" s="27" t="s">
        <v>1574</v>
      </c>
      <c r="X571" s="27" t="s">
        <v>1574</v>
      </c>
      <c r="Y571" s="27" t="s">
        <v>1574</v>
      </c>
      <c r="Z571" s="68" t="s">
        <v>1576</v>
      </c>
      <c r="AA571" s="68" t="s">
        <v>1576</v>
      </c>
      <c r="AB571" s="68" t="s">
        <v>1576</v>
      </c>
      <c r="AC571" s="68" t="s">
        <v>1577</v>
      </c>
      <c r="AD571" s="68" t="s">
        <v>1578</v>
      </c>
      <c r="AE571" s="68" t="s">
        <v>1576</v>
      </c>
      <c r="AF571" s="68" t="s">
        <v>1576</v>
      </c>
      <c r="AG571" s="68" t="s">
        <v>1576</v>
      </c>
      <c r="AH571" s="68" t="s">
        <v>1576</v>
      </c>
      <c r="AI571" s="77" t="s">
        <v>1576</v>
      </c>
    </row>
    <row r="572" spans="1:35" x14ac:dyDescent="0.3">
      <c r="A572" s="74" t="s">
        <v>1590</v>
      </c>
      <c r="B572" s="89" t="s">
        <v>552</v>
      </c>
      <c r="C572" s="89" t="s">
        <v>34</v>
      </c>
      <c r="D572" s="45">
        <v>2020</v>
      </c>
      <c r="E572" s="4">
        <v>43845</v>
      </c>
      <c r="F572" s="205">
        <v>6582780</v>
      </c>
      <c r="G572" s="174">
        <v>152713</v>
      </c>
      <c r="H572" s="71">
        <v>21.7</v>
      </c>
      <c r="I572" s="68">
        <v>2.15</v>
      </c>
      <c r="J572" s="68">
        <v>2.3199999999999998</v>
      </c>
      <c r="K572" s="71">
        <v>0.997</v>
      </c>
      <c r="L572" s="68">
        <v>1.76</v>
      </c>
      <c r="M572" s="68">
        <v>2.48</v>
      </c>
      <c r="N572" s="69" t="s">
        <v>1575</v>
      </c>
      <c r="O572" s="68">
        <v>0.76100000000000001</v>
      </c>
      <c r="P572" s="59">
        <v>0.85599999999999998</v>
      </c>
      <c r="Q572" s="69" t="s">
        <v>1572</v>
      </c>
      <c r="R572" s="68">
        <v>0.77700000000000002</v>
      </c>
      <c r="S572" s="69" t="s">
        <v>1573</v>
      </c>
      <c r="T572" s="68">
        <v>2.35</v>
      </c>
      <c r="U572" s="68">
        <v>2.5</v>
      </c>
      <c r="V572" s="69" t="s">
        <v>1576</v>
      </c>
      <c r="W572" s="69" t="s">
        <v>1574</v>
      </c>
      <c r="X572" s="69" t="s">
        <v>1574</v>
      </c>
      <c r="Y572" s="69" t="s">
        <v>1574</v>
      </c>
      <c r="Z572" s="69" t="s">
        <v>1576</v>
      </c>
      <c r="AA572" s="69" t="s">
        <v>1576</v>
      </c>
      <c r="AB572" s="69" t="s">
        <v>1576</v>
      </c>
      <c r="AC572" s="68" t="s">
        <v>1577</v>
      </c>
      <c r="AD572" s="68" t="s">
        <v>1578</v>
      </c>
      <c r="AE572" s="68" t="s">
        <v>1576</v>
      </c>
      <c r="AF572" s="68" t="s">
        <v>1576</v>
      </c>
      <c r="AG572" s="68" t="s">
        <v>1576</v>
      </c>
      <c r="AH572" s="68" t="s">
        <v>1576</v>
      </c>
      <c r="AI572" s="76" t="s">
        <v>1576</v>
      </c>
    </row>
    <row r="573" spans="1:35" x14ac:dyDescent="0.3">
      <c r="A573" s="74" t="s">
        <v>1591</v>
      </c>
      <c r="B573" s="89" t="s">
        <v>552</v>
      </c>
      <c r="C573" s="89" t="s">
        <v>34</v>
      </c>
      <c r="D573" s="45">
        <v>2020</v>
      </c>
      <c r="E573" s="75">
        <v>43873</v>
      </c>
      <c r="F573" s="205">
        <v>6582780</v>
      </c>
      <c r="G573" s="174">
        <v>152713</v>
      </c>
      <c r="H573" s="71">
        <v>25.9</v>
      </c>
      <c r="I573" s="68">
        <v>2.0499999999999998</v>
      </c>
      <c r="J573" s="68">
        <v>2.39</v>
      </c>
      <c r="K573" s="70">
        <v>0.75800000000000001</v>
      </c>
      <c r="L573" s="68">
        <v>1.34</v>
      </c>
      <c r="M573" s="68">
        <v>2.92</v>
      </c>
      <c r="N573" s="69" t="s">
        <v>1575</v>
      </c>
      <c r="O573" s="68">
        <v>1.05</v>
      </c>
      <c r="P573" s="59">
        <v>0.92400000000000004</v>
      </c>
      <c r="Q573" s="69" t="s">
        <v>1572</v>
      </c>
      <c r="R573" s="68">
        <v>0.56299999999999994</v>
      </c>
      <c r="S573" s="69" t="s">
        <v>1573</v>
      </c>
      <c r="T573" s="68">
        <v>6.05</v>
      </c>
      <c r="U573" s="68">
        <v>2.65</v>
      </c>
      <c r="V573" s="69" t="s">
        <v>1576</v>
      </c>
      <c r="W573" s="69" t="s">
        <v>1574</v>
      </c>
      <c r="X573" s="69" t="s">
        <v>1574</v>
      </c>
      <c r="Y573" s="69" t="s">
        <v>1574</v>
      </c>
      <c r="Z573" s="69" t="s">
        <v>1576</v>
      </c>
      <c r="AA573" s="69" t="s">
        <v>1576</v>
      </c>
      <c r="AB573" s="69" t="s">
        <v>1576</v>
      </c>
      <c r="AC573" s="68" t="s">
        <v>1577</v>
      </c>
      <c r="AD573" s="68" t="s">
        <v>1578</v>
      </c>
      <c r="AE573" s="68" t="s">
        <v>1576</v>
      </c>
      <c r="AF573" s="68" t="s">
        <v>1576</v>
      </c>
      <c r="AG573" s="68" t="s">
        <v>1576</v>
      </c>
      <c r="AH573" s="68" t="s">
        <v>1576</v>
      </c>
      <c r="AI573" s="76" t="s">
        <v>1576</v>
      </c>
    </row>
    <row r="574" spans="1:35" x14ac:dyDescent="0.3">
      <c r="A574" s="74" t="s">
        <v>1592</v>
      </c>
      <c r="B574" s="89" t="s">
        <v>552</v>
      </c>
      <c r="C574" s="89" t="s">
        <v>34</v>
      </c>
      <c r="D574" s="45">
        <v>2020</v>
      </c>
      <c r="E574" s="75">
        <v>43902</v>
      </c>
      <c r="F574" s="205">
        <v>6582780</v>
      </c>
      <c r="G574" s="174">
        <v>152713</v>
      </c>
      <c r="H574" s="71">
        <v>34</v>
      </c>
      <c r="I574" s="68">
        <v>1.9</v>
      </c>
      <c r="J574" s="68">
        <v>2.21</v>
      </c>
      <c r="K574" s="70">
        <v>0.6</v>
      </c>
      <c r="L574" s="68">
        <v>1.28</v>
      </c>
      <c r="M574" s="68">
        <v>1.96</v>
      </c>
      <c r="N574" s="69" t="s">
        <v>1575</v>
      </c>
      <c r="O574" s="68">
        <v>1.1299999999999999</v>
      </c>
      <c r="P574" s="59">
        <v>0.85199999999999998</v>
      </c>
      <c r="Q574" s="69" t="s">
        <v>1572</v>
      </c>
      <c r="R574" s="68">
        <v>0.70399999999999996</v>
      </c>
      <c r="S574" s="69" t="s">
        <v>1573</v>
      </c>
      <c r="T574" s="68">
        <v>5.85</v>
      </c>
      <c r="U574" s="68">
        <v>2.42</v>
      </c>
      <c r="V574" s="69" t="s">
        <v>1576</v>
      </c>
      <c r="W574" s="69" t="s">
        <v>1574</v>
      </c>
      <c r="X574" s="69" t="s">
        <v>1574</v>
      </c>
      <c r="Y574" s="69" t="s">
        <v>1574</v>
      </c>
      <c r="Z574" s="69" t="s">
        <v>1576</v>
      </c>
      <c r="AA574" s="69" t="s">
        <v>1576</v>
      </c>
      <c r="AB574" s="69" t="s">
        <v>1576</v>
      </c>
      <c r="AC574" s="68" t="s">
        <v>1577</v>
      </c>
      <c r="AD574" s="68" t="s">
        <v>1578</v>
      </c>
      <c r="AE574" s="68" t="s">
        <v>1576</v>
      </c>
      <c r="AF574" s="68" t="s">
        <v>1576</v>
      </c>
      <c r="AG574" s="68" t="s">
        <v>1576</v>
      </c>
      <c r="AH574" s="68" t="s">
        <v>1576</v>
      </c>
      <c r="AI574" s="76" t="s">
        <v>1576</v>
      </c>
    </row>
    <row r="575" spans="1:35" x14ac:dyDescent="0.3">
      <c r="A575" s="74" t="s">
        <v>1593</v>
      </c>
      <c r="B575" s="89" t="s">
        <v>552</v>
      </c>
      <c r="C575" s="89" t="s">
        <v>34</v>
      </c>
      <c r="D575" s="45">
        <v>2020</v>
      </c>
      <c r="E575" s="75">
        <v>43936</v>
      </c>
      <c r="F575" s="205">
        <v>6582780</v>
      </c>
      <c r="G575" s="174">
        <v>152713</v>
      </c>
      <c r="H575" s="71">
        <v>32.4</v>
      </c>
      <c r="I575" s="68">
        <v>1.7</v>
      </c>
      <c r="J575" s="68">
        <v>2.5499999999999998</v>
      </c>
      <c r="K575" s="68">
        <v>1.1599999999999999</v>
      </c>
      <c r="L575" s="68">
        <v>1.31</v>
      </c>
      <c r="M575" s="68">
        <v>2.33</v>
      </c>
      <c r="N575" s="68" t="s">
        <v>1575</v>
      </c>
      <c r="O575" s="70">
        <v>0.79300000000000004</v>
      </c>
      <c r="P575" s="59">
        <v>0.76200000000000001</v>
      </c>
      <c r="Q575" s="68" t="s">
        <v>1572</v>
      </c>
      <c r="R575" s="68">
        <v>0.88800000000000001</v>
      </c>
      <c r="S575" s="68" t="s">
        <v>1573</v>
      </c>
      <c r="T575" s="68" t="s">
        <v>1582</v>
      </c>
      <c r="U575" s="68">
        <v>2.15</v>
      </c>
      <c r="V575" s="68" t="s">
        <v>1576</v>
      </c>
      <c r="W575" s="68" t="s">
        <v>1574</v>
      </c>
      <c r="X575" s="68" t="s">
        <v>1574</v>
      </c>
      <c r="Y575" s="68" t="s">
        <v>1574</v>
      </c>
      <c r="Z575" s="68" t="s">
        <v>1576</v>
      </c>
      <c r="AA575" s="68" t="s">
        <v>1576</v>
      </c>
      <c r="AB575" s="68" t="s">
        <v>1576</v>
      </c>
      <c r="AC575" s="68" t="s">
        <v>1577</v>
      </c>
      <c r="AD575" s="68" t="s">
        <v>1578</v>
      </c>
      <c r="AE575" s="68" t="s">
        <v>1576</v>
      </c>
      <c r="AF575" s="68" t="s">
        <v>1576</v>
      </c>
      <c r="AG575" s="68" t="s">
        <v>1576</v>
      </c>
      <c r="AH575" s="68" t="s">
        <v>1576</v>
      </c>
      <c r="AI575" s="76" t="s">
        <v>1576</v>
      </c>
    </row>
    <row r="576" spans="1:35" x14ac:dyDescent="0.3">
      <c r="A576" s="74" t="s">
        <v>1594</v>
      </c>
      <c r="B576" s="89" t="s">
        <v>552</v>
      </c>
      <c r="C576" s="89" t="s">
        <v>34</v>
      </c>
      <c r="D576" s="45">
        <v>2020</v>
      </c>
      <c r="E576" s="75">
        <v>43966</v>
      </c>
      <c r="F576" s="205">
        <v>6582780</v>
      </c>
      <c r="G576" s="174">
        <v>152713</v>
      </c>
      <c r="H576" s="68">
        <v>7.11</v>
      </c>
      <c r="I576" s="68">
        <v>1.31</v>
      </c>
      <c r="J576" s="68">
        <v>2.02</v>
      </c>
      <c r="K576" s="68">
        <v>0.73599999999999999</v>
      </c>
      <c r="L576" s="68">
        <v>1.31</v>
      </c>
      <c r="M576" s="68">
        <v>2.68</v>
      </c>
      <c r="N576" s="68" t="s">
        <v>1575</v>
      </c>
      <c r="O576" s="70">
        <v>0.40600000000000003</v>
      </c>
      <c r="P576" s="59" t="s">
        <v>1572</v>
      </c>
      <c r="Q576" s="68" t="s">
        <v>1572</v>
      </c>
      <c r="R576" s="68" t="s">
        <v>1572</v>
      </c>
      <c r="S576" s="68" t="s">
        <v>1573</v>
      </c>
      <c r="T576" s="68">
        <v>2.93</v>
      </c>
      <c r="U576" s="68">
        <v>2.2799999999999998</v>
      </c>
      <c r="V576" s="68" t="s">
        <v>1576</v>
      </c>
      <c r="W576" s="68" t="s">
        <v>1574</v>
      </c>
      <c r="X576" s="68" t="s">
        <v>1574</v>
      </c>
      <c r="Y576" s="68" t="s">
        <v>1574</v>
      </c>
      <c r="Z576" s="68" t="s">
        <v>1576</v>
      </c>
      <c r="AA576" s="68" t="s">
        <v>1576</v>
      </c>
      <c r="AB576" s="68" t="s">
        <v>1576</v>
      </c>
      <c r="AC576" s="68" t="s">
        <v>1577</v>
      </c>
      <c r="AD576" s="68" t="s">
        <v>1578</v>
      </c>
      <c r="AE576" s="68" t="s">
        <v>1576</v>
      </c>
      <c r="AF576" s="68" t="s">
        <v>1576</v>
      </c>
      <c r="AG576" s="68" t="s">
        <v>1576</v>
      </c>
      <c r="AH576" s="68" t="s">
        <v>1576</v>
      </c>
      <c r="AI576" s="76" t="s">
        <v>1576</v>
      </c>
    </row>
    <row r="577" spans="1:35" x14ac:dyDescent="0.3">
      <c r="A577" s="74">
        <v>183733</v>
      </c>
      <c r="B577" s="89" t="s">
        <v>552</v>
      </c>
      <c r="C577" s="89" t="s">
        <v>34</v>
      </c>
      <c r="D577" s="45">
        <v>2020</v>
      </c>
      <c r="E577" s="75">
        <v>43993</v>
      </c>
      <c r="F577" s="205">
        <v>6582780</v>
      </c>
      <c r="G577" s="174">
        <v>152713</v>
      </c>
      <c r="H577" s="68">
        <v>6.24</v>
      </c>
      <c r="I577" s="68">
        <v>1.46</v>
      </c>
      <c r="J577" s="68">
        <v>2.85</v>
      </c>
      <c r="K577" s="68">
        <v>1.07</v>
      </c>
      <c r="L577" s="68">
        <v>1.62</v>
      </c>
      <c r="M577" s="68">
        <v>2.02</v>
      </c>
      <c r="N577" s="68" t="s">
        <v>1575</v>
      </c>
      <c r="O577" s="68" t="s">
        <v>1572</v>
      </c>
      <c r="P577" s="59">
        <v>0.55900000000000005</v>
      </c>
      <c r="Q577" s="68" t="s">
        <v>1572</v>
      </c>
      <c r="R577" s="68" t="s">
        <v>1572</v>
      </c>
      <c r="S577" s="68" t="s">
        <v>1573</v>
      </c>
      <c r="T577" s="68">
        <v>4.0199999999999996</v>
      </c>
      <c r="U577" s="68">
        <v>2.56</v>
      </c>
      <c r="V577" s="68" t="s">
        <v>1576</v>
      </c>
      <c r="W577" s="68" t="s">
        <v>1574</v>
      </c>
      <c r="X577" s="68" t="s">
        <v>1574</v>
      </c>
      <c r="Y577" s="68" t="s">
        <v>1574</v>
      </c>
      <c r="Z577" s="68" t="s">
        <v>1576</v>
      </c>
      <c r="AA577" s="68" t="s">
        <v>1576</v>
      </c>
      <c r="AB577" s="68" t="s">
        <v>1576</v>
      </c>
      <c r="AC577" s="68" t="s">
        <v>1577</v>
      </c>
      <c r="AD577" s="68" t="s">
        <v>1578</v>
      </c>
      <c r="AE577" s="68" t="s">
        <v>1576</v>
      </c>
      <c r="AF577" s="68" t="s">
        <v>1576</v>
      </c>
      <c r="AG577" s="68" t="s">
        <v>1576</v>
      </c>
      <c r="AH577" s="68" t="s">
        <v>1576</v>
      </c>
      <c r="AI577" s="76" t="s">
        <v>1576</v>
      </c>
    </row>
    <row r="578" spans="1:35" x14ac:dyDescent="0.3">
      <c r="A578" s="74">
        <v>190273</v>
      </c>
      <c r="B578" s="89" t="s">
        <v>552</v>
      </c>
      <c r="C578" s="89" t="s">
        <v>34</v>
      </c>
      <c r="D578" s="45">
        <v>2020</v>
      </c>
      <c r="E578" s="75">
        <v>44028</v>
      </c>
      <c r="F578" s="205">
        <v>6582780</v>
      </c>
      <c r="G578" s="174">
        <v>152713</v>
      </c>
      <c r="H578" s="68">
        <v>4.8444270603040716</v>
      </c>
      <c r="I578" s="68">
        <v>1.3094792694126052</v>
      </c>
      <c r="J578" s="68">
        <v>1.55232815210367</v>
      </c>
      <c r="K578" s="70">
        <v>0.75575660691813207</v>
      </c>
      <c r="L578" s="70">
        <v>0.78795505821797451</v>
      </c>
      <c r="M578" s="68">
        <v>2.4732718841762753</v>
      </c>
      <c r="N578" s="27" t="s">
        <v>1575</v>
      </c>
      <c r="O578" s="70">
        <v>0.4253483441606295</v>
      </c>
      <c r="P578" s="79">
        <v>0.39953289570649531</v>
      </c>
      <c r="Q578" s="27" t="s">
        <v>1572</v>
      </c>
      <c r="R578" s="27" t="s">
        <v>1572</v>
      </c>
      <c r="S578" s="27" t="s">
        <v>1573</v>
      </c>
      <c r="T578" s="27" t="s">
        <v>1582</v>
      </c>
      <c r="U578" s="68">
        <v>2.5200956883552714</v>
      </c>
      <c r="V578" s="27" t="s">
        <v>1576</v>
      </c>
      <c r="W578" s="27" t="s">
        <v>1574</v>
      </c>
      <c r="X578" s="27" t="s">
        <v>1574</v>
      </c>
      <c r="Y578" s="27" t="s">
        <v>1574</v>
      </c>
      <c r="Z578" s="68" t="s">
        <v>1576</v>
      </c>
      <c r="AA578" s="68" t="s">
        <v>1576</v>
      </c>
      <c r="AB578" s="68" t="s">
        <v>1576</v>
      </c>
      <c r="AC578" s="68" t="s">
        <v>1577</v>
      </c>
      <c r="AD578" s="68" t="s">
        <v>1578</v>
      </c>
      <c r="AE578" s="68" t="s">
        <v>1576</v>
      </c>
      <c r="AF578" s="68" t="s">
        <v>1576</v>
      </c>
      <c r="AG578" s="68" t="s">
        <v>1576</v>
      </c>
      <c r="AH578" s="68" t="s">
        <v>1576</v>
      </c>
      <c r="AI578" s="77" t="s">
        <v>1576</v>
      </c>
    </row>
    <row r="579" spans="1:35" x14ac:dyDescent="0.3">
      <c r="A579" s="74">
        <v>190674</v>
      </c>
      <c r="B579" s="89" t="s">
        <v>552</v>
      </c>
      <c r="C579" s="89" t="s">
        <v>34</v>
      </c>
      <c r="D579" s="45">
        <v>2020</v>
      </c>
      <c r="E579" s="4">
        <v>44068</v>
      </c>
      <c r="F579" s="205">
        <v>6582780</v>
      </c>
      <c r="G579" s="174">
        <v>152713</v>
      </c>
      <c r="H579" s="68">
        <v>6.3565561700317419</v>
      </c>
      <c r="I579" s="68">
        <v>1.0536994011584151</v>
      </c>
      <c r="J579" s="68">
        <v>1.7501663448847584</v>
      </c>
      <c r="K579" s="70">
        <v>0.73573524439063243</v>
      </c>
      <c r="L579" s="70">
        <v>0.55630092607742399</v>
      </c>
      <c r="M579" s="68">
        <v>2.5139347928051747</v>
      </c>
      <c r="N579" s="27" t="s">
        <v>1575</v>
      </c>
      <c r="O579" s="70">
        <v>0.48906486905112517</v>
      </c>
      <c r="P579" s="57" t="s">
        <v>1572</v>
      </c>
      <c r="Q579" s="27" t="s">
        <v>1572</v>
      </c>
      <c r="R579" s="27" t="s">
        <v>1572</v>
      </c>
      <c r="S579" s="27" t="s">
        <v>1573</v>
      </c>
      <c r="T579" s="27" t="s">
        <v>1582</v>
      </c>
      <c r="U579" s="68">
        <v>2.7319829401049343</v>
      </c>
      <c r="V579" s="27" t="s">
        <v>1576</v>
      </c>
      <c r="W579" s="27" t="s">
        <v>1574</v>
      </c>
      <c r="X579" s="27" t="s">
        <v>1574</v>
      </c>
      <c r="Y579" s="27" t="s">
        <v>1574</v>
      </c>
      <c r="Z579" s="68" t="s">
        <v>1576</v>
      </c>
      <c r="AA579" s="68" t="s">
        <v>1576</v>
      </c>
      <c r="AB579" s="68" t="s">
        <v>1576</v>
      </c>
      <c r="AC579" s="68" t="s">
        <v>1577</v>
      </c>
      <c r="AD579" s="68" t="s">
        <v>1578</v>
      </c>
      <c r="AE579" s="68" t="s">
        <v>1576</v>
      </c>
      <c r="AF579" s="68" t="s">
        <v>1576</v>
      </c>
      <c r="AG579" s="68" t="s">
        <v>1576</v>
      </c>
      <c r="AH579" s="68" t="s">
        <v>1576</v>
      </c>
      <c r="AI579" s="77" t="s">
        <v>1576</v>
      </c>
    </row>
    <row r="580" spans="1:35" x14ac:dyDescent="0.3">
      <c r="A580" s="74">
        <v>195200</v>
      </c>
      <c r="B580" s="89" t="s">
        <v>552</v>
      </c>
      <c r="C580" s="89" t="s">
        <v>34</v>
      </c>
      <c r="D580" s="45">
        <v>2020</v>
      </c>
      <c r="E580" s="78">
        <v>44094</v>
      </c>
      <c r="F580" s="205">
        <v>6582780</v>
      </c>
      <c r="G580" s="174">
        <v>152713</v>
      </c>
      <c r="H580" s="71">
        <v>20.642568995325608</v>
      </c>
      <c r="I580" s="68">
        <v>1.0963479968410494</v>
      </c>
      <c r="J580" s="68">
        <v>1.2628332372841562</v>
      </c>
      <c r="K580" s="70">
        <v>0.34823162792683188</v>
      </c>
      <c r="L580" s="70">
        <v>0.61898358626283334</v>
      </c>
      <c r="M580" s="68">
        <v>1.4816119186356747</v>
      </c>
      <c r="N580" s="27" t="s">
        <v>1575</v>
      </c>
      <c r="O580" s="70">
        <v>0.7566540735523255</v>
      </c>
      <c r="P580" s="79">
        <v>0.50543211457599624</v>
      </c>
      <c r="Q580" s="27" t="s">
        <v>1572</v>
      </c>
      <c r="R580" s="68">
        <v>1.5632537192375831</v>
      </c>
      <c r="S580" s="27" t="s">
        <v>1573</v>
      </c>
      <c r="T580" s="68">
        <v>2.9492433459264475</v>
      </c>
      <c r="U580" s="68">
        <v>1.2807624170241831</v>
      </c>
      <c r="V580" s="27" t="s">
        <v>1576</v>
      </c>
      <c r="W580" s="27" t="s">
        <v>1574</v>
      </c>
      <c r="X580" s="27" t="s">
        <v>1574</v>
      </c>
      <c r="Y580" s="27" t="s">
        <v>1574</v>
      </c>
      <c r="Z580" s="68" t="s">
        <v>1576</v>
      </c>
      <c r="AA580" s="68" t="s">
        <v>1576</v>
      </c>
      <c r="AB580" s="68" t="s">
        <v>1576</v>
      </c>
      <c r="AC580" s="68" t="s">
        <v>1577</v>
      </c>
      <c r="AD580" s="68" t="s">
        <v>1578</v>
      </c>
      <c r="AE580" s="68" t="s">
        <v>1576</v>
      </c>
      <c r="AF580" s="68" t="s">
        <v>1576</v>
      </c>
      <c r="AG580" s="68" t="s">
        <v>1576</v>
      </c>
      <c r="AH580" s="68" t="s">
        <v>1576</v>
      </c>
      <c r="AI580" s="77" t="s">
        <v>1576</v>
      </c>
    </row>
    <row r="581" spans="1:35" x14ac:dyDescent="0.3">
      <c r="A581" s="48">
        <v>199129</v>
      </c>
      <c r="B581" s="89" t="s">
        <v>552</v>
      </c>
      <c r="C581" s="89" t="s">
        <v>34</v>
      </c>
      <c r="D581" s="45">
        <v>2020</v>
      </c>
      <c r="E581" s="4">
        <v>44125</v>
      </c>
      <c r="F581" s="205">
        <v>6582780</v>
      </c>
      <c r="G581" s="174">
        <v>152713</v>
      </c>
      <c r="H581" s="72">
        <v>16.273520550893046</v>
      </c>
      <c r="I581" s="1">
        <v>1.3325801592425219</v>
      </c>
      <c r="J581" s="1">
        <v>1.5501398751882935</v>
      </c>
      <c r="K581" s="73">
        <v>0.4169356574133849</v>
      </c>
      <c r="L581" s="73">
        <v>0.85711211534323217</v>
      </c>
      <c r="M581" s="1">
        <v>1.5576716160964064</v>
      </c>
      <c r="N581" s="27" t="s">
        <v>1575</v>
      </c>
      <c r="O581" s="27" t="s">
        <v>1572</v>
      </c>
      <c r="P581" s="27" t="s">
        <v>1572</v>
      </c>
      <c r="Q581" s="27" t="s">
        <v>1572</v>
      </c>
      <c r="R581" s="1">
        <v>1.2913384979556701</v>
      </c>
      <c r="S581" s="27" t="s">
        <v>1573</v>
      </c>
      <c r="T581" s="1">
        <v>3.8978911125457283</v>
      </c>
      <c r="U581" s="27" t="s">
        <v>1572</v>
      </c>
      <c r="V581" s="27" t="s">
        <v>1576</v>
      </c>
      <c r="W581" s="27" t="s">
        <v>1574</v>
      </c>
      <c r="X581" s="27" t="s">
        <v>1574</v>
      </c>
      <c r="Y581" s="27" t="s">
        <v>1574</v>
      </c>
      <c r="Z581" s="68" t="s">
        <v>1576</v>
      </c>
      <c r="AA581" s="68" t="s">
        <v>1576</v>
      </c>
      <c r="AB581" s="68" t="s">
        <v>1576</v>
      </c>
      <c r="AC581" s="68" t="s">
        <v>1577</v>
      </c>
      <c r="AD581" s="68" t="s">
        <v>1578</v>
      </c>
      <c r="AE581" s="68" t="s">
        <v>1576</v>
      </c>
      <c r="AF581" s="68" t="s">
        <v>1576</v>
      </c>
      <c r="AG581" s="68" t="s">
        <v>1576</v>
      </c>
      <c r="AH581" s="68" t="s">
        <v>1576</v>
      </c>
      <c r="AI581" s="77" t="s">
        <v>1576</v>
      </c>
    </row>
    <row r="582" spans="1:35" x14ac:dyDescent="0.3">
      <c r="A582" s="74">
        <v>204867</v>
      </c>
      <c r="B582" s="89" t="s">
        <v>552</v>
      </c>
      <c r="C582" s="89" t="s">
        <v>34</v>
      </c>
      <c r="D582" s="45">
        <v>2020</v>
      </c>
      <c r="E582" s="78">
        <v>44151</v>
      </c>
      <c r="F582" s="205">
        <v>6582780</v>
      </c>
      <c r="G582" s="174">
        <v>152713</v>
      </c>
      <c r="H582" s="1">
        <v>5.9164047837283409</v>
      </c>
      <c r="I582" s="1">
        <v>1.4754921216882722</v>
      </c>
      <c r="J582" s="73">
        <v>0.91102527170354852</v>
      </c>
      <c r="K582" s="27" t="s">
        <v>1572</v>
      </c>
      <c r="L582" s="27" t="s">
        <v>1572</v>
      </c>
      <c r="M582" s="1">
        <v>2.5414647985683736</v>
      </c>
      <c r="N582" s="27" t="s">
        <v>1575</v>
      </c>
      <c r="O582" s="27" t="s">
        <v>1572</v>
      </c>
      <c r="P582" s="27" t="s">
        <v>1572</v>
      </c>
      <c r="Q582" s="27" t="s">
        <v>1572</v>
      </c>
      <c r="R582" s="73">
        <v>0.65088821963249099</v>
      </c>
      <c r="S582" s="27" t="s">
        <v>1573</v>
      </c>
      <c r="T582" s="27" t="s">
        <v>1582</v>
      </c>
      <c r="U582" s="1">
        <v>1.943716991837982</v>
      </c>
      <c r="V582" s="27" t="s">
        <v>1576</v>
      </c>
      <c r="W582" s="27" t="s">
        <v>1574</v>
      </c>
      <c r="X582" s="27" t="s">
        <v>1574</v>
      </c>
      <c r="Y582" s="27" t="s">
        <v>1574</v>
      </c>
      <c r="Z582" s="68" t="s">
        <v>1576</v>
      </c>
      <c r="AA582" s="68" t="s">
        <v>1576</v>
      </c>
      <c r="AB582" s="68" t="s">
        <v>1576</v>
      </c>
      <c r="AC582" s="68" t="s">
        <v>1577</v>
      </c>
      <c r="AD582" s="68" t="s">
        <v>1578</v>
      </c>
      <c r="AE582" s="68" t="s">
        <v>1576</v>
      </c>
      <c r="AF582" s="68" t="s">
        <v>1576</v>
      </c>
      <c r="AG582" s="68" t="s">
        <v>1576</v>
      </c>
      <c r="AH582" s="68" t="s">
        <v>1576</v>
      </c>
      <c r="AI582" s="77" t="s">
        <v>1576</v>
      </c>
    </row>
    <row r="583" spans="1:35" x14ac:dyDescent="0.3">
      <c r="A583" s="48">
        <v>205802</v>
      </c>
      <c r="B583" s="89" t="s">
        <v>552</v>
      </c>
      <c r="C583" s="89" t="s">
        <v>34</v>
      </c>
      <c r="D583" s="45">
        <v>2020</v>
      </c>
      <c r="E583" s="4">
        <v>44180</v>
      </c>
      <c r="F583" s="205">
        <v>6582780</v>
      </c>
      <c r="G583" s="174">
        <v>152713</v>
      </c>
      <c r="H583" s="1">
        <v>9.0645742807423382</v>
      </c>
      <c r="I583" s="1">
        <v>1.2576198068085904</v>
      </c>
      <c r="J583" s="1">
        <v>1.4557087332103744</v>
      </c>
      <c r="K583" s="73">
        <v>0.37773401273354379</v>
      </c>
      <c r="L583" s="73">
        <v>0.76317900945116546</v>
      </c>
      <c r="M583" s="1">
        <v>3.7350339179092815</v>
      </c>
      <c r="N583" s="27" t="s">
        <v>1575</v>
      </c>
      <c r="O583" s="73">
        <v>0.77048360373878522</v>
      </c>
      <c r="P583" s="73">
        <v>0.89614138193337278</v>
      </c>
      <c r="Q583" s="27" t="s">
        <v>1572</v>
      </c>
      <c r="R583" s="27" t="s">
        <v>1572</v>
      </c>
      <c r="S583" s="27" t="s">
        <v>1573</v>
      </c>
      <c r="T583" s="1">
        <v>2.2716142007148288</v>
      </c>
      <c r="U583" s="27" t="s">
        <v>1572</v>
      </c>
      <c r="V583" s="27" t="s">
        <v>1576</v>
      </c>
      <c r="W583" s="27" t="s">
        <v>1574</v>
      </c>
      <c r="X583" s="27" t="s">
        <v>1574</v>
      </c>
      <c r="Y583" s="27" t="s">
        <v>1574</v>
      </c>
      <c r="Z583" s="68" t="s">
        <v>1576</v>
      </c>
      <c r="AA583" s="68" t="s">
        <v>1576</v>
      </c>
      <c r="AB583" s="68" t="s">
        <v>1576</v>
      </c>
      <c r="AC583" s="68" t="s">
        <v>1577</v>
      </c>
      <c r="AD583" s="68" t="s">
        <v>1578</v>
      </c>
      <c r="AE583" s="68" t="s">
        <v>1576</v>
      </c>
      <c r="AF583" s="68" t="s">
        <v>1576</v>
      </c>
      <c r="AG583" s="68" t="s">
        <v>1576</v>
      </c>
      <c r="AH583" s="68" t="s">
        <v>1576</v>
      </c>
      <c r="AI583" s="77" t="s">
        <v>1576</v>
      </c>
    </row>
    <row r="584" spans="1:35" x14ac:dyDescent="0.3">
      <c r="A584" s="74" t="s">
        <v>1595</v>
      </c>
      <c r="B584" s="89" t="s">
        <v>553</v>
      </c>
      <c r="C584" s="89" t="s">
        <v>35</v>
      </c>
      <c r="D584" s="45">
        <v>2020</v>
      </c>
      <c r="E584" s="4">
        <v>43846</v>
      </c>
      <c r="F584" s="205">
        <v>6583661</v>
      </c>
      <c r="G584" s="174">
        <v>146245</v>
      </c>
      <c r="H584" s="68">
        <v>6.73</v>
      </c>
      <c r="I584" s="70">
        <v>3.79</v>
      </c>
      <c r="J584" s="68">
        <v>5.09</v>
      </c>
      <c r="K584" s="68">
        <v>1.42</v>
      </c>
      <c r="L584" s="68">
        <v>4.04</v>
      </c>
      <c r="M584" s="68">
        <v>7.04</v>
      </c>
      <c r="N584" s="70" t="s">
        <v>1575</v>
      </c>
      <c r="O584" s="70">
        <v>0.78600000000000003</v>
      </c>
      <c r="P584" s="59">
        <v>2.0699999999999998</v>
      </c>
      <c r="Q584" s="70" t="s">
        <v>1572</v>
      </c>
      <c r="R584" s="68">
        <v>0.78300000000000003</v>
      </c>
      <c r="S584" s="70" t="s">
        <v>1573</v>
      </c>
      <c r="T584" s="68">
        <v>6.54</v>
      </c>
      <c r="U584" s="68">
        <v>9.34</v>
      </c>
      <c r="V584" s="70" t="s">
        <v>1576</v>
      </c>
      <c r="W584" s="70" t="s">
        <v>1574</v>
      </c>
      <c r="X584" s="70" t="s">
        <v>1574</v>
      </c>
      <c r="Y584" s="70" t="s">
        <v>1574</v>
      </c>
      <c r="Z584" s="70" t="s">
        <v>1576</v>
      </c>
      <c r="AA584" s="70" t="s">
        <v>1576</v>
      </c>
      <c r="AB584" s="70" t="s">
        <v>1576</v>
      </c>
      <c r="AC584" s="70" t="s">
        <v>1577</v>
      </c>
      <c r="AD584" s="70" t="s">
        <v>1578</v>
      </c>
      <c r="AE584" s="70" t="s">
        <v>1576</v>
      </c>
      <c r="AF584" s="70" t="s">
        <v>1576</v>
      </c>
      <c r="AG584" s="70" t="s">
        <v>1576</v>
      </c>
      <c r="AH584" s="70" t="s">
        <v>1576</v>
      </c>
      <c r="AI584" s="77" t="s">
        <v>1576</v>
      </c>
    </row>
    <row r="585" spans="1:35" x14ac:dyDescent="0.3">
      <c r="A585" s="74" t="s">
        <v>1596</v>
      </c>
      <c r="B585" s="89" t="s">
        <v>553</v>
      </c>
      <c r="C585" s="89" t="s">
        <v>35</v>
      </c>
      <c r="D585" s="45">
        <v>2020</v>
      </c>
      <c r="E585" s="4">
        <v>43846</v>
      </c>
      <c r="F585" s="205">
        <v>6583661</v>
      </c>
      <c r="G585" s="174">
        <v>146245</v>
      </c>
      <c r="H585" s="68">
        <v>7.79</v>
      </c>
      <c r="I585" s="70">
        <v>3.85</v>
      </c>
      <c r="J585" s="68">
        <v>5.27</v>
      </c>
      <c r="K585" s="68">
        <v>1.52</v>
      </c>
      <c r="L585" s="68">
        <v>5.03</v>
      </c>
      <c r="M585" s="68">
        <v>7.59</v>
      </c>
      <c r="N585" s="70" t="s">
        <v>1575</v>
      </c>
      <c r="O585" s="70">
        <v>0.64</v>
      </c>
      <c r="P585" s="59">
        <v>3.86</v>
      </c>
      <c r="Q585" s="70" t="s">
        <v>1572</v>
      </c>
      <c r="R585" s="68">
        <v>0.82199999999999995</v>
      </c>
      <c r="S585" s="70" t="s">
        <v>1573</v>
      </c>
      <c r="T585" s="68">
        <v>6.31</v>
      </c>
      <c r="U585" s="68">
        <v>10.3</v>
      </c>
      <c r="V585" s="70" t="s">
        <v>1576</v>
      </c>
      <c r="W585" s="70" t="s">
        <v>1574</v>
      </c>
      <c r="X585" s="70" t="s">
        <v>1574</v>
      </c>
      <c r="Y585" s="70" t="s">
        <v>1574</v>
      </c>
      <c r="Z585" s="70" t="s">
        <v>1576</v>
      </c>
      <c r="AA585" s="70" t="s">
        <v>1576</v>
      </c>
      <c r="AB585" s="70" t="s">
        <v>1576</v>
      </c>
      <c r="AC585" s="70" t="s">
        <v>1577</v>
      </c>
      <c r="AD585" s="70" t="s">
        <v>1578</v>
      </c>
      <c r="AE585" s="70" t="s">
        <v>1576</v>
      </c>
      <c r="AF585" s="70" t="s">
        <v>1576</v>
      </c>
      <c r="AG585" s="70" t="s">
        <v>1576</v>
      </c>
      <c r="AH585" s="70" t="s">
        <v>1576</v>
      </c>
      <c r="AI585" s="77" t="s">
        <v>1576</v>
      </c>
    </row>
    <row r="586" spans="1:35" x14ac:dyDescent="0.3">
      <c r="A586" s="74" t="s">
        <v>1597</v>
      </c>
      <c r="B586" s="89" t="s">
        <v>553</v>
      </c>
      <c r="C586" s="89" t="s">
        <v>35</v>
      </c>
      <c r="D586" s="45">
        <v>2020</v>
      </c>
      <c r="E586" s="75">
        <v>43873</v>
      </c>
      <c r="F586" s="205">
        <v>6583661</v>
      </c>
      <c r="G586" s="174">
        <v>146245</v>
      </c>
      <c r="H586" s="71">
        <v>11.2</v>
      </c>
      <c r="I586" s="70">
        <v>4.91</v>
      </c>
      <c r="J586" s="68">
        <v>9.8699999999999992</v>
      </c>
      <c r="K586" s="68">
        <v>1.83</v>
      </c>
      <c r="L586" s="68">
        <v>3.08</v>
      </c>
      <c r="M586" s="68">
        <v>6.17</v>
      </c>
      <c r="N586" s="70" t="s">
        <v>1575</v>
      </c>
      <c r="O586" s="70">
        <v>0.76300000000000001</v>
      </c>
      <c r="P586" s="59">
        <v>6.83</v>
      </c>
      <c r="Q586" s="70" t="s">
        <v>1572</v>
      </c>
      <c r="R586" s="68">
        <v>0.64800000000000002</v>
      </c>
      <c r="S586" s="70" t="s">
        <v>1573</v>
      </c>
      <c r="T586" s="68">
        <v>5.5</v>
      </c>
      <c r="U586" s="68">
        <v>9.15</v>
      </c>
      <c r="V586" s="70" t="s">
        <v>1576</v>
      </c>
      <c r="W586" s="70" t="s">
        <v>1574</v>
      </c>
      <c r="X586" s="70" t="s">
        <v>1574</v>
      </c>
      <c r="Y586" s="70" t="s">
        <v>1574</v>
      </c>
      <c r="Z586" s="70" t="s">
        <v>1576</v>
      </c>
      <c r="AA586" s="70" t="s">
        <v>1576</v>
      </c>
      <c r="AB586" s="70" t="s">
        <v>1576</v>
      </c>
      <c r="AC586" s="70" t="s">
        <v>1577</v>
      </c>
      <c r="AD586" s="70" t="s">
        <v>1578</v>
      </c>
      <c r="AE586" s="70" t="s">
        <v>1576</v>
      </c>
      <c r="AF586" s="70" t="s">
        <v>1576</v>
      </c>
      <c r="AG586" s="70" t="s">
        <v>1576</v>
      </c>
      <c r="AH586" s="70" t="s">
        <v>1576</v>
      </c>
      <c r="AI586" s="77" t="s">
        <v>1576</v>
      </c>
    </row>
    <row r="587" spans="1:35" x14ac:dyDescent="0.3">
      <c r="A587" s="74" t="s">
        <v>1598</v>
      </c>
      <c r="B587" s="89" t="s">
        <v>553</v>
      </c>
      <c r="C587" s="89" t="s">
        <v>35</v>
      </c>
      <c r="D587" s="45">
        <v>2020</v>
      </c>
      <c r="E587" s="75">
        <v>43873</v>
      </c>
      <c r="F587" s="205">
        <v>6583661</v>
      </c>
      <c r="G587" s="174">
        <v>146245</v>
      </c>
      <c r="H587" s="71">
        <v>11.5</v>
      </c>
      <c r="I587" s="70">
        <v>4.49</v>
      </c>
      <c r="J587" s="68">
        <v>8.5500000000000007</v>
      </c>
      <c r="K587" s="68">
        <v>1.88</v>
      </c>
      <c r="L587" s="68">
        <v>3.45</v>
      </c>
      <c r="M587" s="68">
        <v>6.63</v>
      </c>
      <c r="N587" s="70" t="s">
        <v>1575</v>
      </c>
      <c r="O587" s="70">
        <v>0.96199999999999997</v>
      </c>
      <c r="P587" s="59">
        <v>6.64</v>
      </c>
      <c r="Q587" s="70" t="s">
        <v>1572</v>
      </c>
      <c r="R587" s="68">
        <v>0.67100000000000004</v>
      </c>
      <c r="S587" s="70" t="s">
        <v>1573</v>
      </c>
      <c r="T587" s="68">
        <v>7.2</v>
      </c>
      <c r="U587" s="71">
        <v>10.1</v>
      </c>
      <c r="V587" s="70" t="s">
        <v>1576</v>
      </c>
      <c r="W587" s="70" t="s">
        <v>1574</v>
      </c>
      <c r="X587" s="70" t="s">
        <v>1574</v>
      </c>
      <c r="Y587" s="70" t="s">
        <v>1574</v>
      </c>
      <c r="Z587" s="70" t="s">
        <v>1576</v>
      </c>
      <c r="AA587" s="70" t="s">
        <v>1576</v>
      </c>
      <c r="AB587" s="70" t="s">
        <v>1576</v>
      </c>
      <c r="AC587" s="70" t="s">
        <v>1577</v>
      </c>
      <c r="AD587" s="70" t="s">
        <v>1578</v>
      </c>
      <c r="AE587" s="70" t="s">
        <v>1576</v>
      </c>
      <c r="AF587" s="70" t="s">
        <v>1576</v>
      </c>
      <c r="AG587" s="70" t="s">
        <v>1576</v>
      </c>
      <c r="AH587" s="70" t="s">
        <v>1576</v>
      </c>
      <c r="AI587" s="77" t="s">
        <v>1576</v>
      </c>
    </row>
    <row r="588" spans="1:35" x14ac:dyDescent="0.3">
      <c r="A588" s="74" t="s">
        <v>1599</v>
      </c>
      <c r="B588" s="89" t="s">
        <v>553</v>
      </c>
      <c r="C588" s="89" t="s">
        <v>35</v>
      </c>
      <c r="D588" s="45">
        <v>2020</v>
      </c>
      <c r="E588" s="75">
        <v>43902</v>
      </c>
      <c r="F588" s="205">
        <v>6583661</v>
      </c>
      <c r="G588" s="174">
        <v>146245</v>
      </c>
      <c r="H588" s="71">
        <v>17.100000000000001</v>
      </c>
      <c r="I588" s="70">
        <v>3.8</v>
      </c>
      <c r="J588" s="68">
        <v>5.65</v>
      </c>
      <c r="K588" s="68">
        <v>1.24</v>
      </c>
      <c r="L588" s="68">
        <v>2.86</v>
      </c>
      <c r="M588" s="68">
        <v>7.36</v>
      </c>
      <c r="N588" s="70" t="s">
        <v>1575</v>
      </c>
      <c r="O588" s="70">
        <v>0.871</v>
      </c>
      <c r="P588" s="60">
        <v>13.9</v>
      </c>
      <c r="Q588" s="70" t="s">
        <v>1572</v>
      </c>
      <c r="R588" s="68">
        <v>0.33500000000000002</v>
      </c>
      <c r="S588" s="70" t="s">
        <v>1573</v>
      </c>
      <c r="T588" s="68">
        <v>5.43</v>
      </c>
      <c r="U588" s="71">
        <v>10.9</v>
      </c>
      <c r="V588" s="70" t="s">
        <v>1576</v>
      </c>
      <c r="W588" s="70" t="s">
        <v>1574</v>
      </c>
      <c r="X588" s="70" t="s">
        <v>1574</v>
      </c>
      <c r="Y588" s="70" t="s">
        <v>1574</v>
      </c>
      <c r="Z588" s="70" t="s">
        <v>1576</v>
      </c>
      <c r="AA588" s="70" t="s">
        <v>1576</v>
      </c>
      <c r="AB588" s="70" t="s">
        <v>1576</v>
      </c>
      <c r="AC588" s="70" t="s">
        <v>1577</v>
      </c>
      <c r="AD588" s="70" t="s">
        <v>1578</v>
      </c>
      <c r="AE588" s="70" t="s">
        <v>1576</v>
      </c>
      <c r="AF588" s="70" t="s">
        <v>1576</v>
      </c>
      <c r="AG588" s="70" t="s">
        <v>1576</v>
      </c>
      <c r="AH588" s="70" t="s">
        <v>1576</v>
      </c>
      <c r="AI588" s="77" t="s">
        <v>1576</v>
      </c>
    </row>
    <row r="589" spans="1:35" x14ac:dyDescent="0.3">
      <c r="A589" s="74" t="s">
        <v>1600</v>
      </c>
      <c r="B589" s="89" t="s">
        <v>553</v>
      </c>
      <c r="C589" s="89" t="s">
        <v>35</v>
      </c>
      <c r="D589" s="45">
        <v>2020</v>
      </c>
      <c r="E589" s="75">
        <v>43902</v>
      </c>
      <c r="F589" s="205">
        <v>6583661</v>
      </c>
      <c r="G589" s="174">
        <v>146245</v>
      </c>
      <c r="H589" s="71">
        <v>19.899999999999999</v>
      </c>
      <c r="I589" s="70">
        <v>4.16</v>
      </c>
      <c r="J589" s="68">
        <v>5.87</v>
      </c>
      <c r="K589" s="68">
        <v>1.21</v>
      </c>
      <c r="L589" s="68">
        <v>3.18</v>
      </c>
      <c r="M589" s="68">
        <v>5.94</v>
      </c>
      <c r="N589" s="70" t="s">
        <v>1575</v>
      </c>
      <c r="O589" s="70">
        <v>0.79500000000000004</v>
      </c>
      <c r="P589" s="60">
        <v>14.1</v>
      </c>
      <c r="Q589" s="70" t="s">
        <v>1572</v>
      </c>
      <c r="R589" s="68">
        <v>0.46100000000000002</v>
      </c>
      <c r="S589" s="70" t="s">
        <v>1573</v>
      </c>
      <c r="T589" s="68">
        <v>6.3</v>
      </c>
      <c r="U589" s="71">
        <v>10.4</v>
      </c>
      <c r="V589" s="70" t="s">
        <v>1576</v>
      </c>
      <c r="W589" s="70" t="s">
        <v>1574</v>
      </c>
      <c r="X589" s="70" t="s">
        <v>1574</v>
      </c>
      <c r="Y589" s="70" t="s">
        <v>1574</v>
      </c>
      <c r="Z589" s="70" t="s">
        <v>1576</v>
      </c>
      <c r="AA589" s="70" t="s">
        <v>1576</v>
      </c>
      <c r="AB589" s="70" t="s">
        <v>1576</v>
      </c>
      <c r="AC589" s="70" t="s">
        <v>1577</v>
      </c>
      <c r="AD589" s="70" t="s">
        <v>1578</v>
      </c>
      <c r="AE589" s="70" t="s">
        <v>1576</v>
      </c>
      <c r="AF589" s="70" t="s">
        <v>1576</v>
      </c>
      <c r="AG589" s="70" t="s">
        <v>1576</v>
      </c>
      <c r="AH589" s="70" t="s">
        <v>1576</v>
      </c>
      <c r="AI589" s="77" t="s">
        <v>1576</v>
      </c>
    </row>
    <row r="590" spans="1:35" x14ac:dyDescent="0.3">
      <c r="A590" s="74" t="s">
        <v>1601</v>
      </c>
      <c r="B590" s="89" t="s">
        <v>553</v>
      </c>
      <c r="C590" s="89" t="s">
        <v>35</v>
      </c>
      <c r="D590" s="45">
        <v>2020</v>
      </c>
      <c r="E590" s="80">
        <v>43936</v>
      </c>
      <c r="F590" s="205">
        <v>6583661</v>
      </c>
      <c r="G590" s="174">
        <v>146245</v>
      </c>
      <c r="H590" s="68">
        <v>8.09</v>
      </c>
      <c r="I590" s="68">
        <v>4.62</v>
      </c>
      <c r="J590" s="68">
        <v>9.19</v>
      </c>
      <c r="K590" s="68">
        <v>2.2599999999999998</v>
      </c>
      <c r="L590" s="68">
        <v>5.04</v>
      </c>
      <c r="M590" s="68">
        <v>9.0399999999999991</v>
      </c>
      <c r="N590" s="68" t="s">
        <v>1575</v>
      </c>
      <c r="O590" s="70">
        <v>0.56100000000000005</v>
      </c>
      <c r="P590" s="59">
        <v>2.96</v>
      </c>
      <c r="Q590" s="68" t="s">
        <v>1572</v>
      </c>
      <c r="R590" s="68">
        <v>0.57299999999999995</v>
      </c>
      <c r="S590" s="70" t="s">
        <v>1573</v>
      </c>
      <c r="T590" s="68">
        <v>3.72</v>
      </c>
      <c r="U590" s="71">
        <v>13.4</v>
      </c>
      <c r="V590" s="68" t="s">
        <v>1576</v>
      </c>
      <c r="W590" s="70" t="s">
        <v>1574</v>
      </c>
      <c r="X590" s="70" t="s">
        <v>1574</v>
      </c>
      <c r="Y590" s="70" t="s">
        <v>1574</v>
      </c>
      <c r="Z590" s="68" t="s">
        <v>1576</v>
      </c>
      <c r="AA590" s="68" t="s">
        <v>1576</v>
      </c>
      <c r="AB590" s="68" t="s">
        <v>1576</v>
      </c>
      <c r="AC590" s="68" t="s">
        <v>1577</v>
      </c>
      <c r="AD590" s="68" t="s">
        <v>1578</v>
      </c>
      <c r="AE590" s="68" t="s">
        <v>1576</v>
      </c>
      <c r="AF590" s="68" t="s">
        <v>1576</v>
      </c>
      <c r="AG590" s="68" t="s">
        <v>1576</v>
      </c>
      <c r="AH590" s="68" t="s">
        <v>1576</v>
      </c>
      <c r="AI590" s="76" t="s">
        <v>1576</v>
      </c>
    </row>
    <row r="591" spans="1:35" x14ac:dyDescent="0.3">
      <c r="A591" s="74" t="s">
        <v>1602</v>
      </c>
      <c r="B591" s="89" t="s">
        <v>553</v>
      </c>
      <c r="C591" s="89" t="s">
        <v>35</v>
      </c>
      <c r="D591" s="45">
        <v>2020</v>
      </c>
      <c r="E591" s="80">
        <v>43936</v>
      </c>
      <c r="F591" s="205">
        <v>6583661</v>
      </c>
      <c r="G591" s="174">
        <v>146245</v>
      </c>
      <c r="H591" s="68">
        <v>8.8000000000000007</v>
      </c>
      <c r="I591" s="68">
        <v>4.49</v>
      </c>
      <c r="J591" s="71">
        <v>9.36</v>
      </c>
      <c r="K591" s="68">
        <v>2.0099999999999998</v>
      </c>
      <c r="L591" s="68">
        <v>6.38</v>
      </c>
      <c r="M591" s="68">
        <v>8.58</v>
      </c>
      <c r="N591" s="68" t="s">
        <v>1575</v>
      </c>
      <c r="O591" s="70">
        <v>0.61799999999999999</v>
      </c>
      <c r="P591" s="59">
        <v>3.03</v>
      </c>
      <c r="Q591" s="68" t="s">
        <v>1572</v>
      </c>
      <c r="R591" s="68">
        <v>0.53500000000000003</v>
      </c>
      <c r="S591" s="68" t="s">
        <v>1573</v>
      </c>
      <c r="T591" s="68">
        <v>6.83</v>
      </c>
      <c r="U591" s="71">
        <v>12.9</v>
      </c>
      <c r="V591" s="68" t="s">
        <v>1576</v>
      </c>
      <c r="W591" s="68" t="s">
        <v>1574</v>
      </c>
      <c r="X591" s="68" t="s">
        <v>1574</v>
      </c>
      <c r="Y591" s="68" t="s">
        <v>1574</v>
      </c>
      <c r="Z591" s="68" t="s">
        <v>1576</v>
      </c>
      <c r="AA591" s="68" t="s">
        <v>1576</v>
      </c>
      <c r="AB591" s="68" t="s">
        <v>1576</v>
      </c>
      <c r="AC591" s="68" t="s">
        <v>1577</v>
      </c>
      <c r="AD591" s="68" t="s">
        <v>1578</v>
      </c>
      <c r="AE591" s="68" t="s">
        <v>1576</v>
      </c>
      <c r="AF591" s="68" t="s">
        <v>1576</v>
      </c>
      <c r="AG591" s="68" t="s">
        <v>1576</v>
      </c>
      <c r="AH591" s="68" t="s">
        <v>1576</v>
      </c>
      <c r="AI591" s="76" t="s">
        <v>1576</v>
      </c>
    </row>
    <row r="592" spans="1:35" x14ac:dyDescent="0.3">
      <c r="A592" s="74" t="s">
        <v>1603</v>
      </c>
      <c r="B592" s="89" t="s">
        <v>553</v>
      </c>
      <c r="C592" s="89" t="s">
        <v>35</v>
      </c>
      <c r="D592" s="45">
        <v>2020</v>
      </c>
      <c r="E592" s="80">
        <v>43969</v>
      </c>
      <c r="F592" s="205">
        <v>6583661</v>
      </c>
      <c r="G592" s="174">
        <v>146245</v>
      </c>
      <c r="H592" s="71">
        <v>12.3</v>
      </c>
      <c r="I592" s="68">
        <v>4.62</v>
      </c>
      <c r="J592" s="71">
        <v>9.86</v>
      </c>
      <c r="K592" s="68">
        <v>1.8</v>
      </c>
      <c r="L592" s="68">
        <v>5.77</v>
      </c>
      <c r="M592" s="68">
        <v>7.21</v>
      </c>
      <c r="N592" s="68" t="s">
        <v>1575</v>
      </c>
      <c r="O592" s="70">
        <v>0.90200000000000002</v>
      </c>
      <c r="P592" s="59">
        <v>5.82</v>
      </c>
      <c r="Q592" s="68" t="s">
        <v>1572</v>
      </c>
      <c r="R592" s="68" t="s">
        <v>1572</v>
      </c>
      <c r="S592" s="68" t="s">
        <v>1573</v>
      </c>
      <c r="T592" s="68">
        <v>7.11</v>
      </c>
      <c r="U592" s="71">
        <v>11.9</v>
      </c>
      <c r="V592" s="68" t="s">
        <v>1576</v>
      </c>
      <c r="W592" s="68" t="s">
        <v>1574</v>
      </c>
      <c r="X592" s="68" t="s">
        <v>1574</v>
      </c>
      <c r="Y592" s="68" t="s">
        <v>1574</v>
      </c>
      <c r="Z592" s="68" t="s">
        <v>1576</v>
      </c>
      <c r="AA592" s="68" t="s">
        <v>1576</v>
      </c>
      <c r="AB592" s="68" t="s">
        <v>1576</v>
      </c>
      <c r="AC592" s="68" t="s">
        <v>1577</v>
      </c>
      <c r="AD592" s="68" t="s">
        <v>1578</v>
      </c>
      <c r="AE592" s="68" t="s">
        <v>1576</v>
      </c>
      <c r="AF592" s="68" t="s">
        <v>1576</v>
      </c>
      <c r="AG592" s="68" t="s">
        <v>1576</v>
      </c>
      <c r="AH592" s="68" t="s">
        <v>1576</v>
      </c>
      <c r="AI592" s="76" t="s">
        <v>1576</v>
      </c>
    </row>
    <row r="593" spans="1:35" x14ac:dyDescent="0.3">
      <c r="A593" s="74">
        <v>183734</v>
      </c>
      <c r="B593" s="89" t="s">
        <v>553</v>
      </c>
      <c r="C593" s="89" t="s">
        <v>35</v>
      </c>
      <c r="D593" s="45">
        <v>2020</v>
      </c>
      <c r="E593" s="80">
        <v>43993</v>
      </c>
      <c r="F593" s="205">
        <v>6583661</v>
      </c>
      <c r="G593" s="174">
        <v>146245</v>
      </c>
      <c r="H593" s="71">
        <v>11.3</v>
      </c>
      <c r="I593" s="68">
        <v>5.07</v>
      </c>
      <c r="J593" s="71">
        <v>7.27</v>
      </c>
      <c r="K593" s="68">
        <v>2.0299999999999998</v>
      </c>
      <c r="L593" s="68">
        <v>6.65</v>
      </c>
      <c r="M593" s="68">
        <v>11.4</v>
      </c>
      <c r="N593" s="68" t="s">
        <v>1575</v>
      </c>
      <c r="O593" s="70">
        <v>0.878</v>
      </c>
      <c r="P593" s="59">
        <v>8.58</v>
      </c>
      <c r="Q593" s="68" t="s">
        <v>1572</v>
      </c>
      <c r="R593" s="68">
        <v>0.93</v>
      </c>
      <c r="S593" s="68" t="s">
        <v>1573</v>
      </c>
      <c r="T593" s="68">
        <v>9.07</v>
      </c>
      <c r="U593" s="71">
        <v>15</v>
      </c>
      <c r="V593" s="68" t="s">
        <v>1576</v>
      </c>
      <c r="W593" s="68" t="s">
        <v>1574</v>
      </c>
      <c r="X593" s="68" t="s">
        <v>1574</v>
      </c>
      <c r="Y593" s="68" t="s">
        <v>1574</v>
      </c>
      <c r="Z593" s="68" t="s">
        <v>1576</v>
      </c>
      <c r="AA593" s="68" t="s">
        <v>1576</v>
      </c>
      <c r="AB593" s="68" t="s">
        <v>1576</v>
      </c>
      <c r="AC593" s="68" t="s">
        <v>1577</v>
      </c>
      <c r="AD593" s="68" t="s">
        <v>1578</v>
      </c>
      <c r="AE593" s="68" t="s">
        <v>1576</v>
      </c>
      <c r="AF593" s="68" t="s">
        <v>1576</v>
      </c>
      <c r="AG593" s="68" t="s">
        <v>1576</v>
      </c>
      <c r="AH593" s="68" t="s">
        <v>1576</v>
      </c>
      <c r="AI593" s="76" t="s">
        <v>1576</v>
      </c>
    </row>
    <row r="594" spans="1:35" x14ac:dyDescent="0.3">
      <c r="A594" s="74" t="s">
        <v>1604</v>
      </c>
      <c r="B594" s="89" t="s">
        <v>553</v>
      </c>
      <c r="C594" s="89" t="s">
        <v>35</v>
      </c>
      <c r="D594" s="45">
        <v>2020</v>
      </c>
      <c r="E594" s="75">
        <v>44028</v>
      </c>
      <c r="F594" s="205">
        <v>6583661</v>
      </c>
      <c r="G594" s="174">
        <v>146245</v>
      </c>
      <c r="H594" s="71">
        <v>16.547344334149802</v>
      </c>
      <c r="I594" s="68">
        <v>5.4982596364573935</v>
      </c>
      <c r="J594" s="68">
        <v>5.7509346396802883</v>
      </c>
      <c r="K594" s="68">
        <v>1.9537192213484593</v>
      </c>
      <c r="L594" s="68">
        <v>6.093420996089554</v>
      </c>
      <c r="M594" s="68">
        <v>8.7700356667096404</v>
      </c>
      <c r="N594" s="27" t="s">
        <v>1575</v>
      </c>
      <c r="O594" s="68">
        <v>1.0089489063641441</v>
      </c>
      <c r="P594" s="59">
        <v>4.1848223110308966</v>
      </c>
      <c r="Q594" s="27" t="s">
        <v>1572</v>
      </c>
      <c r="R594" s="70">
        <v>0.89854325125692935</v>
      </c>
      <c r="S594" s="27" t="s">
        <v>1573</v>
      </c>
      <c r="T594" s="68">
        <v>8.5253104722616122</v>
      </c>
      <c r="U594" s="71">
        <v>15.895105496111039</v>
      </c>
      <c r="V594" s="27" t="s">
        <v>1576</v>
      </c>
      <c r="W594" s="27" t="s">
        <v>1574</v>
      </c>
      <c r="X594" s="27" t="s">
        <v>1574</v>
      </c>
      <c r="Y594" s="27" t="s">
        <v>1574</v>
      </c>
      <c r="Z594" s="68" t="s">
        <v>1576</v>
      </c>
      <c r="AA594" s="68" t="s">
        <v>1576</v>
      </c>
      <c r="AB594" s="68" t="s">
        <v>1576</v>
      </c>
      <c r="AC594" s="68" t="s">
        <v>1577</v>
      </c>
      <c r="AD594" s="68" t="s">
        <v>1578</v>
      </c>
      <c r="AE594" s="68" t="s">
        <v>1576</v>
      </c>
      <c r="AF594" s="68" t="s">
        <v>1576</v>
      </c>
      <c r="AG594" s="68" t="s">
        <v>1576</v>
      </c>
      <c r="AH594" s="68" t="s">
        <v>1576</v>
      </c>
      <c r="AI594" s="77" t="s">
        <v>1576</v>
      </c>
    </row>
    <row r="595" spans="1:35" x14ac:dyDescent="0.3">
      <c r="A595" s="74" t="s">
        <v>1605</v>
      </c>
      <c r="B595" s="89" t="s">
        <v>553</v>
      </c>
      <c r="C595" s="89" t="s">
        <v>35</v>
      </c>
      <c r="D595" s="45">
        <v>2020</v>
      </c>
      <c r="E595" s="75">
        <v>44028</v>
      </c>
      <c r="F595" s="205">
        <v>6583661</v>
      </c>
      <c r="G595" s="174">
        <v>146245</v>
      </c>
      <c r="H595" s="71">
        <v>13.144071938226958</v>
      </c>
      <c r="I595" s="68">
        <v>5.8514970840256737</v>
      </c>
      <c r="J595" s="68">
        <v>5.5856384191835273</v>
      </c>
      <c r="K595" s="68">
        <v>2.4083667285700323</v>
      </c>
      <c r="L595" s="68">
        <v>8.440578199155075</v>
      </c>
      <c r="M595" s="71">
        <v>11.960924858002368</v>
      </c>
      <c r="N595" s="27" t="s">
        <v>1575</v>
      </c>
      <c r="O595" s="68">
        <v>1.0329934078345768</v>
      </c>
      <c r="P595" s="59">
        <v>4.4911434746250496</v>
      </c>
      <c r="Q595" s="27" t="s">
        <v>1572</v>
      </c>
      <c r="R595" s="70">
        <v>0.65747890398462194</v>
      </c>
      <c r="S595" s="27" t="s">
        <v>1573</v>
      </c>
      <c r="T595" s="68">
        <v>9.1396518207191662</v>
      </c>
      <c r="U595" s="71">
        <v>14.732783805210744</v>
      </c>
      <c r="V595" s="27" t="s">
        <v>1576</v>
      </c>
      <c r="W595" s="27" t="s">
        <v>1574</v>
      </c>
      <c r="X595" s="27" t="s">
        <v>1574</v>
      </c>
      <c r="Y595" s="27" t="s">
        <v>1574</v>
      </c>
      <c r="Z595" s="68" t="s">
        <v>1576</v>
      </c>
      <c r="AA595" s="68" t="s">
        <v>1576</v>
      </c>
      <c r="AB595" s="68" t="s">
        <v>1576</v>
      </c>
      <c r="AC595" s="68" t="s">
        <v>1577</v>
      </c>
      <c r="AD595" s="68" t="s">
        <v>1578</v>
      </c>
      <c r="AE595" s="68" t="s">
        <v>1576</v>
      </c>
      <c r="AF595" s="68" t="s">
        <v>1576</v>
      </c>
      <c r="AG595" s="68" t="s">
        <v>1576</v>
      </c>
      <c r="AH595" s="68" t="s">
        <v>1576</v>
      </c>
      <c r="AI595" s="77" t="s">
        <v>1576</v>
      </c>
    </row>
    <row r="596" spans="1:35" x14ac:dyDescent="0.3">
      <c r="A596" s="74" t="s">
        <v>1606</v>
      </c>
      <c r="B596" s="89" t="s">
        <v>553</v>
      </c>
      <c r="C596" s="89" t="s">
        <v>35</v>
      </c>
      <c r="D596" s="45">
        <v>2020</v>
      </c>
      <c r="E596" s="4">
        <v>44067</v>
      </c>
      <c r="F596" s="205">
        <v>6583661</v>
      </c>
      <c r="G596" s="174">
        <v>146245</v>
      </c>
      <c r="H596" s="71">
        <v>47.543830631822694</v>
      </c>
      <c r="I596" s="68">
        <v>8.3559378101223931</v>
      </c>
      <c r="J596" s="71">
        <v>10.227698753997132</v>
      </c>
      <c r="K596" s="68">
        <v>1.8089094718271035</v>
      </c>
      <c r="L596" s="68">
        <v>8.3096261991399274</v>
      </c>
      <c r="M596" s="71">
        <v>15.286911456610431</v>
      </c>
      <c r="N596" s="27" t="s">
        <v>1575</v>
      </c>
      <c r="O596" s="68">
        <v>1.5000110265740434</v>
      </c>
      <c r="P596" s="60">
        <v>21.258903958540081</v>
      </c>
      <c r="Q596" s="70">
        <v>0.59992281398169589</v>
      </c>
      <c r="R596" s="70">
        <v>0.89204984011467636</v>
      </c>
      <c r="S596" s="27" t="s">
        <v>1573</v>
      </c>
      <c r="T596" s="71">
        <v>11.695887087881795</v>
      </c>
      <c r="U596" s="71">
        <v>21.7</v>
      </c>
      <c r="V596" s="27" t="s">
        <v>1576</v>
      </c>
      <c r="W596" s="27" t="s">
        <v>1574</v>
      </c>
      <c r="X596" s="27" t="s">
        <v>1574</v>
      </c>
      <c r="Y596" s="27" t="s">
        <v>1574</v>
      </c>
      <c r="Z596" s="68" t="s">
        <v>1576</v>
      </c>
      <c r="AA596" s="68" t="s">
        <v>1576</v>
      </c>
      <c r="AB596" s="68" t="s">
        <v>1576</v>
      </c>
      <c r="AC596" s="68" t="s">
        <v>1577</v>
      </c>
      <c r="AD596" s="68" t="s">
        <v>1578</v>
      </c>
      <c r="AE596" s="68" t="s">
        <v>1576</v>
      </c>
      <c r="AF596" s="68" t="s">
        <v>1576</v>
      </c>
      <c r="AG596" s="68" t="s">
        <v>1576</v>
      </c>
      <c r="AH596" s="68" t="s">
        <v>1576</v>
      </c>
      <c r="AI596" s="77" t="s">
        <v>1576</v>
      </c>
    </row>
    <row r="597" spans="1:35" x14ac:dyDescent="0.3">
      <c r="A597" s="74" t="s">
        <v>1607</v>
      </c>
      <c r="B597" s="89" t="s">
        <v>553</v>
      </c>
      <c r="C597" s="89" t="s">
        <v>35</v>
      </c>
      <c r="D597" s="45">
        <v>2020</v>
      </c>
      <c r="E597" s="4">
        <v>44067</v>
      </c>
      <c r="F597" s="205">
        <v>6583661</v>
      </c>
      <c r="G597" s="174">
        <v>146245</v>
      </c>
      <c r="H597" s="71">
        <v>57.185884986339239</v>
      </c>
      <c r="I597" s="68">
        <v>8.9733039270548733</v>
      </c>
      <c r="J597" s="68">
        <v>9.4204329745328454</v>
      </c>
      <c r="K597" s="68">
        <v>2.3036746875582916</v>
      </c>
      <c r="L597" s="71">
        <v>10.90226801408868</v>
      </c>
      <c r="M597" s="71">
        <v>16.232375434784995</v>
      </c>
      <c r="N597" s="27" t="s">
        <v>1575</v>
      </c>
      <c r="O597" s="68">
        <v>1.5881145967060579</v>
      </c>
      <c r="P597" s="60">
        <v>26.388513995413501</v>
      </c>
      <c r="Q597" s="70">
        <v>0.37643328176262109</v>
      </c>
      <c r="R597" s="68">
        <v>1.2629338249009732</v>
      </c>
      <c r="S597" s="27" t="s">
        <v>1573</v>
      </c>
      <c r="T597" s="71">
        <v>10.091400858048873</v>
      </c>
      <c r="U597" s="71">
        <v>21.4</v>
      </c>
      <c r="V597" s="27" t="s">
        <v>1576</v>
      </c>
      <c r="W597" s="27" t="s">
        <v>1574</v>
      </c>
      <c r="X597" s="27" t="s">
        <v>1574</v>
      </c>
      <c r="Y597" s="27" t="s">
        <v>1574</v>
      </c>
      <c r="Z597" s="68" t="s">
        <v>1576</v>
      </c>
      <c r="AA597" s="68" t="s">
        <v>1576</v>
      </c>
      <c r="AB597" s="68" t="s">
        <v>1576</v>
      </c>
      <c r="AC597" s="68" t="s">
        <v>1577</v>
      </c>
      <c r="AD597" s="68" t="s">
        <v>1578</v>
      </c>
      <c r="AE597" s="68" t="s">
        <v>1576</v>
      </c>
      <c r="AF597" s="68" t="s">
        <v>1576</v>
      </c>
      <c r="AG597" s="68" t="s">
        <v>1576</v>
      </c>
      <c r="AH597" s="68" t="s">
        <v>1576</v>
      </c>
      <c r="AI597" s="77" t="s">
        <v>1576</v>
      </c>
    </row>
    <row r="598" spans="1:35" x14ac:dyDescent="0.3">
      <c r="A598" s="74" t="s">
        <v>1608</v>
      </c>
      <c r="B598" s="89" t="s">
        <v>553</v>
      </c>
      <c r="C598" s="89" t="s">
        <v>35</v>
      </c>
      <c r="D598" s="45">
        <v>2020</v>
      </c>
      <c r="E598" s="78">
        <v>44097</v>
      </c>
      <c r="F598" s="205">
        <v>6583661</v>
      </c>
      <c r="G598" s="174">
        <v>146245</v>
      </c>
      <c r="H598" s="71">
        <v>16.677508537973655</v>
      </c>
      <c r="I598" s="68">
        <v>5.3323575649157045</v>
      </c>
      <c r="J598" s="68">
        <v>5.4722177047758445</v>
      </c>
      <c r="K598" s="68">
        <v>1.3523066081205617</v>
      </c>
      <c r="L598" s="68">
        <v>3.4585569469290398</v>
      </c>
      <c r="M598" s="68">
        <v>9.262535913698704</v>
      </c>
      <c r="N598" s="27" t="s">
        <v>1575</v>
      </c>
      <c r="O598" s="70">
        <v>0.52149400986610284</v>
      </c>
      <c r="P598" s="59">
        <v>4.8979237816447121</v>
      </c>
      <c r="Q598" s="27" t="s">
        <v>1572</v>
      </c>
      <c r="R598" s="70">
        <v>0.55705534775302223</v>
      </c>
      <c r="S598" s="27" t="s">
        <v>1573</v>
      </c>
      <c r="T598" s="68">
        <v>9.5272944110153421</v>
      </c>
      <c r="U598" s="71">
        <v>16.396270396270396</v>
      </c>
      <c r="V598" s="27" t="s">
        <v>1576</v>
      </c>
      <c r="W598" s="27" t="s">
        <v>1574</v>
      </c>
      <c r="X598" s="27" t="s">
        <v>1574</v>
      </c>
      <c r="Y598" s="27" t="s">
        <v>1574</v>
      </c>
      <c r="Z598" s="68" t="s">
        <v>1576</v>
      </c>
      <c r="AA598" s="68" t="s">
        <v>1576</v>
      </c>
      <c r="AB598" s="68" t="s">
        <v>1576</v>
      </c>
      <c r="AC598" s="68" t="s">
        <v>1577</v>
      </c>
      <c r="AD598" s="68" t="s">
        <v>1578</v>
      </c>
      <c r="AE598" s="68" t="s">
        <v>1576</v>
      </c>
      <c r="AF598" s="68" t="s">
        <v>1576</v>
      </c>
      <c r="AG598" s="68" t="s">
        <v>1576</v>
      </c>
      <c r="AH598" s="68" t="s">
        <v>1576</v>
      </c>
      <c r="AI598" s="77" t="s">
        <v>1576</v>
      </c>
    </row>
    <row r="599" spans="1:35" x14ac:dyDescent="0.3">
      <c r="A599" s="74" t="s">
        <v>1609</v>
      </c>
      <c r="B599" s="89" t="s">
        <v>553</v>
      </c>
      <c r="C599" s="89" t="s">
        <v>35</v>
      </c>
      <c r="D599" s="45">
        <v>2020</v>
      </c>
      <c r="E599" s="78">
        <v>44097</v>
      </c>
      <c r="F599" s="205">
        <v>6583661</v>
      </c>
      <c r="G599" s="174">
        <v>146245</v>
      </c>
      <c r="H599" s="71">
        <v>15.777020319015156</v>
      </c>
      <c r="I599" s="68">
        <v>6.5505107331171271</v>
      </c>
      <c r="J599" s="68">
        <v>6.3618814393187275</v>
      </c>
      <c r="K599" s="68">
        <v>2.0675314933703972</v>
      </c>
      <c r="L599" s="68">
        <v>5.4713526154389216</v>
      </c>
      <c r="M599" s="68">
        <v>9.4600000000000009</v>
      </c>
      <c r="N599" s="27" t="s">
        <v>1575</v>
      </c>
      <c r="O599" s="27" t="s">
        <v>1572</v>
      </c>
      <c r="P599" s="59">
        <v>5.3142718468021259</v>
      </c>
      <c r="Q599" s="27" t="s">
        <v>1572</v>
      </c>
      <c r="R599" s="70">
        <v>0.91755465837139005</v>
      </c>
      <c r="S599" s="27" t="s">
        <v>1573</v>
      </c>
      <c r="T599" s="68">
        <v>9.5941712445121023</v>
      </c>
      <c r="U599" s="71">
        <v>17.675006067024071</v>
      </c>
      <c r="V599" s="27" t="s">
        <v>1576</v>
      </c>
      <c r="W599" s="27" t="s">
        <v>1574</v>
      </c>
      <c r="X599" s="27" t="s">
        <v>1574</v>
      </c>
      <c r="Y599" s="27" t="s">
        <v>1574</v>
      </c>
      <c r="Z599" s="68" t="s">
        <v>1576</v>
      </c>
      <c r="AA599" s="68" t="s">
        <v>1576</v>
      </c>
      <c r="AB599" s="68" t="s">
        <v>1576</v>
      </c>
      <c r="AC599" s="68" t="s">
        <v>1577</v>
      </c>
      <c r="AD599" s="68" t="s">
        <v>1578</v>
      </c>
      <c r="AE599" s="68" t="s">
        <v>1576</v>
      </c>
      <c r="AF599" s="68" t="s">
        <v>1576</v>
      </c>
      <c r="AG599" s="68" t="s">
        <v>1576</v>
      </c>
      <c r="AH599" s="68" t="s">
        <v>1576</v>
      </c>
      <c r="AI599" s="77" t="s">
        <v>1576</v>
      </c>
    </row>
    <row r="600" spans="1:35" x14ac:dyDescent="0.3">
      <c r="A600" s="48" t="s">
        <v>1610</v>
      </c>
      <c r="B600" s="89" t="s">
        <v>553</v>
      </c>
      <c r="C600" s="89" t="s">
        <v>35</v>
      </c>
      <c r="D600" s="45">
        <v>2020</v>
      </c>
      <c r="E600" s="4">
        <v>44126</v>
      </c>
      <c r="F600" s="205">
        <v>6583661</v>
      </c>
      <c r="G600" s="174">
        <v>146245</v>
      </c>
      <c r="H600" s="1">
        <v>4.029545917984052</v>
      </c>
      <c r="I600" s="1">
        <v>1.8121424815136786</v>
      </c>
      <c r="J600" s="1">
        <v>1.1501765457140711</v>
      </c>
      <c r="K600" s="1">
        <v>0.44163259173401159</v>
      </c>
      <c r="L600" s="73">
        <v>0.94508301404853134</v>
      </c>
      <c r="M600" s="1">
        <v>2.6194232482264939</v>
      </c>
      <c r="N600" s="27" t="s">
        <v>1575</v>
      </c>
      <c r="O600" s="27" t="s">
        <v>1572</v>
      </c>
      <c r="P600" s="1">
        <v>1.5492020563014477</v>
      </c>
      <c r="Q600" s="27" t="s">
        <v>1572</v>
      </c>
      <c r="R600" s="1">
        <v>0.84373826158816023</v>
      </c>
      <c r="S600" s="27" t="s">
        <v>1573</v>
      </c>
      <c r="T600" s="1">
        <v>5.1436513302639062</v>
      </c>
      <c r="U600" s="1">
        <v>2.4052072936454278</v>
      </c>
      <c r="V600" s="27" t="s">
        <v>1576</v>
      </c>
      <c r="W600" s="27" t="s">
        <v>1574</v>
      </c>
      <c r="X600" s="27" t="s">
        <v>1574</v>
      </c>
      <c r="Y600" s="27" t="s">
        <v>1574</v>
      </c>
      <c r="Z600" s="68" t="s">
        <v>1576</v>
      </c>
      <c r="AA600" s="68" t="s">
        <v>1576</v>
      </c>
      <c r="AB600" s="68" t="s">
        <v>1576</v>
      </c>
      <c r="AC600" s="68" t="s">
        <v>1577</v>
      </c>
      <c r="AD600" s="68" t="s">
        <v>1578</v>
      </c>
      <c r="AE600" s="68" t="s">
        <v>1576</v>
      </c>
      <c r="AF600" s="68" t="s">
        <v>1576</v>
      </c>
      <c r="AG600" s="68" t="s">
        <v>1576</v>
      </c>
      <c r="AH600" s="68" t="s">
        <v>1576</v>
      </c>
      <c r="AI600" s="77" t="s">
        <v>1576</v>
      </c>
    </row>
    <row r="601" spans="1:35" x14ac:dyDescent="0.3">
      <c r="A601" s="48" t="s">
        <v>1611</v>
      </c>
      <c r="B601" s="89" t="s">
        <v>553</v>
      </c>
      <c r="C601" s="89" t="s">
        <v>35</v>
      </c>
      <c r="D601" s="45">
        <v>2020</v>
      </c>
      <c r="E601" s="4">
        <v>44126</v>
      </c>
      <c r="F601" s="205">
        <v>6583661</v>
      </c>
      <c r="G601" s="174">
        <v>146245</v>
      </c>
      <c r="H601" s="1">
        <v>3.8210062934819873</v>
      </c>
      <c r="I601" s="1">
        <v>1.7083098295561381</v>
      </c>
      <c r="J601" s="1">
        <v>1.0858192034155134</v>
      </c>
      <c r="K601" s="27" t="s">
        <v>1572</v>
      </c>
      <c r="L601" s="73">
        <v>0.94413290418201323</v>
      </c>
      <c r="M601" s="1">
        <v>1.9164703409983297</v>
      </c>
      <c r="N601" s="27" t="s">
        <v>1575</v>
      </c>
      <c r="O601" s="27" t="s">
        <v>1572</v>
      </c>
      <c r="P601" s="1">
        <v>1.6364159228412469</v>
      </c>
      <c r="Q601" s="27" t="s">
        <v>1572</v>
      </c>
      <c r="R601" s="1">
        <v>1.0487330081516628</v>
      </c>
      <c r="S601" s="27" t="s">
        <v>1573</v>
      </c>
      <c r="T601" s="1">
        <v>5.7323776974040763</v>
      </c>
      <c r="U601" s="1">
        <v>2.090564201258696</v>
      </c>
      <c r="V601" s="27" t="s">
        <v>1576</v>
      </c>
      <c r="W601" s="27" t="s">
        <v>1574</v>
      </c>
      <c r="X601" s="27" t="s">
        <v>1574</v>
      </c>
      <c r="Y601" s="27" t="s">
        <v>1574</v>
      </c>
      <c r="Z601" s="68" t="s">
        <v>1576</v>
      </c>
      <c r="AA601" s="68" t="s">
        <v>1576</v>
      </c>
      <c r="AB601" s="68" t="s">
        <v>1576</v>
      </c>
      <c r="AC601" s="68" t="s">
        <v>1577</v>
      </c>
      <c r="AD601" s="68" t="s">
        <v>1578</v>
      </c>
      <c r="AE601" s="68" t="s">
        <v>1576</v>
      </c>
      <c r="AF601" s="68" t="s">
        <v>1576</v>
      </c>
      <c r="AG601" s="68" t="s">
        <v>1576</v>
      </c>
      <c r="AH601" s="68" t="s">
        <v>1576</v>
      </c>
      <c r="AI601" s="77" t="s">
        <v>1576</v>
      </c>
    </row>
    <row r="602" spans="1:35" x14ac:dyDescent="0.3">
      <c r="A602" s="74" t="s">
        <v>1612</v>
      </c>
      <c r="B602" s="89" t="s">
        <v>553</v>
      </c>
      <c r="C602" s="89" t="s">
        <v>35</v>
      </c>
      <c r="D602" s="45">
        <v>2020</v>
      </c>
      <c r="E602" s="78">
        <v>44152</v>
      </c>
      <c r="F602" s="205">
        <v>6583661</v>
      </c>
      <c r="G602" s="174">
        <v>146245</v>
      </c>
      <c r="H602" s="1">
        <v>15.093428577641506</v>
      </c>
      <c r="I602" s="1">
        <v>3.9556831278404769</v>
      </c>
      <c r="J602" s="1">
        <v>5.4188140126557505</v>
      </c>
      <c r="K602" s="1">
        <v>1.7534303172635743</v>
      </c>
      <c r="L602" s="1">
        <v>3.2125383260486662</v>
      </c>
      <c r="M602" s="1">
        <v>7.0173092395677035</v>
      </c>
      <c r="N602" s="27" t="s">
        <v>1575</v>
      </c>
      <c r="O602" s="1">
        <v>1.35</v>
      </c>
      <c r="P602" s="1">
        <v>8.311479331115315</v>
      </c>
      <c r="Q602" s="27" t="s">
        <v>1572</v>
      </c>
      <c r="R602" s="73">
        <v>0.48872507447756974</v>
      </c>
      <c r="S602" s="27" t="s">
        <v>1573</v>
      </c>
      <c r="T602" s="1">
        <v>6.3285276273729529</v>
      </c>
      <c r="U602" s="1">
        <v>11.634048752908431</v>
      </c>
      <c r="V602" s="27" t="s">
        <v>1576</v>
      </c>
      <c r="W602" s="27" t="s">
        <v>1574</v>
      </c>
      <c r="X602" s="27" t="s">
        <v>1574</v>
      </c>
      <c r="Y602" s="27" t="s">
        <v>1574</v>
      </c>
      <c r="Z602" s="68" t="s">
        <v>1576</v>
      </c>
      <c r="AA602" s="68" t="s">
        <v>1576</v>
      </c>
      <c r="AB602" s="68" t="s">
        <v>1576</v>
      </c>
      <c r="AC602" s="68" t="s">
        <v>1577</v>
      </c>
      <c r="AD602" s="68" t="s">
        <v>1578</v>
      </c>
      <c r="AE602" s="68" t="s">
        <v>1576</v>
      </c>
      <c r="AF602" s="68" t="s">
        <v>1576</v>
      </c>
      <c r="AG602" s="68" t="s">
        <v>1576</v>
      </c>
      <c r="AH602" s="68" t="s">
        <v>1576</v>
      </c>
      <c r="AI602" s="77" t="s">
        <v>1576</v>
      </c>
    </row>
    <row r="603" spans="1:35" x14ac:dyDescent="0.3">
      <c r="A603" s="74" t="s">
        <v>1613</v>
      </c>
      <c r="B603" s="89" t="s">
        <v>553</v>
      </c>
      <c r="C603" s="89" t="s">
        <v>35</v>
      </c>
      <c r="D603" s="45">
        <v>2020</v>
      </c>
      <c r="E603" s="78">
        <v>44152</v>
      </c>
      <c r="F603" s="205">
        <v>6583661</v>
      </c>
      <c r="G603" s="174">
        <v>146245</v>
      </c>
      <c r="H603" s="1">
        <v>11.451059812735316</v>
      </c>
      <c r="I603" s="1">
        <v>4.125311467492125</v>
      </c>
      <c r="J603" s="1">
        <v>4.7462706227154481</v>
      </c>
      <c r="K603" s="1">
        <v>1.6088736676875117</v>
      </c>
      <c r="L603" s="1">
        <v>4.5934731781209868</v>
      </c>
      <c r="M603" s="1">
        <v>8.171260469149626</v>
      </c>
      <c r="N603" s="27" t="s">
        <v>1575</v>
      </c>
      <c r="O603" s="73">
        <v>0.40400000000000003</v>
      </c>
      <c r="P603" s="72">
        <v>12.408645349666854</v>
      </c>
      <c r="Q603" s="27" t="s">
        <v>1572</v>
      </c>
      <c r="R603" s="73">
        <v>0.57244157583341571</v>
      </c>
      <c r="S603" s="27" t="s">
        <v>1573</v>
      </c>
      <c r="T603" s="1">
        <v>9.0565416405967003</v>
      </c>
      <c r="U603" s="1">
        <v>13.886016618917468</v>
      </c>
      <c r="V603" s="27" t="s">
        <v>1576</v>
      </c>
      <c r="W603" s="27" t="s">
        <v>1574</v>
      </c>
      <c r="X603" s="27" t="s">
        <v>1574</v>
      </c>
      <c r="Y603" s="27" t="s">
        <v>1574</v>
      </c>
      <c r="Z603" s="68" t="s">
        <v>1576</v>
      </c>
      <c r="AA603" s="68" t="s">
        <v>1576</v>
      </c>
      <c r="AB603" s="68" t="s">
        <v>1576</v>
      </c>
      <c r="AC603" s="68" t="s">
        <v>1577</v>
      </c>
      <c r="AD603" s="68" t="s">
        <v>1578</v>
      </c>
      <c r="AE603" s="68" t="s">
        <v>1576</v>
      </c>
      <c r="AF603" s="68" t="s">
        <v>1576</v>
      </c>
      <c r="AG603" s="68" t="s">
        <v>1576</v>
      </c>
      <c r="AH603" s="68" t="s">
        <v>1576</v>
      </c>
      <c r="AI603" s="77" t="s">
        <v>1576</v>
      </c>
    </row>
    <row r="604" spans="1:35" x14ac:dyDescent="0.3">
      <c r="A604" s="48" t="s">
        <v>1614</v>
      </c>
      <c r="B604" s="89" t="s">
        <v>553</v>
      </c>
      <c r="C604" s="89" t="s">
        <v>35</v>
      </c>
      <c r="D604" s="45">
        <v>2020</v>
      </c>
      <c r="E604" s="4">
        <v>44180</v>
      </c>
      <c r="F604" s="205">
        <v>6583661</v>
      </c>
      <c r="G604" s="174">
        <v>146245</v>
      </c>
      <c r="H604" s="72">
        <v>17.625756627008979</v>
      </c>
      <c r="I604" s="1">
        <v>4.7880400751408905</v>
      </c>
      <c r="J604" s="1">
        <v>4.2569400960133583</v>
      </c>
      <c r="K604" s="1">
        <v>1.5993529534543935</v>
      </c>
      <c r="L604" s="1">
        <v>2.6303485702358596</v>
      </c>
      <c r="M604" s="1">
        <v>8.7814652473387618</v>
      </c>
      <c r="N604" s="27" t="s">
        <v>1575</v>
      </c>
      <c r="O604" s="73">
        <v>0.96264871634314353</v>
      </c>
      <c r="P604" s="1">
        <v>3.308286370277604</v>
      </c>
      <c r="Q604" s="27" t="s">
        <v>1572</v>
      </c>
      <c r="R604" s="27" t="s">
        <v>1572</v>
      </c>
      <c r="S604" s="27" t="s">
        <v>1573</v>
      </c>
      <c r="T604" s="68">
        <v>15.362137340847426</v>
      </c>
      <c r="U604" s="27" t="s">
        <v>1572</v>
      </c>
      <c r="V604" s="27" t="s">
        <v>1576</v>
      </c>
      <c r="W604" s="27" t="s">
        <v>1574</v>
      </c>
      <c r="X604" s="27" t="s">
        <v>1574</v>
      </c>
      <c r="Y604" s="27" t="s">
        <v>1574</v>
      </c>
      <c r="Z604" s="68" t="s">
        <v>1576</v>
      </c>
      <c r="AA604" s="68" t="s">
        <v>1576</v>
      </c>
      <c r="AB604" s="68" t="s">
        <v>1576</v>
      </c>
      <c r="AC604" s="68" t="s">
        <v>1577</v>
      </c>
      <c r="AD604" s="68" t="s">
        <v>1578</v>
      </c>
      <c r="AE604" s="68" t="s">
        <v>1576</v>
      </c>
      <c r="AF604" s="68" t="s">
        <v>1576</v>
      </c>
      <c r="AG604" s="68" t="s">
        <v>1576</v>
      </c>
      <c r="AH604" s="68" t="s">
        <v>1576</v>
      </c>
      <c r="AI604" s="77" t="s">
        <v>1576</v>
      </c>
    </row>
    <row r="605" spans="1:35" x14ac:dyDescent="0.3">
      <c r="A605" s="48" t="s">
        <v>1615</v>
      </c>
      <c r="B605" s="89" t="s">
        <v>553</v>
      </c>
      <c r="C605" s="89" t="s">
        <v>35</v>
      </c>
      <c r="D605" s="45">
        <v>2020</v>
      </c>
      <c r="E605" s="4">
        <v>44180</v>
      </c>
      <c r="F605" s="205">
        <v>6583661</v>
      </c>
      <c r="G605" s="174">
        <v>146245</v>
      </c>
      <c r="H605" s="72">
        <v>14.989885736154395</v>
      </c>
      <c r="I605" s="1">
        <v>4.3277021485976723</v>
      </c>
      <c r="J605" s="1">
        <v>3.9352687113881148</v>
      </c>
      <c r="K605" s="1">
        <v>3.1190202831993878</v>
      </c>
      <c r="L605" s="1">
        <v>2.2507243999781319</v>
      </c>
      <c r="M605" s="1">
        <v>9.9550598655076286</v>
      </c>
      <c r="N605" s="27" t="s">
        <v>1575</v>
      </c>
      <c r="O605" s="73">
        <v>0.88394292274889297</v>
      </c>
      <c r="P605" s="1">
        <v>5.3031545568859011</v>
      </c>
      <c r="Q605" s="73">
        <v>0.35013941282598005</v>
      </c>
      <c r="R605" s="73">
        <v>0.47564375922584889</v>
      </c>
      <c r="S605" s="27" t="s">
        <v>1573</v>
      </c>
      <c r="T605" s="68">
        <v>6.2216390574599547</v>
      </c>
      <c r="U605" s="27" t="s">
        <v>1572</v>
      </c>
      <c r="V605" s="27" t="s">
        <v>1576</v>
      </c>
      <c r="W605" s="27" t="s">
        <v>1574</v>
      </c>
      <c r="X605" s="27" t="s">
        <v>1574</v>
      </c>
      <c r="Y605" s="27" t="s">
        <v>1574</v>
      </c>
      <c r="Z605" s="68" t="s">
        <v>1576</v>
      </c>
      <c r="AA605" s="68" t="s">
        <v>1576</v>
      </c>
      <c r="AB605" s="68" t="s">
        <v>1576</v>
      </c>
      <c r="AC605" s="68" t="s">
        <v>1577</v>
      </c>
      <c r="AD605" s="68" t="s">
        <v>1578</v>
      </c>
      <c r="AE605" s="68" t="s">
        <v>1576</v>
      </c>
      <c r="AF605" s="68" t="s">
        <v>1576</v>
      </c>
      <c r="AG605" s="68" t="s">
        <v>1576</v>
      </c>
      <c r="AH605" s="68" t="s">
        <v>1576</v>
      </c>
      <c r="AI605" s="77" t="s">
        <v>1576</v>
      </c>
    </row>
    <row r="606" spans="1:35" x14ac:dyDescent="0.3">
      <c r="A606" s="74" t="s">
        <v>1616</v>
      </c>
      <c r="B606" s="89" t="s">
        <v>553</v>
      </c>
      <c r="C606" s="27" t="s">
        <v>1617</v>
      </c>
      <c r="D606" s="45">
        <v>2020</v>
      </c>
      <c r="E606" s="80">
        <v>43846</v>
      </c>
      <c r="F606" s="206" t="s">
        <v>1741</v>
      </c>
      <c r="G606" s="207" t="s">
        <v>1741</v>
      </c>
      <c r="H606" s="68">
        <v>8.4700000000000006</v>
      </c>
      <c r="I606" s="68">
        <v>4.13</v>
      </c>
      <c r="J606" s="68">
        <v>4.71</v>
      </c>
      <c r="K606" s="68">
        <v>1.47</v>
      </c>
      <c r="L606" s="68">
        <v>4.4800000000000004</v>
      </c>
      <c r="M606" s="68">
        <v>6.83</v>
      </c>
      <c r="N606" s="68" t="s">
        <v>1575</v>
      </c>
      <c r="O606" s="70">
        <v>0.58699999999999997</v>
      </c>
      <c r="P606" s="59">
        <v>2.27</v>
      </c>
      <c r="Q606" s="68" t="s">
        <v>1572</v>
      </c>
      <c r="R606" s="68">
        <v>0.72099999999999997</v>
      </c>
      <c r="S606" s="68" t="s">
        <v>1573</v>
      </c>
      <c r="T606" s="68">
        <v>6.46</v>
      </c>
      <c r="U606" s="68">
        <v>9.0500000000000007</v>
      </c>
      <c r="V606" s="68" t="s">
        <v>1576</v>
      </c>
      <c r="W606" s="68" t="s">
        <v>1574</v>
      </c>
      <c r="X606" s="68" t="s">
        <v>1574</v>
      </c>
      <c r="Y606" s="68" t="s">
        <v>1574</v>
      </c>
      <c r="Z606" s="68" t="s">
        <v>1576</v>
      </c>
      <c r="AA606" s="68" t="s">
        <v>1576</v>
      </c>
      <c r="AB606" s="68" t="s">
        <v>1576</v>
      </c>
      <c r="AC606" s="68" t="s">
        <v>1577</v>
      </c>
      <c r="AD606" s="68" t="s">
        <v>1578</v>
      </c>
      <c r="AE606" s="68" t="s">
        <v>1576</v>
      </c>
      <c r="AF606" s="68" t="s">
        <v>1576</v>
      </c>
      <c r="AG606" s="68" t="s">
        <v>1576</v>
      </c>
      <c r="AH606" s="68" t="s">
        <v>1576</v>
      </c>
      <c r="AI606" s="76" t="s">
        <v>1576</v>
      </c>
    </row>
    <row r="607" spans="1:35" x14ac:dyDescent="0.3">
      <c r="A607" s="74" t="s">
        <v>1618</v>
      </c>
      <c r="B607" s="89" t="s">
        <v>553</v>
      </c>
      <c r="C607" s="27" t="s">
        <v>1617</v>
      </c>
      <c r="D607" s="45">
        <v>2020</v>
      </c>
      <c r="E607" s="80">
        <v>43873</v>
      </c>
      <c r="F607" s="206" t="s">
        <v>1741</v>
      </c>
      <c r="G607" s="207" t="s">
        <v>1741</v>
      </c>
      <c r="H607" s="68">
        <v>12.3</v>
      </c>
      <c r="I607" s="68">
        <v>6.68</v>
      </c>
      <c r="J607" s="68">
        <v>10.5</v>
      </c>
      <c r="K607" s="68">
        <v>2.12</v>
      </c>
      <c r="L607" s="68">
        <v>4.17</v>
      </c>
      <c r="M607" s="68">
        <v>8.08</v>
      </c>
      <c r="N607" s="68" t="s">
        <v>1575</v>
      </c>
      <c r="O607" s="68">
        <v>1.17</v>
      </c>
      <c r="P607" s="59">
        <v>7.11</v>
      </c>
      <c r="Q607" s="68" t="s">
        <v>1572</v>
      </c>
      <c r="R607" s="68">
        <v>0.76500000000000001</v>
      </c>
      <c r="S607" s="68" t="s">
        <v>1573</v>
      </c>
      <c r="T607" s="68">
        <v>9.57</v>
      </c>
      <c r="U607" s="68">
        <v>12.2</v>
      </c>
      <c r="V607" s="68" t="s">
        <v>1576</v>
      </c>
      <c r="W607" s="68" t="s">
        <v>1574</v>
      </c>
      <c r="X607" s="68" t="s">
        <v>1574</v>
      </c>
      <c r="Y607" s="68" t="s">
        <v>1574</v>
      </c>
      <c r="Z607" s="68" t="s">
        <v>1576</v>
      </c>
      <c r="AA607" s="68" t="s">
        <v>1576</v>
      </c>
      <c r="AB607" s="68" t="s">
        <v>1576</v>
      </c>
      <c r="AC607" s="68" t="s">
        <v>1577</v>
      </c>
      <c r="AD607" s="68" t="s">
        <v>1578</v>
      </c>
      <c r="AE607" s="68" t="s">
        <v>1576</v>
      </c>
      <c r="AF607" s="68" t="s">
        <v>1576</v>
      </c>
      <c r="AG607" s="68" t="s">
        <v>1576</v>
      </c>
      <c r="AH607" s="68" t="s">
        <v>1576</v>
      </c>
      <c r="AI607" s="76" t="s">
        <v>1576</v>
      </c>
    </row>
    <row r="608" spans="1:35" x14ac:dyDescent="0.3">
      <c r="A608" s="74" t="s">
        <v>1619</v>
      </c>
      <c r="B608" s="89" t="s">
        <v>553</v>
      </c>
      <c r="C608" s="27" t="s">
        <v>1617</v>
      </c>
      <c r="D608" s="45">
        <v>2020</v>
      </c>
      <c r="E608" s="80">
        <v>43902</v>
      </c>
      <c r="F608" s="206" t="s">
        <v>1741</v>
      </c>
      <c r="G608" s="207" t="s">
        <v>1741</v>
      </c>
      <c r="H608" s="68">
        <v>16.3</v>
      </c>
      <c r="I608" s="68">
        <v>4.43</v>
      </c>
      <c r="J608" s="68">
        <v>6.21</v>
      </c>
      <c r="K608" s="68">
        <v>1.4</v>
      </c>
      <c r="L608" s="68">
        <v>2.94</v>
      </c>
      <c r="M608" s="68">
        <v>6.73</v>
      </c>
      <c r="N608" s="68" t="s">
        <v>1575</v>
      </c>
      <c r="O608" s="70">
        <v>0.58499999999999996</v>
      </c>
      <c r="P608" s="59">
        <v>11.9</v>
      </c>
      <c r="Q608" s="68" t="s">
        <v>1572</v>
      </c>
      <c r="R608" s="68" t="s">
        <v>1572</v>
      </c>
      <c r="S608" s="68" t="s">
        <v>1573</v>
      </c>
      <c r="T608" s="68">
        <v>6.97</v>
      </c>
      <c r="U608" s="68">
        <v>12</v>
      </c>
      <c r="V608" s="68" t="s">
        <v>1576</v>
      </c>
      <c r="W608" s="68" t="s">
        <v>1574</v>
      </c>
      <c r="X608" s="68" t="s">
        <v>1574</v>
      </c>
      <c r="Y608" s="68" t="s">
        <v>1574</v>
      </c>
      <c r="Z608" s="68" t="s">
        <v>1576</v>
      </c>
      <c r="AA608" s="68" t="s">
        <v>1576</v>
      </c>
      <c r="AB608" s="68" t="s">
        <v>1576</v>
      </c>
      <c r="AC608" s="68" t="s">
        <v>1577</v>
      </c>
      <c r="AD608" s="68" t="s">
        <v>1578</v>
      </c>
      <c r="AE608" s="68" t="s">
        <v>1576</v>
      </c>
      <c r="AF608" s="68" t="s">
        <v>1576</v>
      </c>
      <c r="AG608" s="68" t="s">
        <v>1576</v>
      </c>
      <c r="AH608" s="68" t="s">
        <v>1576</v>
      </c>
      <c r="AI608" s="76" t="s">
        <v>1576</v>
      </c>
    </row>
    <row r="609" spans="1:35" x14ac:dyDescent="0.3">
      <c r="A609" s="74" t="s">
        <v>1620</v>
      </c>
      <c r="B609" s="89" t="s">
        <v>553</v>
      </c>
      <c r="C609" s="36" t="s">
        <v>1617</v>
      </c>
      <c r="D609" s="45">
        <v>2020</v>
      </c>
      <c r="E609" s="80">
        <v>43936</v>
      </c>
      <c r="F609" s="206" t="s">
        <v>1741</v>
      </c>
      <c r="G609" s="207" t="s">
        <v>1741</v>
      </c>
      <c r="H609" s="68">
        <v>8.9700000000000006</v>
      </c>
      <c r="I609" s="68">
        <v>5.0999999999999996</v>
      </c>
      <c r="J609" s="68">
        <v>8.5299999999999994</v>
      </c>
      <c r="K609" s="68">
        <v>2.29</v>
      </c>
      <c r="L609" s="68">
        <v>5.77</v>
      </c>
      <c r="M609" s="68">
        <v>9.0399999999999991</v>
      </c>
      <c r="N609" s="68" t="s">
        <v>1575</v>
      </c>
      <c r="O609" s="70">
        <v>0.73299999999999998</v>
      </c>
      <c r="P609" s="59">
        <v>3.69</v>
      </c>
      <c r="Q609" s="68" t="s">
        <v>1572</v>
      </c>
      <c r="R609" s="68">
        <v>0.40200000000000002</v>
      </c>
      <c r="S609" s="68" t="s">
        <v>1573</v>
      </c>
      <c r="T609" s="68">
        <v>7.89</v>
      </c>
      <c r="U609" s="68">
        <v>15.5</v>
      </c>
      <c r="V609" s="68" t="s">
        <v>1576</v>
      </c>
      <c r="W609" s="68" t="s">
        <v>1574</v>
      </c>
      <c r="X609" s="68" t="s">
        <v>1574</v>
      </c>
      <c r="Y609" s="68" t="s">
        <v>1574</v>
      </c>
      <c r="Z609" s="68" t="s">
        <v>1576</v>
      </c>
      <c r="AA609" s="68" t="s">
        <v>1576</v>
      </c>
      <c r="AB609" s="68" t="s">
        <v>1576</v>
      </c>
      <c r="AC609" s="68" t="s">
        <v>1577</v>
      </c>
      <c r="AD609" s="68" t="s">
        <v>1578</v>
      </c>
      <c r="AE609" s="68" t="s">
        <v>1576</v>
      </c>
      <c r="AF609" s="68" t="s">
        <v>1576</v>
      </c>
      <c r="AG609" s="68" t="s">
        <v>1576</v>
      </c>
      <c r="AH609" s="68" t="s">
        <v>1576</v>
      </c>
      <c r="AI609" s="76" t="s">
        <v>1576</v>
      </c>
    </row>
    <row r="610" spans="1:35" x14ac:dyDescent="0.3">
      <c r="A610" s="74" t="s">
        <v>1621</v>
      </c>
      <c r="B610" s="89" t="s">
        <v>553</v>
      </c>
      <c r="C610" s="36" t="s">
        <v>1617</v>
      </c>
      <c r="D610" s="45">
        <v>2020</v>
      </c>
      <c r="E610" s="80">
        <v>43969</v>
      </c>
      <c r="F610" s="206" t="s">
        <v>1741</v>
      </c>
      <c r="G610" s="207" t="s">
        <v>1741</v>
      </c>
      <c r="H610" s="68">
        <v>11.5</v>
      </c>
      <c r="I610" s="68">
        <v>4.99</v>
      </c>
      <c r="J610" s="68">
        <v>11.3</v>
      </c>
      <c r="K610" s="68">
        <v>2.19</v>
      </c>
      <c r="L610" s="68">
        <v>4.71</v>
      </c>
      <c r="M610" s="68">
        <v>6.39</v>
      </c>
      <c r="N610" s="68" t="s">
        <v>1575</v>
      </c>
      <c r="O610" s="70">
        <v>0.56999999999999995</v>
      </c>
      <c r="P610" s="59">
        <v>4.38</v>
      </c>
      <c r="Q610" s="68" t="s">
        <v>1572</v>
      </c>
      <c r="R610" s="68">
        <v>0.80400000000000005</v>
      </c>
      <c r="S610" s="68" t="s">
        <v>1573</v>
      </c>
      <c r="T610" s="68">
        <v>6.71</v>
      </c>
      <c r="U610" s="68">
        <v>13.1</v>
      </c>
      <c r="V610" s="68" t="s">
        <v>1576</v>
      </c>
      <c r="W610" s="68" t="s">
        <v>1574</v>
      </c>
      <c r="X610" s="68" t="s">
        <v>1574</v>
      </c>
      <c r="Y610" s="68" t="s">
        <v>1574</v>
      </c>
      <c r="Z610" s="68" t="s">
        <v>1576</v>
      </c>
      <c r="AA610" s="68" t="s">
        <v>1576</v>
      </c>
      <c r="AB610" s="68" t="s">
        <v>1576</v>
      </c>
      <c r="AC610" s="68" t="s">
        <v>1577</v>
      </c>
      <c r="AD610" s="68" t="s">
        <v>1578</v>
      </c>
      <c r="AE610" s="68" t="s">
        <v>1576</v>
      </c>
      <c r="AF610" s="68" t="s">
        <v>1576</v>
      </c>
      <c r="AG610" s="68" t="s">
        <v>1576</v>
      </c>
      <c r="AH610" s="68" t="s">
        <v>1576</v>
      </c>
      <c r="AI610" s="76" t="s">
        <v>1576</v>
      </c>
    </row>
    <row r="611" spans="1:35" x14ac:dyDescent="0.3">
      <c r="A611" s="74" t="s">
        <v>1622</v>
      </c>
      <c r="B611" s="89" t="s">
        <v>553</v>
      </c>
      <c r="C611" s="36" t="s">
        <v>1617</v>
      </c>
      <c r="D611" s="45">
        <v>2020</v>
      </c>
      <c r="E611" s="80">
        <v>43969</v>
      </c>
      <c r="F611" s="206" t="s">
        <v>1741</v>
      </c>
      <c r="G611" s="207" t="s">
        <v>1741</v>
      </c>
      <c r="H611" s="68">
        <v>13.5</v>
      </c>
      <c r="I611" s="68">
        <v>5.23</v>
      </c>
      <c r="J611" s="68">
        <v>10.199999999999999</v>
      </c>
      <c r="K611" s="68">
        <v>1.96</v>
      </c>
      <c r="L611" s="68">
        <v>5.53</v>
      </c>
      <c r="M611" s="68">
        <v>6.57</v>
      </c>
      <c r="N611" s="68" t="s">
        <v>1575</v>
      </c>
      <c r="O611" s="70">
        <v>0.71599999999999997</v>
      </c>
      <c r="P611" s="59">
        <v>4.91</v>
      </c>
      <c r="Q611" s="68" t="s">
        <v>1572</v>
      </c>
      <c r="R611" s="68">
        <v>1.03</v>
      </c>
      <c r="S611" s="68" t="s">
        <v>1573</v>
      </c>
      <c r="T611" s="68">
        <v>6.53</v>
      </c>
      <c r="U611" s="68">
        <v>11.2</v>
      </c>
      <c r="V611" s="68" t="s">
        <v>1576</v>
      </c>
      <c r="W611" s="68" t="s">
        <v>1574</v>
      </c>
      <c r="X611" s="68" t="s">
        <v>1574</v>
      </c>
      <c r="Y611" s="68" t="s">
        <v>1574</v>
      </c>
      <c r="Z611" s="68" t="s">
        <v>1576</v>
      </c>
      <c r="AA611" s="68" t="s">
        <v>1576</v>
      </c>
      <c r="AB611" s="68" t="s">
        <v>1576</v>
      </c>
      <c r="AC611" s="68" t="s">
        <v>1577</v>
      </c>
      <c r="AD611" s="68" t="s">
        <v>1578</v>
      </c>
      <c r="AE611" s="68" t="s">
        <v>1576</v>
      </c>
      <c r="AF611" s="68" t="s">
        <v>1576</v>
      </c>
      <c r="AG611" s="68" t="s">
        <v>1576</v>
      </c>
      <c r="AH611" s="68" t="s">
        <v>1576</v>
      </c>
      <c r="AI611" s="76" t="s">
        <v>1576</v>
      </c>
    </row>
    <row r="612" spans="1:35" x14ac:dyDescent="0.3">
      <c r="A612" s="74" t="s">
        <v>1623</v>
      </c>
      <c r="B612" s="89" t="s">
        <v>553</v>
      </c>
      <c r="C612" s="36" t="s">
        <v>1617</v>
      </c>
      <c r="D612" s="45">
        <v>2020</v>
      </c>
      <c r="E612" s="80">
        <v>43993</v>
      </c>
      <c r="F612" s="206" t="s">
        <v>1741</v>
      </c>
      <c r="G612" s="207" t="s">
        <v>1741</v>
      </c>
      <c r="H612" s="68">
        <v>12.4</v>
      </c>
      <c r="I612" s="68" t="s">
        <v>1741</v>
      </c>
      <c r="J612" s="68">
        <v>6.76</v>
      </c>
      <c r="K612" s="68">
        <v>1.69</v>
      </c>
      <c r="L612" s="68">
        <v>5.61</v>
      </c>
      <c r="M612" s="68">
        <v>10.6</v>
      </c>
      <c r="N612" s="68" t="s">
        <v>1575</v>
      </c>
      <c r="O612" s="70">
        <v>0.88900000000000001</v>
      </c>
      <c r="P612" s="59">
        <v>8.2899999999999991</v>
      </c>
      <c r="Q612" s="68" t="s">
        <v>1572</v>
      </c>
      <c r="R612" s="68">
        <v>0.92</v>
      </c>
      <c r="S612" s="68" t="s">
        <v>1573</v>
      </c>
      <c r="T612" s="68">
        <v>10.1</v>
      </c>
      <c r="U612" s="68">
        <v>13.2</v>
      </c>
      <c r="V612" s="68" t="s">
        <v>1576</v>
      </c>
      <c r="W612" s="68" t="s">
        <v>1574</v>
      </c>
      <c r="X612" s="68" t="s">
        <v>1574</v>
      </c>
      <c r="Y612" s="68" t="s">
        <v>1574</v>
      </c>
      <c r="Z612" s="68" t="s">
        <v>1576</v>
      </c>
      <c r="AA612" s="68" t="s">
        <v>1576</v>
      </c>
      <c r="AB612" s="68" t="s">
        <v>1576</v>
      </c>
      <c r="AC612" s="68" t="s">
        <v>1577</v>
      </c>
      <c r="AD612" s="68" t="s">
        <v>1578</v>
      </c>
      <c r="AE612" s="68" t="s">
        <v>1576</v>
      </c>
      <c r="AF612" s="68" t="s">
        <v>1576</v>
      </c>
      <c r="AG612" s="68" t="s">
        <v>1576</v>
      </c>
      <c r="AH612" s="68" t="s">
        <v>1576</v>
      </c>
      <c r="AI612" s="76" t="s">
        <v>1576</v>
      </c>
    </row>
    <row r="613" spans="1:35" x14ac:dyDescent="0.3">
      <c r="A613" s="74" t="s">
        <v>1624</v>
      </c>
      <c r="B613" s="89" t="s">
        <v>553</v>
      </c>
      <c r="C613" s="36" t="s">
        <v>1617</v>
      </c>
      <c r="D613" s="45">
        <v>2020</v>
      </c>
      <c r="E613" s="80">
        <v>43993</v>
      </c>
      <c r="F613" s="206" t="s">
        <v>1741</v>
      </c>
      <c r="G613" s="207" t="s">
        <v>1741</v>
      </c>
      <c r="H613" s="68">
        <v>12.3</v>
      </c>
      <c r="I613" s="68">
        <v>5.35</v>
      </c>
      <c r="J613" s="68">
        <v>6.36</v>
      </c>
      <c r="K613" s="68">
        <v>1.86</v>
      </c>
      <c r="L613" s="68">
        <v>5.91</v>
      </c>
      <c r="M613" s="68">
        <v>9.76</v>
      </c>
      <c r="N613" s="68" t="s">
        <v>1575</v>
      </c>
      <c r="O613" s="68">
        <v>1.1200000000000001</v>
      </c>
      <c r="P613" s="59">
        <v>7.09</v>
      </c>
      <c r="Q613" s="68" t="s">
        <v>1572</v>
      </c>
      <c r="R613" s="68">
        <v>0.88600000000000001</v>
      </c>
      <c r="S613" s="68" t="s">
        <v>1573</v>
      </c>
      <c r="T613" s="68">
        <v>9.2100000000000009</v>
      </c>
      <c r="U613" s="68">
        <v>14</v>
      </c>
      <c r="V613" s="68" t="s">
        <v>1576</v>
      </c>
      <c r="W613" s="68" t="s">
        <v>1574</v>
      </c>
      <c r="X613" s="68" t="s">
        <v>1574</v>
      </c>
      <c r="Y613" s="68" t="s">
        <v>1574</v>
      </c>
      <c r="Z613" s="68" t="s">
        <v>1576</v>
      </c>
      <c r="AA613" s="68" t="s">
        <v>1576</v>
      </c>
      <c r="AB613" s="68" t="s">
        <v>1576</v>
      </c>
      <c r="AC613" s="68" t="s">
        <v>1577</v>
      </c>
      <c r="AD613" s="68" t="s">
        <v>1578</v>
      </c>
      <c r="AE613" s="68" t="s">
        <v>1576</v>
      </c>
      <c r="AF613" s="68" t="s">
        <v>1576</v>
      </c>
      <c r="AG613" s="68" t="s">
        <v>1576</v>
      </c>
      <c r="AH613" s="68" t="s">
        <v>1576</v>
      </c>
      <c r="AI613" s="76" t="s">
        <v>1576</v>
      </c>
    </row>
    <row r="614" spans="1:35" x14ac:dyDescent="0.3">
      <c r="A614" s="74">
        <v>190275</v>
      </c>
      <c r="B614" s="89" t="s">
        <v>553</v>
      </c>
      <c r="C614" s="36" t="s">
        <v>1617</v>
      </c>
      <c r="D614" s="45">
        <v>2020</v>
      </c>
      <c r="E614" s="78">
        <v>44028</v>
      </c>
      <c r="F614" s="208" t="s">
        <v>1741</v>
      </c>
      <c r="G614" s="209" t="s">
        <v>1741</v>
      </c>
      <c r="H614" s="68">
        <v>14.925809787503754</v>
      </c>
      <c r="I614" s="68">
        <v>5.6243119725122597</v>
      </c>
      <c r="J614" s="68">
        <v>6.6197418020482361</v>
      </c>
      <c r="K614" s="68">
        <v>2.3991726990692865</v>
      </c>
      <c r="L614" s="68">
        <v>5.8066740056265367</v>
      </c>
      <c r="M614" s="68">
        <v>10.411871323570294</v>
      </c>
      <c r="N614" s="27" t="s">
        <v>1575</v>
      </c>
      <c r="O614" s="68">
        <v>1.1911020671403634</v>
      </c>
      <c r="P614" s="59">
        <v>4.565055431386285</v>
      </c>
      <c r="Q614" s="27" t="s">
        <v>1572</v>
      </c>
      <c r="R614" s="70">
        <v>0.88667978783734214</v>
      </c>
      <c r="S614" s="27" t="s">
        <v>1573</v>
      </c>
      <c r="T614" s="68">
        <v>9.75825910976193</v>
      </c>
      <c r="U614" s="68">
        <v>16.719262545729507</v>
      </c>
      <c r="V614" s="27" t="s">
        <v>1576</v>
      </c>
      <c r="W614" s="27" t="s">
        <v>1574</v>
      </c>
      <c r="X614" s="27" t="s">
        <v>1574</v>
      </c>
      <c r="Y614" s="27" t="s">
        <v>1574</v>
      </c>
      <c r="Z614" s="68" t="s">
        <v>1576</v>
      </c>
      <c r="AA614" s="68" t="s">
        <v>1576</v>
      </c>
      <c r="AB614" s="68" t="s">
        <v>1576</v>
      </c>
      <c r="AC614" s="68" t="s">
        <v>1577</v>
      </c>
      <c r="AD614" s="68" t="s">
        <v>1578</v>
      </c>
      <c r="AE614" s="68" t="s">
        <v>1576</v>
      </c>
      <c r="AF614" s="68" t="s">
        <v>1576</v>
      </c>
      <c r="AG614" s="68" t="s">
        <v>1576</v>
      </c>
      <c r="AH614" s="68" t="s">
        <v>1576</v>
      </c>
      <c r="AI614" s="77" t="s">
        <v>1576</v>
      </c>
    </row>
    <row r="615" spans="1:35" x14ac:dyDescent="0.3">
      <c r="A615" s="74">
        <v>190676</v>
      </c>
      <c r="B615" s="89" t="s">
        <v>553</v>
      </c>
      <c r="C615" s="36" t="s">
        <v>1617</v>
      </c>
      <c r="D615" s="45">
        <v>2020</v>
      </c>
      <c r="E615" s="4">
        <v>44067</v>
      </c>
      <c r="F615" s="210" t="s">
        <v>1741</v>
      </c>
      <c r="G615" s="167" t="s">
        <v>1741</v>
      </c>
      <c r="H615" s="71">
        <v>54.721809476638605</v>
      </c>
      <c r="I615" s="68">
        <v>8.1426448736998527</v>
      </c>
      <c r="J615" s="71">
        <v>11.661988883385613</v>
      </c>
      <c r="K615" s="68">
        <v>2.2811072588189973</v>
      </c>
      <c r="L615" s="71">
        <v>10.275714049859667</v>
      </c>
      <c r="M615" s="71">
        <v>13.707225799350615</v>
      </c>
      <c r="N615" s="27" t="s">
        <v>1575</v>
      </c>
      <c r="O615" s="68">
        <v>1.4675692036761874</v>
      </c>
      <c r="P615" s="60">
        <v>16.234329426008475</v>
      </c>
      <c r="Q615" s="70">
        <v>0.50307633041659783</v>
      </c>
      <c r="R615" s="70">
        <v>0.93995927576908267</v>
      </c>
      <c r="S615" s="27" t="s">
        <v>1573</v>
      </c>
      <c r="T615" s="71">
        <v>12.566176875240799</v>
      </c>
      <c r="U615" s="71">
        <v>22.033569974134611</v>
      </c>
      <c r="V615" s="27" t="s">
        <v>1576</v>
      </c>
      <c r="W615" s="27" t="s">
        <v>1574</v>
      </c>
      <c r="X615" s="27" t="s">
        <v>1574</v>
      </c>
      <c r="Y615" s="27" t="s">
        <v>1574</v>
      </c>
      <c r="Z615" s="68" t="s">
        <v>1576</v>
      </c>
      <c r="AA615" s="68" t="s">
        <v>1576</v>
      </c>
      <c r="AB615" s="68" t="s">
        <v>1576</v>
      </c>
      <c r="AC615" s="68" t="s">
        <v>1577</v>
      </c>
      <c r="AD615" s="68" t="s">
        <v>1578</v>
      </c>
      <c r="AE615" s="68" t="s">
        <v>1576</v>
      </c>
      <c r="AF615" s="68" t="s">
        <v>1576</v>
      </c>
      <c r="AG615" s="68" t="s">
        <v>1576</v>
      </c>
      <c r="AH615" s="68" t="s">
        <v>1576</v>
      </c>
      <c r="AI615" s="77" t="s">
        <v>1576</v>
      </c>
    </row>
    <row r="616" spans="1:35" x14ac:dyDescent="0.3">
      <c r="A616" s="74">
        <v>195202</v>
      </c>
      <c r="B616" s="89" t="s">
        <v>553</v>
      </c>
      <c r="C616" s="36" t="s">
        <v>1617</v>
      </c>
      <c r="D616" s="45">
        <v>2020</v>
      </c>
      <c r="E616" s="78">
        <v>44096</v>
      </c>
      <c r="F616" s="208" t="s">
        <v>1741</v>
      </c>
      <c r="G616" s="209" t="s">
        <v>1741</v>
      </c>
      <c r="H616" s="71">
        <v>15.978002378121287</v>
      </c>
      <c r="I616" s="68">
        <v>4.6552825120007046</v>
      </c>
      <c r="J616" s="68">
        <v>5.3588100585722467</v>
      </c>
      <c r="K616" s="68">
        <v>1.5747346633196813</v>
      </c>
      <c r="L616" s="68">
        <v>4.5030166908882725</v>
      </c>
      <c r="M616" s="68">
        <v>9.5711674813934042</v>
      </c>
      <c r="N616" s="27" t="s">
        <v>1575</v>
      </c>
      <c r="O616" s="27" t="s">
        <v>1572</v>
      </c>
      <c r="P616" s="59">
        <v>4.4122957678249</v>
      </c>
      <c r="Q616" s="27" t="s">
        <v>1572</v>
      </c>
      <c r="R616" s="70">
        <v>0.43686968776148327</v>
      </c>
      <c r="S616" s="27" t="s">
        <v>1573</v>
      </c>
      <c r="T616" s="68">
        <v>6.041639142114767</v>
      </c>
      <c r="U616" s="71">
        <v>15.263024617959219</v>
      </c>
      <c r="V616" s="27" t="s">
        <v>1576</v>
      </c>
      <c r="W616" s="27" t="s">
        <v>1574</v>
      </c>
      <c r="X616" s="27" t="s">
        <v>1574</v>
      </c>
      <c r="Y616" s="27" t="s">
        <v>1574</v>
      </c>
      <c r="Z616" s="68" t="s">
        <v>1576</v>
      </c>
      <c r="AA616" s="68" t="s">
        <v>1576</v>
      </c>
      <c r="AB616" s="68" t="s">
        <v>1576</v>
      </c>
      <c r="AC616" s="68" t="s">
        <v>1577</v>
      </c>
      <c r="AD616" s="68" t="s">
        <v>1578</v>
      </c>
      <c r="AE616" s="68" t="s">
        <v>1576</v>
      </c>
      <c r="AF616" s="68" t="s">
        <v>1576</v>
      </c>
      <c r="AG616" s="68" t="s">
        <v>1576</v>
      </c>
      <c r="AH616" s="68" t="s">
        <v>1576</v>
      </c>
      <c r="AI616" s="77" t="s">
        <v>1576</v>
      </c>
    </row>
    <row r="617" spans="1:35" x14ac:dyDescent="0.3">
      <c r="A617" s="48">
        <v>199131</v>
      </c>
      <c r="B617" s="89" t="s">
        <v>553</v>
      </c>
      <c r="C617" s="36" t="s">
        <v>1617</v>
      </c>
      <c r="D617" s="45">
        <v>2020</v>
      </c>
      <c r="E617" s="4">
        <v>44126</v>
      </c>
      <c r="F617" s="210" t="s">
        <v>1741</v>
      </c>
      <c r="G617" s="167" t="s">
        <v>1741</v>
      </c>
      <c r="H617" s="1">
        <v>6.5072208952583157</v>
      </c>
      <c r="I617" s="1">
        <v>1.6846912597310688</v>
      </c>
      <c r="J617" s="1">
        <v>1.9845851026185424</v>
      </c>
      <c r="K617" s="73">
        <v>0.75692232837933471</v>
      </c>
      <c r="L617" s="1">
        <v>0.80789985845718326</v>
      </c>
      <c r="M617" s="1">
        <v>2.5164764685067231</v>
      </c>
      <c r="N617" s="27" t="s">
        <v>1575</v>
      </c>
      <c r="O617" s="27" t="s">
        <v>1572</v>
      </c>
      <c r="P617" s="1">
        <v>2.4355316702052372</v>
      </c>
      <c r="Q617" s="27" t="s">
        <v>1572</v>
      </c>
      <c r="R617" s="73">
        <v>0.58736951521585279</v>
      </c>
      <c r="S617" s="27" t="s">
        <v>1573</v>
      </c>
      <c r="T617" s="1">
        <v>4.7358236022646851</v>
      </c>
      <c r="U617" s="1">
        <v>4.7970851026185422</v>
      </c>
      <c r="V617" s="27" t="s">
        <v>1576</v>
      </c>
      <c r="W617" s="27" t="s">
        <v>1574</v>
      </c>
      <c r="X617" s="27" t="s">
        <v>1574</v>
      </c>
      <c r="Y617" s="27" t="s">
        <v>1574</v>
      </c>
      <c r="Z617" s="68" t="s">
        <v>1576</v>
      </c>
      <c r="AA617" s="68" t="s">
        <v>1576</v>
      </c>
      <c r="AB617" s="68" t="s">
        <v>1576</v>
      </c>
      <c r="AC617" s="68" t="s">
        <v>1577</v>
      </c>
      <c r="AD617" s="68" t="s">
        <v>1578</v>
      </c>
      <c r="AE617" s="68" t="s">
        <v>1576</v>
      </c>
      <c r="AF617" s="68" t="s">
        <v>1576</v>
      </c>
      <c r="AG617" s="68" t="s">
        <v>1576</v>
      </c>
      <c r="AH617" s="68" t="s">
        <v>1576</v>
      </c>
      <c r="AI617" s="77" t="s">
        <v>1576</v>
      </c>
    </row>
    <row r="618" spans="1:35" x14ac:dyDescent="0.3">
      <c r="A618" s="74">
        <v>204869</v>
      </c>
      <c r="B618" s="89" t="s">
        <v>553</v>
      </c>
      <c r="C618" s="36" t="s">
        <v>1617</v>
      </c>
      <c r="D618" s="45">
        <v>2020</v>
      </c>
      <c r="E618" s="78">
        <v>44152</v>
      </c>
      <c r="F618" s="208" t="s">
        <v>1741</v>
      </c>
      <c r="G618" s="209" t="s">
        <v>1741</v>
      </c>
      <c r="H618" s="1">
        <v>16.569214197231648</v>
      </c>
      <c r="I618" s="1">
        <v>6.374966338126784</v>
      </c>
      <c r="J618" s="1">
        <v>6.2733882695104217</v>
      </c>
      <c r="K618" s="1">
        <v>2.1960467496095224</v>
      </c>
      <c r="L618" s="1">
        <v>3.0857973824527392</v>
      </c>
      <c r="M618" s="1">
        <v>9.7313513222383801</v>
      </c>
      <c r="N618" s="27" t="s">
        <v>1575</v>
      </c>
      <c r="O618" s="73" t="s">
        <v>1625</v>
      </c>
      <c r="P618" s="1">
        <v>4.22</v>
      </c>
      <c r="Q618" s="27" t="s">
        <v>1572</v>
      </c>
      <c r="R618" s="73">
        <v>0.62314859697312441</v>
      </c>
      <c r="S618" s="27" t="s">
        <v>1573</v>
      </c>
      <c r="T618" s="1">
        <v>3.490709322992406</v>
      </c>
      <c r="U618" s="1">
        <v>20.057413690957073</v>
      </c>
      <c r="V618" s="27" t="s">
        <v>1576</v>
      </c>
      <c r="W618" s="27" t="s">
        <v>1574</v>
      </c>
      <c r="X618" s="27" t="s">
        <v>1574</v>
      </c>
      <c r="Y618" s="27" t="s">
        <v>1574</v>
      </c>
      <c r="Z618" s="68" t="s">
        <v>1576</v>
      </c>
      <c r="AA618" s="68" t="s">
        <v>1576</v>
      </c>
      <c r="AB618" s="68" t="s">
        <v>1576</v>
      </c>
      <c r="AC618" s="68" t="s">
        <v>1577</v>
      </c>
      <c r="AD618" s="68" t="s">
        <v>1578</v>
      </c>
      <c r="AE618" s="68" t="s">
        <v>1576</v>
      </c>
      <c r="AF618" s="68" t="s">
        <v>1576</v>
      </c>
      <c r="AG618" s="68" t="s">
        <v>1576</v>
      </c>
      <c r="AH618" s="68" t="s">
        <v>1576</v>
      </c>
      <c r="AI618" s="77" t="s">
        <v>1576</v>
      </c>
    </row>
    <row r="619" spans="1:35" x14ac:dyDescent="0.3">
      <c r="A619" s="48">
        <v>205804</v>
      </c>
      <c r="B619" s="89" t="s">
        <v>553</v>
      </c>
      <c r="C619" s="36" t="s">
        <v>1617</v>
      </c>
      <c r="D619" s="45">
        <v>2020</v>
      </c>
      <c r="E619" s="4">
        <v>44180</v>
      </c>
      <c r="F619" s="210" t="s">
        <v>1741</v>
      </c>
      <c r="G619" s="167" t="s">
        <v>1741</v>
      </c>
      <c r="H619" s="72">
        <v>16.693966693966697</v>
      </c>
      <c r="I619" s="1">
        <v>5.3528003528003536</v>
      </c>
      <c r="J619" s="1">
        <v>5.0074550074550075</v>
      </c>
      <c r="K619" s="1">
        <v>2.6265776265776268</v>
      </c>
      <c r="L619" s="1">
        <v>2.0825720825720828</v>
      </c>
      <c r="M619" s="1">
        <v>5.0866250866250873</v>
      </c>
      <c r="N619" s="27" t="s">
        <v>1575</v>
      </c>
      <c r="O619" s="73">
        <v>0.81418131418131423</v>
      </c>
      <c r="P619" s="1">
        <v>8.0220080220080234</v>
      </c>
      <c r="Q619" s="73">
        <v>0.41183141183141186</v>
      </c>
      <c r="R619" s="73">
        <v>0.37170037170037179</v>
      </c>
      <c r="S619" s="27" t="s">
        <v>1573</v>
      </c>
      <c r="T619" s="1">
        <v>7.2975072975072974</v>
      </c>
      <c r="U619" s="72">
        <v>11.9</v>
      </c>
      <c r="V619" s="27" t="s">
        <v>1576</v>
      </c>
      <c r="W619" s="27" t="s">
        <v>1574</v>
      </c>
      <c r="X619" s="27" t="s">
        <v>1574</v>
      </c>
      <c r="Y619" s="27" t="s">
        <v>1574</v>
      </c>
      <c r="Z619" s="68" t="s">
        <v>1576</v>
      </c>
      <c r="AA619" s="68" t="s">
        <v>1576</v>
      </c>
      <c r="AB619" s="68" t="s">
        <v>1576</v>
      </c>
      <c r="AC619" s="68" t="s">
        <v>1577</v>
      </c>
      <c r="AD619" s="68" t="s">
        <v>1578</v>
      </c>
      <c r="AE619" s="68" t="s">
        <v>1576</v>
      </c>
      <c r="AF619" s="68" t="s">
        <v>1576</v>
      </c>
      <c r="AG619" s="68" t="s">
        <v>1576</v>
      </c>
      <c r="AH619" s="68" t="s">
        <v>1576</v>
      </c>
      <c r="AI619" s="77" t="s">
        <v>1576</v>
      </c>
    </row>
    <row r="620" spans="1:35" x14ac:dyDescent="0.3">
      <c r="A620" s="74" t="s">
        <v>1626</v>
      </c>
      <c r="B620" s="89" t="s">
        <v>553</v>
      </c>
      <c r="C620" s="27" t="s">
        <v>1627</v>
      </c>
      <c r="D620" s="45">
        <v>2020</v>
      </c>
      <c r="E620" s="80">
        <v>43846</v>
      </c>
      <c r="F620" s="206" t="s">
        <v>1741</v>
      </c>
      <c r="G620" s="207" t="s">
        <v>1741</v>
      </c>
      <c r="H620" s="68">
        <v>9.3800000000000008</v>
      </c>
      <c r="I620" s="68">
        <v>4.08</v>
      </c>
      <c r="J620" s="68">
        <v>5</v>
      </c>
      <c r="K620" s="68">
        <v>1.32</v>
      </c>
      <c r="L620" s="68">
        <v>3.19</v>
      </c>
      <c r="M620" s="68">
        <v>4.33</v>
      </c>
      <c r="N620" s="68" t="s">
        <v>1575</v>
      </c>
      <c r="O620" s="70">
        <v>0.66</v>
      </c>
      <c r="P620" s="59">
        <v>2.93</v>
      </c>
      <c r="Q620" s="68" t="s">
        <v>1572</v>
      </c>
      <c r="R620" s="68">
        <v>0.73099999999999998</v>
      </c>
      <c r="S620" s="68" t="s">
        <v>1573</v>
      </c>
      <c r="T620" s="68">
        <v>5.54</v>
      </c>
      <c r="U620" s="68">
        <v>4.45</v>
      </c>
      <c r="V620" s="68" t="s">
        <v>1576</v>
      </c>
      <c r="W620" s="68" t="s">
        <v>1574</v>
      </c>
      <c r="X620" s="68" t="s">
        <v>1574</v>
      </c>
      <c r="Y620" s="68" t="s">
        <v>1574</v>
      </c>
      <c r="Z620" s="68" t="s">
        <v>1576</v>
      </c>
      <c r="AA620" s="68" t="s">
        <v>1576</v>
      </c>
      <c r="AB620" s="68" t="s">
        <v>1576</v>
      </c>
      <c r="AC620" s="68" t="s">
        <v>1577</v>
      </c>
      <c r="AD620" s="68" t="s">
        <v>1578</v>
      </c>
      <c r="AE620" s="68" t="s">
        <v>1576</v>
      </c>
      <c r="AF620" s="68" t="s">
        <v>1576</v>
      </c>
      <c r="AG620" s="68" t="s">
        <v>1576</v>
      </c>
      <c r="AH620" s="68" t="s">
        <v>1576</v>
      </c>
      <c r="AI620" s="76" t="s">
        <v>1576</v>
      </c>
    </row>
    <row r="621" spans="1:35" x14ac:dyDescent="0.3">
      <c r="A621" s="74" t="s">
        <v>1628</v>
      </c>
      <c r="B621" s="89" t="s">
        <v>553</v>
      </c>
      <c r="C621" s="27" t="s">
        <v>1627</v>
      </c>
      <c r="D621" s="45">
        <v>2020</v>
      </c>
      <c r="E621" s="80">
        <v>43873</v>
      </c>
      <c r="F621" s="206" t="s">
        <v>1741</v>
      </c>
      <c r="G621" s="207" t="s">
        <v>1741</v>
      </c>
      <c r="H621" s="68">
        <v>12.9</v>
      </c>
      <c r="I621" s="68">
        <v>5.2</v>
      </c>
      <c r="J621" s="68">
        <v>9.2899999999999991</v>
      </c>
      <c r="K621" s="68">
        <v>1.64</v>
      </c>
      <c r="L621" s="68">
        <v>2.58</v>
      </c>
      <c r="M621" s="68">
        <v>5.38</v>
      </c>
      <c r="N621" s="68" t="s">
        <v>1575</v>
      </c>
      <c r="O621" s="70">
        <v>0.81200000000000006</v>
      </c>
      <c r="P621" s="59">
        <v>6.91</v>
      </c>
      <c r="Q621" s="68" t="s">
        <v>1572</v>
      </c>
      <c r="R621" s="68">
        <v>0.746</v>
      </c>
      <c r="S621" s="68" t="s">
        <v>1573</v>
      </c>
      <c r="T621" s="68">
        <v>7.72</v>
      </c>
      <c r="U621" s="68">
        <v>7.12</v>
      </c>
      <c r="V621" s="68" t="s">
        <v>1576</v>
      </c>
      <c r="W621" s="68" t="s">
        <v>1574</v>
      </c>
      <c r="X621" s="68" t="s">
        <v>1574</v>
      </c>
      <c r="Y621" s="68" t="s">
        <v>1574</v>
      </c>
      <c r="Z621" s="68" t="s">
        <v>1576</v>
      </c>
      <c r="AA621" s="68" t="s">
        <v>1576</v>
      </c>
      <c r="AB621" s="68" t="s">
        <v>1576</v>
      </c>
      <c r="AC621" s="68" t="s">
        <v>1577</v>
      </c>
      <c r="AD621" s="68" t="s">
        <v>1578</v>
      </c>
      <c r="AE621" s="68" t="s">
        <v>1576</v>
      </c>
      <c r="AF621" s="68" t="s">
        <v>1576</v>
      </c>
      <c r="AG621" s="68" t="s">
        <v>1576</v>
      </c>
      <c r="AH621" s="68" t="s">
        <v>1576</v>
      </c>
      <c r="AI621" s="76" t="s">
        <v>1576</v>
      </c>
    </row>
    <row r="622" spans="1:35" x14ac:dyDescent="0.3">
      <c r="A622" s="74" t="s">
        <v>1629</v>
      </c>
      <c r="B622" s="89" t="s">
        <v>553</v>
      </c>
      <c r="C622" s="27" t="s">
        <v>1627</v>
      </c>
      <c r="D622" s="45">
        <v>2020</v>
      </c>
      <c r="E622" s="80">
        <v>43902</v>
      </c>
      <c r="F622" s="206" t="s">
        <v>1741</v>
      </c>
      <c r="G622" s="207" t="s">
        <v>1741</v>
      </c>
      <c r="H622" s="68">
        <v>15.3</v>
      </c>
      <c r="I622" s="68">
        <v>4.1500000000000004</v>
      </c>
      <c r="J622" s="68">
        <v>7.53</v>
      </c>
      <c r="K622" s="68">
        <v>1.51</v>
      </c>
      <c r="L622" s="68">
        <v>2.8</v>
      </c>
      <c r="M622" s="68">
        <v>4.2699999999999996</v>
      </c>
      <c r="N622" s="68" t="s">
        <v>1575</v>
      </c>
      <c r="O622" s="70">
        <v>0.874</v>
      </c>
      <c r="P622" s="59">
        <v>8.07</v>
      </c>
      <c r="Q622" s="68" t="s">
        <v>1572</v>
      </c>
      <c r="R622" s="68" t="s">
        <v>1572</v>
      </c>
      <c r="S622" s="68" t="s">
        <v>1573</v>
      </c>
      <c r="T622" s="68">
        <v>6.13</v>
      </c>
      <c r="U622" s="68">
        <v>5.78</v>
      </c>
      <c r="V622" s="68" t="s">
        <v>1576</v>
      </c>
      <c r="W622" s="68" t="s">
        <v>1574</v>
      </c>
      <c r="X622" s="68" t="s">
        <v>1574</v>
      </c>
      <c r="Y622" s="68" t="s">
        <v>1574</v>
      </c>
      <c r="Z622" s="68" t="s">
        <v>1576</v>
      </c>
      <c r="AA622" s="68" t="s">
        <v>1576</v>
      </c>
      <c r="AB622" s="68" t="s">
        <v>1576</v>
      </c>
      <c r="AC622" s="68" t="s">
        <v>1577</v>
      </c>
      <c r="AD622" s="68" t="s">
        <v>1578</v>
      </c>
      <c r="AE622" s="68" t="s">
        <v>1576</v>
      </c>
      <c r="AF622" s="68" t="s">
        <v>1576</v>
      </c>
      <c r="AG622" s="68" t="s">
        <v>1576</v>
      </c>
      <c r="AH622" s="68" t="s">
        <v>1576</v>
      </c>
      <c r="AI622" s="76" t="s">
        <v>1576</v>
      </c>
    </row>
    <row r="623" spans="1:35" x14ac:dyDescent="0.3">
      <c r="A623" s="74" t="s">
        <v>1630</v>
      </c>
      <c r="B623" s="89" t="s">
        <v>553</v>
      </c>
      <c r="C623" s="36" t="s">
        <v>1627</v>
      </c>
      <c r="D623" s="45">
        <v>2020</v>
      </c>
      <c r="E623" s="80">
        <v>43936</v>
      </c>
      <c r="F623" s="206" t="s">
        <v>1741</v>
      </c>
      <c r="G623" s="207" t="s">
        <v>1741</v>
      </c>
      <c r="H623" s="68">
        <v>12.9</v>
      </c>
      <c r="I623" s="68">
        <v>5.47</v>
      </c>
      <c r="J623" s="68">
        <v>12.9</v>
      </c>
      <c r="K623" s="68">
        <v>2.1</v>
      </c>
      <c r="L623" s="68">
        <v>5.25</v>
      </c>
      <c r="M623" s="68">
        <v>7.35</v>
      </c>
      <c r="N623" s="68" t="s">
        <v>1575</v>
      </c>
      <c r="O623" s="70">
        <v>0.73</v>
      </c>
      <c r="P623" s="59">
        <v>3.95</v>
      </c>
      <c r="Q623" s="68" t="s">
        <v>1572</v>
      </c>
      <c r="R623" s="68">
        <v>0.376</v>
      </c>
      <c r="S623" s="68" t="s">
        <v>1573</v>
      </c>
      <c r="T623" s="68">
        <v>8.31</v>
      </c>
      <c r="U623" s="68">
        <v>9.48</v>
      </c>
      <c r="V623" s="68" t="s">
        <v>1576</v>
      </c>
      <c r="W623" s="68" t="s">
        <v>1574</v>
      </c>
      <c r="X623" s="68" t="s">
        <v>1574</v>
      </c>
      <c r="Y623" s="68" t="s">
        <v>1574</v>
      </c>
      <c r="Z623" s="68" t="s">
        <v>1576</v>
      </c>
      <c r="AA623" s="68" t="s">
        <v>1576</v>
      </c>
      <c r="AB623" s="68" t="s">
        <v>1576</v>
      </c>
      <c r="AC623" s="68" t="s">
        <v>1577</v>
      </c>
      <c r="AD623" s="68" t="s">
        <v>1578</v>
      </c>
      <c r="AE623" s="68" t="s">
        <v>1576</v>
      </c>
      <c r="AF623" s="68" t="s">
        <v>1576</v>
      </c>
      <c r="AG623" s="68" t="s">
        <v>1576</v>
      </c>
      <c r="AH623" s="68" t="s">
        <v>1576</v>
      </c>
      <c r="AI623" s="76" t="s">
        <v>1576</v>
      </c>
    </row>
    <row r="624" spans="1:35" x14ac:dyDescent="0.3">
      <c r="A624" s="74" t="s">
        <v>1631</v>
      </c>
      <c r="B624" s="89" t="s">
        <v>553</v>
      </c>
      <c r="C624" s="36" t="s">
        <v>1627</v>
      </c>
      <c r="D624" s="45">
        <v>2020</v>
      </c>
      <c r="E624" s="80">
        <v>43969</v>
      </c>
      <c r="F624" s="206" t="s">
        <v>1741</v>
      </c>
      <c r="G624" s="207" t="s">
        <v>1741</v>
      </c>
      <c r="H624" s="68">
        <v>13.8</v>
      </c>
      <c r="I624" s="68">
        <v>5.68</v>
      </c>
      <c r="J624" s="68">
        <v>11.9</v>
      </c>
      <c r="K624" s="68">
        <v>2.21</v>
      </c>
      <c r="L624" s="68">
        <v>5.47</v>
      </c>
      <c r="M624" s="68">
        <v>5.89</v>
      </c>
      <c r="N624" s="68" t="s">
        <v>1575</v>
      </c>
      <c r="O624" s="70">
        <v>0.72799999999999998</v>
      </c>
      <c r="P624" s="59">
        <v>3.83</v>
      </c>
      <c r="Q624" s="68" t="s">
        <v>1572</v>
      </c>
      <c r="R624" s="68">
        <v>0.93700000000000006</v>
      </c>
      <c r="S624" s="68" t="s">
        <v>1573</v>
      </c>
      <c r="T624" s="68">
        <v>6.53</v>
      </c>
      <c r="U624" s="68">
        <v>10.9</v>
      </c>
      <c r="V624" s="68" t="s">
        <v>1576</v>
      </c>
      <c r="W624" s="68" t="s">
        <v>1574</v>
      </c>
      <c r="X624" s="68" t="s">
        <v>1574</v>
      </c>
      <c r="Y624" s="68" t="s">
        <v>1574</v>
      </c>
      <c r="Z624" s="68" t="s">
        <v>1576</v>
      </c>
      <c r="AA624" s="68" t="s">
        <v>1576</v>
      </c>
      <c r="AB624" s="68" t="s">
        <v>1576</v>
      </c>
      <c r="AC624" s="68" t="s">
        <v>1577</v>
      </c>
      <c r="AD624" s="68" t="s">
        <v>1578</v>
      </c>
      <c r="AE624" s="68" t="s">
        <v>1576</v>
      </c>
      <c r="AF624" s="68" t="s">
        <v>1576</v>
      </c>
      <c r="AG624" s="68" t="s">
        <v>1576</v>
      </c>
      <c r="AH624" s="68" t="s">
        <v>1576</v>
      </c>
      <c r="AI624" s="76" t="s">
        <v>1576</v>
      </c>
    </row>
    <row r="625" spans="1:35" x14ac:dyDescent="0.3">
      <c r="A625" s="74">
        <v>183736</v>
      </c>
      <c r="B625" s="89" t="s">
        <v>553</v>
      </c>
      <c r="C625" s="36" t="s">
        <v>1627</v>
      </c>
      <c r="D625" s="45">
        <v>2020</v>
      </c>
      <c r="E625" s="80">
        <v>43993</v>
      </c>
      <c r="F625" s="206" t="s">
        <v>1741</v>
      </c>
      <c r="G625" s="207" t="s">
        <v>1741</v>
      </c>
      <c r="H625" s="68">
        <v>15.5</v>
      </c>
      <c r="I625" s="68">
        <v>5.77</v>
      </c>
      <c r="J625" s="68">
        <v>10.3</v>
      </c>
      <c r="K625" s="68">
        <v>2.34</v>
      </c>
      <c r="L625" s="68">
        <v>7.61</v>
      </c>
      <c r="M625" s="68">
        <v>7.56</v>
      </c>
      <c r="N625" s="68" t="s">
        <v>1575</v>
      </c>
      <c r="O625" s="68">
        <v>1.1499999999999999</v>
      </c>
      <c r="P625" s="59">
        <v>8.86</v>
      </c>
      <c r="Q625" s="68" t="s">
        <v>1572</v>
      </c>
      <c r="R625" s="68">
        <v>1.05</v>
      </c>
      <c r="S625" s="68" t="s">
        <v>1573</v>
      </c>
      <c r="T625" s="68">
        <v>11.8</v>
      </c>
      <c r="U625" s="68">
        <v>13.2</v>
      </c>
      <c r="V625" s="68" t="s">
        <v>1576</v>
      </c>
      <c r="W625" s="68" t="s">
        <v>1574</v>
      </c>
      <c r="X625" s="68" t="s">
        <v>1574</v>
      </c>
      <c r="Y625" s="68" t="s">
        <v>1574</v>
      </c>
      <c r="Z625" s="68" t="s">
        <v>1576</v>
      </c>
      <c r="AA625" s="68" t="s">
        <v>1576</v>
      </c>
      <c r="AB625" s="68" t="s">
        <v>1576</v>
      </c>
      <c r="AC625" s="68" t="s">
        <v>1577</v>
      </c>
      <c r="AD625" s="68" t="s">
        <v>1578</v>
      </c>
      <c r="AE625" s="68" t="s">
        <v>1576</v>
      </c>
      <c r="AF625" s="68" t="s">
        <v>1576</v>
      </c>
      <c r="AG625" s="68" t="s">
        <v>1576</v>
      </c>
      <c r="AH625" s="68" t="s">
        <v>1576</v>
      </c>
      <c r="AI625" s="76" t="s">
        <v>1576</v>
      </c>
    </row>
    <row r="626" spans="1:35" x14ac:dyDescent="0.3">
      <c r="A626" s="74">
        <v>190276</v>
      </c>
      <c r="B626" s="89" t="s">
        <v>553</v>
      </c>
      <c r="C626" s="36" t="s">
        <v>1627</v>
      </c>
      <c r="D626" s="45">
        <v>2020</v>
      </c>
      <c r="E626" s="78">
        <v>44028</v>
      </c>
      <c r="F626" s="208" t="s">
        <v>1741</v>
      </c>
      <c r="G626" s="209" t="s">
        <v>1741</v>
      </c>
      <c r="H626" s="68">
        <v>19.597830891102575</v>
      </c>
      <c r="I626" s="68">
        <v>6.1401421140312102</v>
      </c>
      <c r="J626" s="68">
        <v>8.5146023866997584</v>
      </c>
      <c r="K626" s="68">
        <v>2.4349777309353007</v>
      </c>
      <c r="L626" s="68">
        <v>5.3740409569464749</v>
      </c>
      <c r="M626" s="68">
        <v>9.4215709606863189</v>
      </c>
      <c r="N626" s="27" t="s">
        <v>1575</v>
      </c>
      <c r="O626" s="68">
        <v>1.234340824352044</v>
      </c>
      <c r="P626" s="59">
        <v>5.9105384240528558</v>
      </c>
      <c r="Q626" s="27" t="s">
        <v>1572</v>
      </c>
      <c r="R626" s="68">
        <v>1.4238601978716894</v>
      </c>
      <c r="S626" s="27" t="s">
        <v>1573</v>
      </c>
      <c r="T626" s="68">
        <v>10.795339929056301</v>
      </c>
      <c r="U626" s="68">
        <v>14.149979034213898</v>
      </c>
      <c r="V626" s="27" t="s">
        <v>1576</v>
      </c>
      <c r="W626" s="27" t="s">
        <v>1574</v>
      </c>
      <c r="X626" s="27" t="s">
        <v>1574</v>
      </c>
      <c r="Y626" s="27" t="s">
        <v>1574</v>
      </c>
      <c r="Z626" s="68" t="s">
        <v>1576</v>
      </c>
      <c r="AA626" s="68" t="s">
        <v>1576</v>
      </c>
      <c r="AB626" s="68" t="s">
        <v>1576</v>
      </c>
      <c r="AC626" s="68" t="s">
        <v>1577</v>
      </c>
      <c r="AD626" s="68" t="s">
        <v>1578</v>
      </c>
      <c r="AE626" s="68" t="s">
        <v>1576</v>
      </c>
      <c r="AF626" s="68" t="s">
        <v>1576</v>
      </c>
      <c r="AG626" s="68" t="s">
        <v>1576</v>
      </c>
      <c r="AH626" s="68" t="s">
        <v>1576</v>
      </c>
      <c r="AI626" s="77" t="s">
        <v>1576</v>
      </c>
    </row>
    <row r="627" spans="1:35" x14ac:dyDescent="0.3">
      <c r="A627" s="74">
        <v>190677</v>
      </c>
      <c r="B627" s="89" t="s">
        <v>553</v>
      </c>
      <c r="C627" s="36" t="s">
        <v>1627</v>
      </c>
      <c r="D627" s="45">
        <v>2020</v>
      </c>
      <c r="E627" s="4">
        <v>44067</v>
      </c>
      <c r="F627" s="210" t="s">
        <v>1741</v>
      </c>
      <c r="G627" s="167" t="s">
        <v>1741</v>
      </c>
      <c r="H627" s="71">
        <v>86.814831504071577</v>
      </c>
      <c r="I627" s="71">
        <v>10.994882358621133</v>
      </c>
      <c r="J627" s="71">
        <v>15.230079285890543</v>
      </c>
      <c r="K627" s="68">
        <v>2.9960196122608815</v>
      </c>
      <c r="L627" s="68">
        <v>7.7955518362354761</v>
      </c>
      <c r="M627" s="71">
        <v>19.31582391880438</v>
      </c>
      <c r="N627" s="27" t="s">
        <v>1575</v>
      </c>
      <c r="O627" s="68">
        <v>2.0678275236838433</v>
      </c>
      <c r="P627" s="60">
        <v>29.310781379080971</v>
      </c>
      <c r="Q627" s="68">
        <v>1.085830463377214</v>
      </c>
      <c r="R627" s="68">
        <v>1.3732874140354265</v>
      </c>
      <c r="S627" s="27" t="s">
        <v>1573</v>
      </c>
      <c r="T627" s="68">
        <v>9.1913697469074194</v>
      </c>
      <c r="U627" s="71">
        <v>27.271127705000694</v>
      </c>
      <c r="V627" s="27" t="s">
        <v>1576</v>
      </c>
      <c r="W627" s="27" t="s">
        <v>1574</v>
      </c>
      <c r="X627" s="27" t="s">
        <v>1574</v>
      </c>
      <c r="Y627" s="27" t="s">
        <v>1574</v>
      </c>
      <c r="Z627" s="68" t="s">
        <v>1576</v>
      </c>
      <c r="AA627" s="68" t="s">
        <v>1576</v>
      </c>
      <c r="AB627" s="68" t="s">
        <v>1576</v>
      </c>
      <c r="AC627" s="68" t="s">
        <v>1577</v>
      </c>
      <c r="AD627" s="68" t="s">
        <v>1578</v>
      </c>
      <c r="AE627" s="68" t="s">
        <v>1576</v>
      </c>
      <c r="AF627" s="68" t="s">
        <v>1576</v>
      </c>
      <c r="AG627" s="68" t="s">
        <v>1576</v>
      </c>
      <c r="AH627" s="68" t="s">
        <v>1576</v>
      </c>
      <c r="AI627" s="77" t="s">
        <v>1576</v>
      </c>
    </row>
    <row r="628" spans="1:35" x14ac:dyDescent="0.3">
      <c r="A628" s="74">
        <v>195203</v>
      </c>
      <c r="B628" s="89" t="s">
        <v>553</v>
      </c>
      <c r="C628" s="36" t="s">
        <v>1627</v>
      </c>
      <c r="D628" s="45">
        <v>2020</v>
      </c>
      <c r="E628" s="78">
        <v>44097</v>
      </c>
      <c r="F628" s="208" t="s">
        <v>1741</v>
      </c>
      <c r="G628" s="209" t="s">
        <v>1741</v>
      </c>
      <c r="H628" s="68">
        <v>35.50980326886588</v>
      </c>
      <c r="I628" s="68">
        <v>5.9566370404891087</v>
      </c>
      <c r="J628" s="68">
        <v>7.9638937895986599</v>
      </c>
      <c r="K628" s="68">
        <v>1.8766574570309464</v>
      </c>
      <c r="L628" s="68">
        <v>1.6555152402827247</v>
      </c>
      <c r="M628" s="68">
        <v>9.1800095425141208</v>
      </c>
      <c r="N628" s="27" t="s">
        <v>1575</v>
      </c>
      <c r="O628" s="70">
        <v>0.45715300200836623</v>
      </c>
      <c r="P628" s="59">
        <v>7.7090198950323439</v>
      </c>
      <c r="Q628" s="27" t="s">
        <v>1572</v>
      </c>
      <c r="R628" s="68">
        <v>1.2059074819968265</v>
      </c>
      <c r="S628" s="27" t="s">
        <v>1573</v>
      </c>
      <c r="T628" s="68">
        <v>7.4537021626000026</v>
      </c>
      <c r="U628" s="68">
        <v>11.288017487211922</v>
      </c>
      <c r="V628" s="27" t="s">
        <v>1576</v>
      </c>
      <c r="W628" s="27" t="s">
        <v>1574</v>
      </c>
      <c r="X628" s="27" t="s">
        <v>1574</v>
      </c>
      <c r="Y628" s="27" t="s">
        <v>1574</v>
      </c>
      <c r="Z628" s="68" t="s">
        <v>1576</v>
      </c>
      <c r="AA628" s="68" t="s">
        <v>1576</v>
      </c>
      <c r="AB628" s="68" t="s">
        <v>1576</v>
      </c>
      <c r="AC628" s="68" t="s">
        <v>1577</v>
      </c>
      <c r="AD628" s="68" t="s">
        <v>1578</v>
      </c>
      <c r="AE628" s="68" t="s">
        <v>1576</v>
      </c>
      <c r="AF628" s="68" t="s">
        <v>1576</v>
      </c>
      <c r="AG628" s="68" t="s">
        <v>1576</v>
      </c>
      <c r="AH628" s="68" t="s">
        <v>1576</v>
      </c>
      <c r="AI628" s="77" t="s">
        <v>1576</v>
      </c>
    </row>
    <row r="629" spans="1:35" x14ac:dyDescent="0.3">
      <c r="A629" s="48">
        <v>199132</v>
      </c>
      <c r="B629" s="89" t="s">
        <v>553</v>
      </c>
      <c r="C629" s="36" t="s">
        <v>1627</v>
      </c>
      <c r="D629" s="45">
        <v>2020</v>
      </c>
      <c r="E629" s="4">
        <v>44126</v>
      </c>
      <c r="F629" s="210" t="s">
        <v>1741</v>
      </c>
      <c r="G629" s="167" t="s">
        <v>1741</v>
      </c>
      <c r="H629" s="1">
        <v>10.183859078590785</v>
      </c>
      <c r="I629" s="1">
        <v>3.2807588075880765</v>
      </c>
      <c r="J629" s="1">
        <v>4.5210840108401085</v>
      </c>
      <c r="K629" s="1">
        <v>1.0281842818428186</v>
      </c>
      <c r="L629" s="1">
        <v>2.7757181571815721</v>
      </c>
      <c r="M629" s="1">
        <v>4.4376151761517617</v>
      </c>
      <c r="N629" s="27" t="s">
        <v>1575</v>
      </c>
      <c r="O629" s="27" t="s">
        <v>1572</v>
      </c>
      <c r="P629" s="1">
        <v>8.0785907859078598</v>
      </c>
      <c r="Q629" s="27" t="s">
        <v>1572</v>
      </c>
      <c r="R629" s="73">
        <v>0.55953387533875343</v>
      </c>
      <c r="S629" s="27" t="s">
        <v>1573</v>
      </c>
      <c r="T629" s="1">
        <v>6.7237940379403796</v>
      </c>
      <c r="U629" s="1">
        <v>7.0440108401084016</v>
      </c>
      <c r="V629" s="27" t="s">
        <v>1576</v>
      </c>
      <c r="W629" s="27" t="s">
        <v>1574</v>
      </c>
      <c r="X629" s="27" t="s">
        <v>1574</v>
      </c>
      <c r="Y629" s="27" t="s">
        <v>1574</v>
      </c>
      <c r="Z629" s="68" t="s">
        <v>1576</v>
      </c>
      <c r="AA629" s="68" t="s">
        <v>1576</v>
      </c>
      <c r="AB629" s="68" t="s">
        <v>1576</v>
      </c>
      <c r="AC629" s="68" t="s">
        <v>1577</v>
      </c>
      <c r="AD629" s="68" t="s">
        <v>1578</v>
      </c>
      <c r="AE629" s="68" t="s">
        <v>1576</v>
      </c>
      <c r="AF629" s="68" t="s">
        <v>1576</v>
      </c>
      <c r="AG629" s="68" t="s">
        <v>1576</v>
      </c>
      <c r="AH629" s="68" t="s">
        <v>1576</v>
      </c>
      <c r="AI629" s="77" t="s">
        <v>1576</v>
      </c>
    </row>
    <row r="630" spans="1:35" x14ac:dyDescent="0.3">
      <c r="A630" s="74">
        <v>204870</v>
      </c>
      <c r="B630" s="89" t="s">
        <v>553</v>
      </c>
      <c r="C630" s="36" t="s">
        <v>1627</v>
      </c>
      <c r="D630" s="45">
        <v>2020</v>
      </c>
      <c r="E630" s="78">
        <v>44152</v>
      </c>
      <c r="F630" s="208" t="s">
        <v>1741</v>
      </c>
      <c r="G630" s="209" t="s">
        <v>1741</v>
      </c>
      <c r="H630" s="1">
        <v>19.996528918380307</v>
      </c>
      <c r="I630" s="1">
        <v>4.0822985787179995</v>
      </c>
      <c r="J630" s="1">
        <v>7.3625254582484718</v>
      </c>
      <c r="K630" s="1">
        <v>2.1567790114534739</v>
      </c>
      <c r="L630" s="1">
        <v>2.295841271926943</v>
      </c>
      <c r="M630" s="1">
        <v>5.7531261634145805</v>
      </c>
      <c r="N630" s="27" t="s">
        <v>1575</v>
      </c>
      <c r="O630" s="73">
        <v>0.433</v>
      </c>
      <c r="P630" s="1">
        <v>3.6072969362503553</v>
      </c>
      <c r="Q630" s="27" t="s">
        <v>1572</v>
      </c>
      <c r="R630" s="73">
        <v>0.38378993933819505</v>
      </c>
      <c r="S630" s="27" t="s">
        <v>1573</v>
      </c>
      <c r="T630" s="1">
        <v>9.8226134945141581</v>
      </c>
      <c r="U630" s="1">
        <v>8.3988130433830435</v>
      </c>
      <c r="V630" s="27" t="s">
        <v>1576</v>
      </c>
      <c r="W630" s="27" t="s">
        <v>1574</v>
      </c>
      <c r="X630" s="27" t="s">
        <v>1574</v>
      </c>
      <c r="Y630" s="27" t="s">
        <v>1574</v>
      </c>
      <c r="Z630" s="68" t="s">
        <v>1576</v>
      </c>
      <c r="AA630" s="68" t="s">
        <v>1576</v>
      </c>
      <c r="AB630" s="68" t="s">
        <v>1576</v>
      </c>
      <c r="AC630" s="68" t="s">
        <v>1577</v>
      </c>
      <c r="AD630" s="68" t="s">
        <v>1578</v>
      </c>
      <c r="AE630" s="68" t="s">
        <v>1576</v>
      </c>
      <c r="AF630" s="68" t="s">
        <v>1576</v>
      </c>
      <c r="AG630" s="68" t="s">
        <v>1576</v>
      </c>
      <c r="AH630" s="68" t="s">
        <v>1576</v>
      </c>
      <c r="AI630" s="77" t="s">
        <v>1576</v>
      </c>
    </row>
    <row r="631" spans="1:35" x14ac:dyDescent="0.3">
      <c r="A631" s="48">
        <v>205805</v>
      </c>
      <c r="B631" s="89" t="s">
        <v>553</v>
      </c>
      <c r="C631" s="36" t="s">
        <v>1627</v>
      </c>
      <c r="D631" s="45">
        <v>2020</v>
      </c>
      <c r="E631" s="4">
        <v>44180</v>
      </c>
      <c r="F631" s="210" t="s">
        <v>1741</v>
      </c>
      <c r="G631" s="167" t="s">
        <v>1741</v>
      </c>
      <c r="H631" s="72">
        <v>15.786167408139725</v>
      </c>
      <c r="I631" s="1">
        <v>5.157254078101829</v>
      </c>
      <c r="J631" s="1">
        <v>6.0543334981051231</v>
      </c>
      <c r="K631" s="73">
        <v>0.7193318503872137</v>
      </c>
      <c r="L631" s="1">
        <v>3.2350881529082223</v>
      </c>
      <c r="M631" s="1">
        <v>7.9238754325259508</v>
      </c>
      <c r="N631" s="27" t="s">
        <v>1575</v>
      </c>
      <c r="O631" s="73">
        <v>0.69658304498269896</v>
      </c>
      <c r="P631" s="1">
        <v>9.2272202998846602</v>
      </c>
      <c r="Q631" s="27" t="s">
        <v>1572</v>
      </c>
      <c r="R631" s="27" t="s">
        <v>1572</v>
      </c>
      <c r="S631" s="27" t="s">
        <v>1573</v>
      </c>
      <c r="T631" s="1">
        <v>4.6548030977096726</v>
      </c>
      <c r="U631" s="1">
        <v>8.75</v>
      </c>
      <c r="V631" s="27" t="s">
        <v>1576</v>
      </c>
      <c r="W631" s="27" t="s">
        <v>1574</v>
      </c>
      <c r="X631" s="27" t="s">
        <v>1574</v>
      </c>
      <c r="Y631" s="27" t="s">
        <v>1574</v>
      </c>
      <c r="Z631" s="68" t="s">
        <v>1576</v>
      </c>
      <c r="AA631" s="68" t="s">
        <v>1576</v>
      </c>
      <c r="AB631" s="68" t="s">
        <v>1576</v>
      </c>
      <c r="AC631" s="68" t="s">
        <v>1577</v>
      </c>
      <c r="AD631" s="68" t="s">
        <v>1578</v>
      </c>
      <c r="AE631" s="68" t="s">
        <v>1576</v>
      </c>
      <c r="AF631" s="68" t="s">
        <v>1576</v>
      </c>
      <c r="AG631" s="68" t="s">
        <v>1576</v>
      </c>
      <c r="AH631" s="68" t="s">
        <v>1576</v>
      </c>
      <c r="AI631" s="77" t="s">
        <v>1576</v>
      </c>
    </row>
    <row r="632" spans="1:35" x14ac:dyDescent="0.3">
      <c r="A632" s="74" t="s">
        <v>1632</v>
      </c>
      <c r="B632" s="89" t="s">
        <v>1279</v>
      </c>
      <c r="C632" s="89" t="s">
        <v>466</v>
      </c>
      <c r="D632" s="45">
        <v>2020</v>
      </c>
      <c r="E632" s="4">
        <v>43845</v>
      </c>
      <c r="F632" s="205">
        <v>6578210</v>
      </c>
      <c r="G632" s="174">
        <v>158727</v>
      </c>
      <c r="H632" s="68" t="s">
        <v>1572</v>
      </c>
      <c r="I632" s="68" t="s">
        <v>1573</v>
      </c>
      <c r="J632" s="70" t="s">
        <v>1572</v>
      </c>
      <c r="K632" s="68" t="s">
        <v>1572</v>
      </c>
      <c r="L632" s="70" t="s">
        <v>1572</v>
      </c>
      <c r="M632" s="68" t="s">
        <v>1572</v>
      </c>
      <c r="N632" s="27" t="s">
        <v>1575</v>
      </c>
      <c r="O632" s="70" t="s">
        <v>1572</v>
      </c>
      <c r="P632" s="57" t="s">
        <v>1572</v>
      </c>
      <c r="Q632" s="27" t="s">
        <v>1572</v>
      </c>
      <c r="R632" s="27" t="s">
        <v>1572</v>
      </c>
      <c r="S632" s="27" t="s">
        <v>1573</v>
      </c>
      <c r="T632" s="68" t="s">
        <v>1582</v>
      </c>
      <c r="U632" s="70" t="s">
        <v>1572</v>
      </c>
      <c r="V632" s="27" t="s">
        <v>1576</v>
      </c>
      <c r="W632" s="27" t="s">
        <v>1574</v>
      </c>
      <c r="X632" s="27" t="s">
        <v>1574</v>
      </c>
      <c r="Y632" s="27" t="s">
        <v>1574</v>
      </c>
      <c r="Z632" s="27" t="s">
        <v>1576</v>
      </c>
      <c r="AA632" s="27" t="s">
        <v>1576</v>
      </c>
      <c r="AB632" s="27" t="s">
        <v>1576</v>
      </c>
      <c r="AC632" s="68" t="s">
        <v>1577</v>
      </c>
      <c r="AD632" s="68" t="s">
        <v>1578</v>
      </c>
      <c r="AE632" s="68" t="s">
        <v>1576</v>
      </c>
      <c r="AF632" s="68" t="s">
        <v>1576</v>
      </c>
      <c r="AG632" s="68" t="s">
        <v>1576</v>
      </c>
      <c r="AH632" s="68" t="s">
        <v>1576</v>
      </c>
      <c r="AI632" s="76" t="s">
        <v>1576</v>
      </c>
    </row>
    <row r="633" spans="1:35" x14ac:dyDescent="0.3">
      <c r="A633" s="74" t="s">
        <v>1633</v>
      </c>
      <c r="B633" s="89" t="s">
        <v>1279</v>
      </c>
      <c r="C633" s="89" t="s">
        <v>466</v>
      </c>
      <c r="D633" s="45">
        <v>2020</v>
      </c>
      <c r="E633" s="75">
        <v>43874</v>
      </c>
      <c r="F633" s="205">
        <v>6578210</v>
      </c>
      <c r="G633" s="174">
        <v>158727</v>
      </c>
      <c r="H633" s="68">
        <v>1.84</v>
      </c>
      <c r="I633" s="68">
        <v>1.0900000000000001</v>
      </c>
      <c r="J633" s="70">
        <v>1.1000000000000001</v>
      </c>
      <c r="K633" s="68">
        <v>0.64800000000000002</v>
      </c>
      <c r="L633" s="70">
        <v>0.75600000000000001</v>
      </c>
      <c r="M633" s="68">
        <v>1.07</v>
      </c>
      <c r="N633" s="27" t="s">
        <v>1575</v>
      </c>
      <c r="O633" s="70" t="s">
        <v>1572</v>
      </c>
      <c r="P633" s="57" t="s">
        <v>1572</v>
      </c>
      <c r="Q633" s="27" t="s">
        <v>1572</v>
      </c>
      <c r="R633" s="27" t="s">
        <v>1572</v>
      </c>
      <c r="S633" s="27" t="s">
        <v>1573</v>
      </c>
      <c r="T633" s="68">
        <v>4.54</v>
      </c>
      <c r="U633" s="70">
        <v>1.05</v>
      </c>
      <c r="V633" s="27" t="s">
        <v>1576</v>
      </c>
      <c r="W633" s="27" t="s">
        <v>1574</v>
      </c>
      <c r="X633" s="27" t="s">
        <v>1574</v>
      </c>
      <c r="Y633" s="27" t="s">
        <v>1574</v>
      </c>
      <c r="Z633" s="27" t="s">
        <v>1576</v>
      </c>
      <c r="AA633" s="27" t="s">
        <v>1576</v>
      </c>
      <c r="AB633" s="27" t="s">
        <v>1576</v>
      </c>
      <c r="AC633" s="68" t="s">
        <v>1577</v>
      </c>
      <c r="AD633" s="68" t="s">
        <v>1578</v>
      </c>
      <c r="AE633" s="68" t="s">
        <v>1576</v>
      </c>
      <c r="AF633" s="68" t="s">
        <v>1576</v>
      </c>
      <c r="AG633" s="68" t="s">
        <v>1576</v>
      </c>
      <c r="AH633" s="68" t="s">
        <v>1576</v>
      </c>
      <c r="AI633" s="76" t="s">
        <v>1576</v>
      </c>
    </row>
    <row r="634" spans="1:35" x14ac:dyDescent="0.3">
      <c r="A634" s="74" t="s">
        <v>1634</v>
      </c>
      <c r="B634" s="89" t="s">
        <v>1279</v>
      </c>
      <c r="C634" s="89" t="s">
        <v>466</v>
      </c>
      <c r="D634" s="45">
        <v>2020</v>
      </c>
      <c r="E634" s="75">
        <v>43906</v>
      </c>
      <c r="F634" s="205">
        <v>6578210</v>
      </c>
      <c r="G634" s="174">
        <v>158727</v>
      </c>
      <c r="H634" s="68">
        <v>1.71</v>
      </c>
      <c r="I634" s="68">
        <v>0.98</v>
      </c>
      <c r="J634" s="70">
        <v>0.76900000000000002</v>
      </c>
      <c r="K634" s="68">
        <v>0.66</v>
      </c>
      <c r="L634" s="70">
        <v>0.61099999999999999</v>
      </c>
      <c r="M634" s="68">
        <v>1.26</v>
      </c>
      <c r="N634" s="27" t="s">
        <v>1575</v>
      </c>
      <c r="O634" s="70" t="s">
        <v>1572</v>
      </c>
      <c r="P634" s="57">
        <v>0.51600000000000001</v>
      </c>
      <c r="Q634" s="27" t="s">
        <v>1572</v>
      </c>
      <c r="R634" s="27" t="s">
        <v>1572</v>
      </c>
      <c r="S634" s="27" t="s">
        <v>1573</v>
      </c>
      <c r="T634" s="68">
        <v>5.37</v>
      </c>
      <c r="U634" s="70">
        <v>1.05</v>
      </c>
      <c r="V634" s="27" t="s">
        <v>1576</v>
      </c>
      <c r="W634" s="27" t="s">
        <v>1574</v>
      </c>
      <c r="X634" s="27" t="s">
        <v>1574</v>
      </c>
      <c r="Y634" s="27" t="s">
        <v>1574</v>
      </c>
      <c r="Z634" s="27" t="s">
        <v>1576</v>
      </c>
      <c r="AA634" s="27" t="s">
        <v>1576</v>
      </c>
      <c r="AB634" s="27" t="s">
        <v>1576</v>
      </c>
      <c r="AC634" s="68" t="s">
        <v>1577</v>
      </c>
      <c r="AD634" s="68" t="s">
        <v>1578</v>
      </c>
      <c r="AE634" s="68" t="s">
        <v>1576</v>
      </c>
      <c r="AF634" s="68" t="s">
        <v>1576</v>
      </c>
      <c r="AG634" s="68" t="s">
        <v>1576</v>
      </c>
      <c r="AH634" s="68" t="s">
        <v>1576</v>
      </c>
      <c r="AI634" s="76" t="s">
        <v>1576</v>
      </c>
    </row>
    <row r="635" spans="1:35" x14ac:dyDescent="0.3">
      <c r="A635" s="74" t="s">
        <v>1635</v>
      </c>
      <c r="B635" s="89" t="s">
        <v>1279</v>
      </c>
      <c r="C635" s="89" t="s">
        <v>466</v>
      </c>
      <c r="D635" s="45">
        <v>2020</v>
      </c>
      <c r="E635" s="80">
        <v>43937</v>
      </c>
      <c r="F635" s="205">
        <v>6578210</v>
      </c>
      <c r="G635" s="174">
        <v>158727</v>
      </c>
      <c r="H635" s="68">
        <v>1.64</v>
      </c>
      <c r="I635" s="68">
        <v>0.76500000000000001</v>
      </c>
      <c r="J635" s="68">
        <v>0.91800000000000004</v>
      </c>
      <c r="K635" s="68">
        <v>0.81200000000000006</v>
      </c>
      <c r="L635" s="68">
        <v>0.73099999999999998</v>
      </c>
      <c r="M635" s="68">
        <v>1.02</v>
      </c>
      <c r="N635" s="68" t="s">
        <v>1575</v>
      </c>
      <c r="O635" s="70" t="s">
        <v>1572</v>
      </c>
      <c r="P635" s="59" t="s">
        <v>1572</v>
      </c>
      <c r="Q635" s="68" t="s">
        <v>1572</v>
      </c>
      <c r="R635" s="70" t="s">
        <v>1572</v>
      </c>
      <c r="S635" s="70" t="s">
        <v>1573</v>
      </c>
      <c r="T635" s="68">
        <v>2.8</v>
      </c>
      <c r="U635" s="68" t="s">
        <v>1572</v>
      </c>
      <c r="V635" s="68" t="s">
        <v>1576</v>
      </c>
      <c r="W635" s="70" t="s">
        <v>1574</v>
      </c>
      <c r="X635" s="70" t="s">
        <v>1574</v>
      </c>
      <c r="Y635" s="70" t="s">
        <v>1574</v>
      </c>
      <c r="Z635" s="68" t="s">
        <v>1576</v>
      </c>
      <c r="AA635" s="68" t="s">
        <v>1576</v>
      </c>
      <c r="AB635" s="68" t="s">
        <v>1576</v>
      </c>
      <c r="AC635" s="68" t="s">
        <v>1577</v>
      </c>
      <c r="AD635" s="68" t="s">
        <v>1578</v>
      </c>
      <c r="AE635" s="68" t="s">
        <v>1576</v>
      </c>
      <c r="AF635" s="68" t="s">
        <v>1576</v>
      </c>
      <c r="AG635" s="68" t="s">
        <v>1576</v>
      </c>
      <c r="AH635" s="68" t="s">
        <v>1576</v>
      </c>
      <c r="AI635" s="76" t="s">
        <v>1576</v>
      </c>
    </row>
    <row r="636" spans="1:35" x14ac:dyDescent="0.3">
      <c r="A636" s="74" t="s">
        <v>1636</v>
      </c>
      <c r="B636" s="89" t="s">
        <v>1279</v>
      </c>
      <c r="C636" s="89" t="s">
        <v>466</v>
      </c>
      <c r="D636" s="45">
        <v>2020</v>
      </c>
      <c r="E636" s="80">
        <v>43966</v>
      </c>
      <c r="F636" s="205">
        <v>6578210</v>
      </c>
      <c r="G636" s="174">
        <v>158727</v>
      </c>
      <c r="H636" s="68">
        <v>1.65</v>
      </c>
      <c r="I636" s="68">
        <v>0.96799999999999997</v>
      </c>
      <c r="J636" s="71">
        <v>0.85099999999999998</v>
      </c>
      <c r="K636" s="68">
        <v>0.751</v>
      </c>
      <c r="L636" s="68">
        <v>0.9</v>
      </c>
      <c r="M636" s="68">
        <v>1.39</v>
      </c>
      <c r="N636" s="68" t="s">
        <v>1575</v>
      </c>
      <c r="O636" s="70">
        <v>0.38400000000000001</v>
      </c>
      <c r="P636" s="59" t="s">
        <v>1572</v>
      </c>
      <c r="Q636" s="68" t="s">
        <v>1572</v>
      </c>
      <c r="R636" s="68" t="s">
        <v>1572</v>
      </c>
      <c r="S636" s="68" t="s">
        <v>1573</v>
      </c>
      <c r="T636" s="68">
        <v>2.25</v>
      </c>
      <c r="U636" s="68" t="s">
        <v>1572</v>
      </c>
      <c r="V636" s="68" t="s">
        <v>1576</v>
      </c>
      <c r="W636" s="68" t="s">
        <v>1574</v>
      </c>
      <c r="X636" s="68" t="s">
        <v>1574</v>
      </c>
      <c r="Y636" s="68" t="s">
        <v>1574</v>
      </c>
      <c r="Z636" s="68" t="s">
        <v>1576</v>
      </c>
      <c r="AA636" s="68" t="s">
        <v>1576</v>
      </c>
      <c r="AB636" s="68" t="s">
        <v>1576</v>
      </c>
      <c r="AC636" s="68" t="s">
        <v>1577</v>
      </c>
      <c r="AD636" s="68" t="s">
        <v>1578</v>
      </c>
      <c r="AE636" s="68" t="s">
        <v>1576</v>
      </c>
      <c r="AF636" s="68" t="s">
        <v>1576</v>
      </c>
      <c r="AG636" s="68" t="s">
        <v>1576</v>
      </c>
      <c r="AH636" s="68" t="s">
        <v>1576</v>
      </c>
      <c r="AI636" s="76" t="s">
        <v>1576</v>
      </c>
    </row>
    <row r="637" spans="1:35" x14ac:dyDescent="0.3">
      <c r="A637" s="74">
        <v>183737</v>
      </c>
      <c r="B637" s="89" t="s">
        <v>1279</v>
      </c>
      <c r="C637" s="89" t="s">
        <v>466</v>
      </c>
      <c r="D637" s="45">
        <v>2020</v>
      </c>
      <c r="E637" s="80">
        <v>43997</v>
      </c>
      <c r="F637" s="205">
        <v>6578210</v>
      </c>
      <c r="G637" s="174">
        <v>158727</v>
      </c>
      <c r="H637" s="68">
        <v>3.68</v>
      </c>
      <c r="I637" s="70">
        <v>0.752</v>
      </c>
      <c r="J637" s="71">
        <v>0.71099999999999997</v>
      </c>
      <c r="K637" s="68">
        <v>0.745</v>
      </c>
      <c r="L637" s="70">
        <v>0.88100000000000001</v>
      </c>
      <c r="M637" s="68">
        <v>1.01</v>
      </c>
      <c r="N637" s="68" t="s">
        <v>1575</v>
      </c>
      <c r="O637" s="70" t="s">
        <v>1572</v>
      </c>
      <c r="P637" s="59" t="s">
        <v>1572</v>
      </c>
      <c r="Q637" s="68" t="s">
        <v>1572</v>
      </c>
      <c r="R637" s="68" t="s">
        <v>1572</v>
      </c>
      <c r="S637" s="68" t="s">
        <v>1573</v>
      </c>
      <c r="T637" s="68">
        <v>3.06</v>
      </c>
      <c r="U637" s="68" t="s">
        <v>1572</v>
      </c>
      <c r="V637" s="68" t="s">
        <v>1576</v>
      </c>
      <c r="W637" s="68" t="s">
        <v>1574</v>
      </c>
      <c r="X637" s="68" t="s">
        <v>1574</v>
      </c>
      <c r="Y637" s="68" t="s">
        <v>1574</v>
      </c>
      <c r="Z637" s="68" t="s">
        <v>1576</v>
      </c>
      <c r="AA637" s="68" t="s">
        <v>1576</v>
      </c>
      <c r="AB637" s="68" t="s">
        <v>1576</v>
      </c>
      <c r="AC637" s="68" t="s">
        <v>1577</v>
      </c>
      <c r="AD637" s="68" t="s">
        <v>1578</v>
      </c>
      <c r="AE637" s="68" t="s">
        <v>1576</v>
      </c>
      <c r="AF637" s="68" t="s">
        <v>1576</v>
      </c>
      <c r="AG637" s="68" t="s">
        <v>1576</v>
      </c>
      <c r="AH637" s="68" t="s">
        <v>1576</v>
      </c>
      <c r="AI637" s="76" t="s">
        <v>1576</v>
      </c>
    </row>
    <row r="638" spans="1:35" x14ac:dyDescent="0.3">
      <c r="A638" s="74">
        <v>190277</v>
      </c>
      <c r="B638" s="89" t="s">
        <v>1279</v>
      </c>
      <c r="C638" s="89" t="s">
        <v>466</v>
      </c>
      <c r="D638" s="45">
        <v>2020</v>
      </c>
      <c r="E638" s="78">
        <v>44032</v>
      </c>
      <c r="F638" s="205">
        <v>6578210</v>
      </c>
      <c r="G638" s="174">
        <v>158727</v>
      </c>
      <c r="H638" s="68">
        <v>1.3363618727366788</v>
      </c>
      <c r="I638" s="70">
        <v>0.93442834971546807</v>
      </c>
      <c r="J638" s="70">
        <v>0.6770563890325918</v>
      </c>
      <c r="K638" s="70">
        <v>0.39834454216244175</v>
      </c>
      <c r="L638" s="27" t="s">
        <v>1572</v>
      </c>
      <c r="M638" s="68">
        <v>1.536364028280738</v>
      </c>
      <c r="N638" s="27" t="s">
        <v>1575</v>
      </c>
      <c r="O638" s="27" t="s">
        <v>1572</v>
      </c>
      <c r="P638" s="57" t="s">
        <v>1572</v>
      </c>
      <c r="Q638" s="27" t="s">
        <v>1572</v>
      </c>
      <c r="R638" s="27" t="s">
        <v>1572</v>
      </c>
      <c r="S638" s="27" t="s">
        <v>1573</v>
      </c>
      <c r="T638" s="27" t="s">
        <v>1582</v>
      </c>
      <c r="U638" s="70">
        <v>0.79841351957234019</v>
      </c>
      <c r="V638" s="27" t="s">
        <v>1576</v>
      </c>
      <c r="W638" s="27" t="s">
        <v>1574</v>
      </c>
      <c r="X638" s="27" t="s">
        <v>1574</v>
      </c>
      <c r="Y638" s="27" t="s">
        <v>1574</v>
      </c>
      <c r="Z638" s="68" t="s">
        <v>1576</v>
      </c>
      <c r="AA638" s="68" t="s">
        <v>1576</v>
      </c>
      <c r="AB638" s="68" t="s">
        <v>1576</v>
      </c>
      <c r="AC638" s="68" t="s">
        <v>1577</v>
      </c>
      <c r="AD638" s="70" t="s">
        <v>1578</v>
      </c>
      <c r="AE638" s="68" t="s">
        <v>1576</v>
      </c>
      <c r="AF638" s="68" t="s">
        <v>1576</v>
      </c>
      <c r="AG638" s="68" t="s">
        <v>1576</v>
      </c>
      <c r="AH638" s="70" t="s">
        <v>1576</v>
      </c>
      <c r="AI638" s="77" t="s">
        <v>1576</v>
      </c>
    </row>
    <row r="639" spans="1:35" x14ac:dyDescent="0.3">
      <c r="A639" s="74">
        <v>190678</v>
      </c>
      <c r="B639" s="89" t="s">
        <v>1279</v>
      </c>
      <c r="C639" s="89" t="s">
        <v>466</v>
      </c>
      <c r="D639" s="45">
        <v>2020</v>
      </c>
      <c r="E639" s="4">
        <v>44064</v>
      </c>
      <c r="F639" s="205">
        <v>6578210</v>
      </c>
      <c r="G639" s="174">
        <v>158727</v>
      </c>
      <c r="H639" s="68">
        <v>3.0616282520526266</v>
      </c>
      <c r="I639" s="27" t="s">
        <v>1573</v>
      </c>
      <c r="J639" s="70">
        <v>0.61276530264560736</v>
      </c>
      <c r="K639" s="70">
        <v>0.36546092041195416</v>
      </c>
      <c r="L639" s="27" t="s">
        <v>1572</v>
      </c>
      <c r="M639" s="70">
        <v>0.9504182191886219</v>
      </c>
      <c r="N639" s="27" t="s">
        <v>1575</v>
      </c>
      <c r="O639" s="70">
        <v>0.49280619030346995</v>
      </c>
      <c r="P639" s="57" t="s">
        <v>1572</v>
      </c>
      <c r="Q639" s="27" t="s">
        <v>1572</v>
      </c>
      <c r="R639" s="27" t="s">
        <v>1572</v>
      </c>
      <c r="S639" s="27" t="s">
        <v>1573</v>
      </c>
      <c r="T639" s="27" t="s">
        <v>1582</v>
      </c>
      <c r="U639" s="70">
        <v>0.62606478275683941</v>
      </c>
      <c r="V639" s="27" t="s">
        <v>1576</v>
      </c>
      <c r="W639" s="27" t="s">
        <v>1574</v>
      </c>
      <c r="X639" s="27" t="s">
        <v>1574</v>
      </c>
      <c r="Y639" s="27" t="s">
        <v>1574</v>
      </c>
      <c r="Z639" s="68" t="s">
        <v>1576</v>
      </c>
      <c r="AA639" s="68" t="s">
        <v>1576</v>
      </c>
      <c r="AB639" s="68" t="s">
        <v>1576</v>
      </c>
      <c r="AC639" s="68" t="s">
        <v>1577</v>
      </c>
      <c r="AD639" s="68" t="s">
        <v>1578</v>
      </c>
      <c r="AE639" s="68" t="s">
        <v>1576</v>
      </c>
      <c r="AF639" s="68" t="s">
        <v>1576</v>
      </c>
      <c r="AG639" s="68" t="s">
        <v>1576</v>
      </c>
      <c r="AH639" s="68" t="s">
        <v>1576</v>
      </c>
      <c r="AI639" s="77" t="s">
        <v>1576</v>
      </c>
    </row>
    <row r="640" spans="1:35" x14ac:dyDescent="0.3">
      <c r="A640" s="74">
        <v>195204</v>
      </c>
      <c r="B640" s="89" t="s">
        <v>1279</v>
      </c>
      <c r="C640" s="89" t="s">
        <v>466</v>
      </c>
      <c r="D640" s="45">
        <v>2020</v>
      </c>
      <c r="E640" s="78">
        <v>44097</v>
      </c>
      <c r="F640" s="205">
        <v>6578210</v>
      </c>
      <c r="G640" s="174">
        <v>158727</v>
      </c>
      <c r="H640" s="68">
        <v>2.5260493705420242</v>
      </c>
      <c r="I640" s="70">
        <v>0.71798748753684172</v>
      </c>
      <c r="J640" s="70">
        <v>0.41229771335283616</v>
      </c>
      <c r="K640" s="70">
        <v>0.4824200988287371</v>
      </c>
      <c r="L640" s="27" t="s">
        <v>1572</v>
      </c>
      <c r="M640" s="70">
        <v>0.87685851713067964</v>
      </c>
      <c r="N640" s="27" t="s">
        <v>1575</v>
      </c>
      <c r="O640" s="27" t="s">
        <v>1572</v>
      </c>
      <c r="P640" s="57" t="s">
        <v>1572</v>
      </c>
      <c r="Q640" s="27" t="s">
        <v>1572</v>
      </c>
      <c r="R640" s="27" t="s">
        <v>1572</v>
      </c>
      <c r="S640" s="27" t="s">
        <v>1573</v>
      </c>
      <c r="T640" s="27" t="s">
        <v>1582</v>
      </c>
      <c r="U640" s="70">
        <v>0.42084387908271154</v>
      </c>
      <c r="V640" s="27" t="s">
        <v>1576</v>
      </c>
      <c r="W640" s="27" t="s">
        <v>1574</v>
      </c>
      <c r="X640" s="27" t="s">
        <v>1574</v>
      </c>
      <c r="Y640" s="27" t="s">
        <v>1574</v>
      </c>
      <c r="Z640" s="68" t="s">
        <v>1576</v>
      </c>
      <c r="AA640" s="68" t="s">
        <v>1576</v>
      </c>
      <c r="AB640" s="68" t="s">
        <v>1576</v>
      </c>
      <c r="AC640" s="68" t="s">
        <v>1577</v>
      </c>
      <c r="AD640" s="68" t="s">
        <v>1578</v>
      </c>
      <c r="AE640" s="68" t="s">
        <v>1576</v>
      </c>
      <c r="AF640" s="68" t="s">
        <v>1576</v>
      </c>
      <c r="AG640" s="68" t="s">
        <v>1576</v>
      </c>
      <c r="AH640" s="68" t="s">
        <v>1576</v>
      </c>
      <c r="AI640" s="77" t="s">
        <v>1576</v>
      </c>
    </row>
    <row r="641" spans="1:35" x14ac:dyDescent="0.3">
      <c r="A641" s="48">
        <v>199133</v>
      </c>
      <c r="B641" s="89" t="s">
        <v>1279</v>
      </c>
      <c r="C641" s="89" t="s">
        <v>466</v>
      </c>
      <c r="D641" s="45">
        <v>2020</v>
      </c>
      <c r="E641" s="78">
        <v>44125</v>
      </c>
      <c r="F641" s="205">
        <v>6578210</v>
      </c>
      <c r="G641" s="174">
        <v>158727</v>
      </c>
      <c r="H641" s="68">
        <v>1.1865721443653112</v>
      </c>
      <c r="I641" s="27" t="s">
        <v>1573</v>
      </c>
      <c r="J641" s="70">
        <v>0.50291553163324476</v>
      </c>
      <c r="K641" s="70">
        <v>0.57161924141477127</v>
      </c>
      <c r="L641" s="27" t="s">
        <v>1572</v>
      </c>
      <c r="M641" s="68">
        <v>1.3409257496690625</v>
      </c>
      <c r="N641" s="27" t="s">
        <v>1575</v>
      </c>
      <c r="O641" s="27" t="s">
        <v>1572</v>
      </c>
      <c r="P641" s="27" t="s">
        <v>1572</v>
      </c>
      <c r="Q641" s="27" t="s">
        <v>1572</v>
      </c>
      <c r="R641" s="27" t="s">
        <v>1572</v>
      </c>
      <c r="S641" s="27" t="s">
        <v>1573</v>
      </c>
      <c r="T641" s="68">
        <v>3.4709595545198941</v>
      </c>
      <c r="U641" s="70">
        <v>0.56789961381513443</v>
      </c>
      <c r="V641" s="27" t="s">
        <v>1576</v>
      </c>
      <c r="W641" s="27" t="s">
        <v>1574</v>
      </c>
      <c r="X641" s="27" t="s">
        <v>1574</v>
      </c>
      <c r="Y641" s="27" t="s">
        <v>1574</v>
      </c>
      <c r="Z641" s="68" t="s">
        <v>1576</v>
      </c>
      <c r="AA641" s="68" t="s">
        <v>1576</v>
      </c>
      <c r="AB641" s="68" t="s">
        <v>1576</v>
      </c>
      <c r="AC641" s="68" t="s">
        <v>1577</v>
      </c>
      <c r="AD641" s="68" t="s">
        <v>1578</v>
      </c>
      <c r="AE641" s="68" t="s">
        <v>1576</v>
      </c>
      <c r="AF641" s="68" t="s">
        <v>1576</v>
      </c>
      <c r="AG641" s="68" t="s">
        <v>1576</v>
      </c>
      <c r="AH641" s="68" t="s">
        <v>1576</v>
      </c>
      <c r="AI641" s="77" t="s">
        <v>1576</v>
      </c>
    </row>
    <row r="642" spans="1:35" x14ac:dyDescent="0.3">
      <c r="A642" s="74">
        <v>204871</v>
      </c>
      <c r="B642" s="89" t="s">
        <v>1279</v>
      </c>
      <c r="C642" s="89" t="s">
        <v>466</v>
      </c>
      <c r="D642" s="45">
        <v>2020</v>
      </c>
      <c r="E642" s="78">
        <v>44151</v>
      </c>
      <c r="F642" s="205">
        <v>6578210</v>
      </c>
      <c r="G642" s="174">
        <v>158727</v>
      </c>
      <c r="H642" s="1">
        <v>3.8446244881379741</v>
      </c>
      <c r="I642" s="1">
        <v>1.1814818474239479</v>
      </c>
      <c r="J642" s="73">
        <v>0.92645654250238774</v>
      </c>
      <c r="K642" s="73">
        <v>0.9174543578258626</v>
      </c>
      <c r="L642" s="27" t="s">
        <v>1572</v>
      </c>
      <c r="M642" s="1">
        <v>1.2000351304767864</v>
      </c>
      <c r="N642" s="27" t="s">
        <v>1575</v>
      </c>
      <c r="O642" s="27" t="s">
        <v>1572</v>
      </c>
      <c r="P642" s="27" t="s">
        <v>1572</v>
      </c>
      <c r="Q642" s="27" t="s">
        <v>1572</v>
      </c>
      <c r="R642" s="27" t="s">
        <v>1572</v>
      </c>
      <c r="S642" s="27" t="s">
        <v>1573</v>
      </c>
      <c r="T642" s="27" t="s">
        <v>1582</v>
      </c>
      <c r="U642" s="73">
        <v>0.84894992809230541</v>
      </c>
      <c r="V642" s="27" t="s">
        <v>1576</v>
      </c>
      <c r="W642" s="27" t="s">
        <v>1574</v>
      </c>
      <c r="X642" s="27" t="s">
        <v>1574</v>
      </c>
      <c r="Y642" s="27" t="s">
        <v>1574</v>
      </c>
      <c r="Z642" s="68" t="s">
        <v>1576</v>
      </c>
      <c r="AA642" s="68" t="s">
        <v>1576</v>
      </c>
      <c r="AB642" s="68" t="s">
        <v>1576</v>
      </c>
      <c r="AC642" s="68" t="s">
        <v>1577</v>
      </c>
      <c r="AD642" s="68" t="s">
        <v>1578</v>
      </c>
      <c r="AE642" s="68" t="s">
        <v>1576</v>
      </c>
      <c r="AF642" s="68" t="s">
        <v>1576</v>
      </c>
      <c r="AG642" s="68" t="s">
        <v>1576</v>
      </c>
      <c r="AH642" s="68" t="s">
        <v>1576</v>
      </c>
      <c r="AI642" s="77" t="s">
        <v>1576</v>
      </c>
    </row>
    <row r="643" spans="1:35" x14ac:dyDescent="0.3">
      <c r="A643" s="48">
        <v>205806</v>
      </c>
      <c r="B643" s="89" t="s">
        <v>1279</v>
      </c>
      <c r="C643" s="89" t="s">
        <v>466</v>
      </c>
      <c r="D643" s="45">
        <v>2020</v>
      </c>
      <c r="E643" s="4">
        <v>44181</v>
      </c>
      <c r="F643" s="205">
        <v>6578210</v>
      </c>
      <c r="G643" s="174">
        <v>158727</v>
      </c>
      <c r="H643" s="1">
        <v>1.6175970770668711</v>
      </c>
      <c r="I643" s="73">
        <v>0.96322967117002312</v>
      </c>
      <c r="J643" s="73">
        <v>0.63939162205794897</v>
      </c>
      <c r="K643" s="73">
        <v>0.91076132211742722</v>
      </c>
      <c r="L643" s="27" t="s">
        <v>1572</v>
      </c>
      <c r="M643" s="1">
        <v>1.6307672699464699</v>
      </c>
      <c r="N643" s="27" t="s">
        <v>1575</v>
      </c>
      <c r="O643" s="27" t="s">
        <v>1572</v>
      </c>
      <c r="P643" s="27" t="s">
        <v>1572</v>
      </c>
      <c r="Q643" s="27" t="s">
        <v>1572</v>
      </c>
      <c r="R643" s="27" t="s">
        <v>1572</v>
      </c>
      <c r="S643" s="27" t="s">
        <v>1573</v>
      </c>
      <c r="T643" s="27" t="s">
        <v>1582</v>
      </c>
      <c r="U643" s="27" t="s">
        <v>1572</v>
      </c>
      <c r="V643" s="27" t="s">
        <v>1576</v>
      </c>
      <c r="W643" s="27" t="s">
        <v>1574</v>
      </c>
      <c r="X643" s="27" t="s">
        <v>1574</v>
      </c>
      <c r="Y643" s="27" t="s">
        <v>1574</v>
      </c>
      <c r="Z643" s="68" t="s">
        <v>1576</v>
      </c>
      <c r="AA643" s="68" t="s">
        <v>1576</v>
      </c>
      <c r="AB643" s="68" t="s">
        <v>1576</v>
      </c>
      <c r="AC643" s="68" t="s">
        <v>1577</v>
      </c>
      <c r="AD643" s="68" t="s">
        <v>1578</v>
      </c>
      <c r="AE643" s="68" t="s">
        <v>1576</v>
      </c>
      <c r="AF643" s="68" t="s">
        <v>1576</v>
      </c>
      <c r="AG643" s="68" t="s">
        <v>1576</v>
      </c>
      <c r="AH643" s="68" t="s">
        <v>1576</v>
      </c>
      <c r="AI643" s="77" t="s">
        <v>1576</v>
      </c>
    </row>
    <row r="644" spans="1:35" x14ac:dyDescent="0.3">
      <c r="A644" s="74" t="s">
        <v>1637</v>
      </c>
      <c r="B644" s="89" t="s">
        <v>37</v>
      </c>
      <c r="C644" s="89" t="s">
        <v>37</v>
      </c>
      <c r="D644" s="45">
        <v>2020</v>
      </c>
      <c r="E644" s="4" t="s">
        <v>1638</v>
      </c>
      <c r="F644" s="210" t="s">
        <v>1741</v>
      </c>
      <c r="G644" s="167" t="s">
        <v>1741</v>
      </c>
      <c r="H644" s="27" t="s">
        <v>1572</v>
      </c>
      <c r="I644" s="27" t="s">
        <v>1573</v>
      </c>
      <c r="J644" s="27" t="s">
        <v>1572</v>
      </c>
      <c r="K644" s="27" t="s">
        <v>1572</v>
      </c>
      <c r="L644" s="27" t="s">
        <v>1572</v>
      </c>
      <c r="M644" s="27" t="s">
        <v>1572</v>
      </c>
      <c r="N644" s="27" t="s">
        <v>1575</v>
      </c>
      <c r="O644" s="27" t="s">
        <v>1572</v>
      </c>
      <c r="P644" s="57" t="s">
        <v>1572</v>
      </c>
      <c r="Q644" s="27" t="s">
        <v>1572</v>
      </c>
      <c r="R644" s="27" t="s">
        <v>1572</v>
      </c>
      <c r="S644" s="27" t="s">
        <v>1573</v>
      </c>
      <c r="T644" s="27" t="s">
        <v>1582</v>
      </c>
      <c r="U644" s="27" t="s">
        <v>1572</v>
      </c>
      <c r="V644" s="27" t="s">
        <v>1576</v>
      </c>
      <c r="W644" s="27" t="s">
        <v>1574</v>
      </c>
      <c r="X644" s="27" t="s">
        <v>1574</v>
      </c>
      <c r="Y644" s="27" t="s">
        <v>1574</v>
      </c>
      <c r="Z644" s="27" t="s">
        <v>1576</v>
      </c>
      <c r="AA644" s="27" t="s">
        <v>1576</v>
      </c>
      <c r="AB644" s="27" t="s">
        <v>1576</v>
      </c>
      <c r="AC644" s="27" t="s">
        <v>1577</v>
      </c>
      <c r="AD644" s="27" t="s">
        <v>1578</v>
      </c>
      <c r="AE644" s="27" t="s">
        <v>1576</v>
      </c>
      <c r="AF644" s="27" t="s">
        <v>1576</v>
      </c>
      <c r="AG644" s="27" t="s">
        <v>1576</v>
      </c>
      <c r="AH644" s="27" t="s">
        <v>1576</v>
      </c>
      <c r="AI644" s="81" t="s">
        <v>1576</v>
      </c>
    </row>
    <row r="645" spans="1:35" x14ac:dyDescent="0.3">
      <c r="A645" s="74" t="s">
        <v>1639</v>
      </c>
      <c r="B645" s="89" t="s">
        <v>37</v>
      </c>
      <c r="C645" s="89" t="s">
        <v>37</v>
      </c>
      <c r="D645" s="45">
        <v>2020</v>
      </c>
      <c r="E645" s="75" t="s">
        <v>1640</v>
      </c>
      <c r="F645" s="211" t="s">
        <v>1741</v>
      </c>
      <c r="G645" s="212" t="s">
        <v>1741</v>
      </c>
      <c r="H645" s="27" t="s">
        <v>1572</v>
      </c>
      <c r="I645" s="27" t="s">
        <v>1573</v>
      </c>
      <c r="J645" s="27" t="s">
        <v>1572</v>
      </c>
      <c r="K645" s="27" t="s">
        <v>1572</v>
      </c>
      <c r="L645" s="27" t="s">
        <v>1572</v>
      </c>
      <c r="M645" s="27" t="s">
        <v>1572</v>
      </c>
      <c r="N645" s="27" t="s">
        <v>1575</v>
      </c>
      <c r="O645" s="27" t="s">
        <v>1572</v>
      </c>
      <c r="P645" s="57" t="s">
        <v>1572</v>
      </c>
      <c r="Q645" s="27" t="s">
        <v>1572</v>
      </c>
      <c r="R645" s="27" t="s">
        <v>1572</v>
      </c>
      <c r="S645" s="27" t="s">
        <v>1573</v>
      </c>
      <c r="T645" s="27" t="s">
        <v>1582</v>
      </c>
      <c r="U645" s="27" t="s">
        <v>1572</v>
      </c>
      <c r="V645" s="27" t="s">
        <v>1576</v>
      </c>
      <c r="W645" s="27" t="s">
        <v>1574</v>
      </c>
      <c r="X645" s="27" t="s">
        <v>1574</v>
      </c>
      <c r="Y645" s="27" t="s">
        <v>1574</v>
      </c>
      <c r="Z645" s="27" t="s">
        <v>1576</v>
      </c>
      <c r="AA645" s="27" t="s">
        <v>1576</v>
      </c>
      <c r="AB645" s="27" t="s">
        <v>1576</v>
      </c>
      <c r="AC645" s="27" t="s">
        <v>1577</v>
      </c>
      <c r="AD645" s="27" t="s">
        <v>1578</v>
      </c>
      <c r="AE645" s="27" t="s">
        <v>1576</v>
      </c>
      <c r="AF645" s="27" t="s">
        <v>1576</v>
      </c>
      <c r="AG645" s="27" t="s">
        <v>1576</v>
      </c>
      <c r="AH645" s="27" t="s">
        <v>1576</v>
      </c>
      <c r="AI645" s="81" t="s">
        <v>1576</v>
      </c>
    </row>
    <row r="646" spans="1:35" x14ac:dyDescent="0.3">
      <c r="A646" s="74" t="s">
        <v>1641</v>
      </c>
      <c r="B646" s="89" t="s">
        <v>37</v>
      </c>
      <c r="C646" s="89" t="s">
        <v>37</v>
      </c>
      <c r="D646" s="45">
        <v>2020</v>
      </c>
      <c r="E646" s="75" t="s">
        <v>1642</v>
      </c>
      <c r="F646" s="211" t="s">
        <v>1741</v>
      </c>
      <c r="G646" s="212" t="s">
        <v>1741</v>
      </c>
      <c r="H646" s="27" t="s">
        <v>1572</v>
      </c>
      <c r="I646" s="27" t="s">
        <v>1573</v>
      </c>
      <c r="J646" s="27" t="s">
        <v>1572</v>
      </c>
      <c r="K646" s="27" t="s">
        <v>1572</v>
      </c>
      <c r="L646" s="27" t="s">
        <v>1572</v>
      </c>
      <c r="M646" s="27" t="s">
        <v>1572</v>
      </c>
      <c r="N646" s="27" t="s">
        <v>1575</v>
      </c>
      <c r="O646" s="27" t="s">
        <v>1572</v>
      </c>
      <c r="P646" s="57" t="s">
        <v>1572</v>
      </c>
      <c r="Q646" s="27" t="s">
        <v>1572</v>
      </c>
      <c r="R646" s="27" t="s">
        <v>1572</v>
      </c>
      <c r="S646" s="27" t="s">
        <v>1573</v>
      </c>
      <c r="T646" s="27" t="s">
        <v>1582</v>
      </c>
      <c r="U646" s="27" t="s">
        <v>1572</v>
      </c>
      <c r="V646" s="27" t="s">
        <v>1576</v>
      </c>
      <c r="W646" s="27" t="s">
        <v>1574</v>
      </c>
      <c r="X646" s="27" t="s">
        <v>1574</v>
      </c>
      <c r="Y646" s="27" t="s">
        <v>1574</v>
      </c>
      <c r="Z646" s="27" t="s">
        <v>1576</v>
      </c>
      <c r="AA646" s="27" t="s">
        <v>1576</v>
      </c>
      <c r="AB646" s="27" t="s">
        <v>1576</v>
      </c>
      <c r="AC646" s="27" t="s">
        <v>1577</v>
      </c>
      <c r="AD646" s="27" t="s">
        <v>1578</v>
      </c>
      <c r="AE646" s="27" t="s">
        <v>1576</v>
      </c>
      <c r="AF646" s="27" t="s">
        <v>1576</v>
      </c>
      <c r="AG646" s="27" t="s">
        <v>1576</v>
      </c>
      <c r="AH646" s="27" t="s">
        <v>1576</v>
      </c>
      <c r="AI646" s="81" t="s">
        <v>1576</v>
      </c>
    </row>
    <row r="647" spans="1:35" x14ac:dyDescent="0.3">
      <c r="A647" s="74" t="s">
        <v>1643</v>
      </c>
      <c r="B647" s="89" t="s">
        <v>37</v>
      </c>
      <c r="C647" s="89" t="s">
        <v>37</v>
      </c>
      <c r="D647" s="45">
        <v>2020</v>
      </c>
      <c r="E647" s="36" t="s">
        <v>1644</v>
      </c>
      <c r="F647" s="213" t="s">
        <v>1741</v>
      </c>
      <c r="G647" s="214" t="s">
        <v>1741</v>
      </c>
      <c r="H647" s="27" t="s">
        <v>1572</v>
      </c>
      <c r="I647" s="27" t="s">
        <v>1573</v>
      </c>
      <c r="J647" s="27" t="s">
        <v>1572</v>
      </c>
      <c r="K647" s="27" t="s">
        <v>1572</v>
      </c>
      <c r="L647" s="27" t="s">
        <v>1572</v>
      </c>
      <c r="M647" s="27" t="s">
        <v>1572</v>
      </c>
      <c r="N647" s="27" t="s">
        <v>1575</v>
      </c>
      <c r="O647" s="27" t="s">
        <v>1572</v>
      </c>
      <c r="P647" s="57" t="s">
        <v>1572</v>
      </c>
      <c r="Q647" s="27" t="s">
        <v>1572</v>
      </c>
      <c r="R647" s="27" t="s">
        <v>1572</v>
      </c>
      <c r="S647" s="27" t="s">
        <v>1573</v>
      </c>
      <c r="T647" s="27" t="s">
        <v>1582</v>
      </c>
      <c r="U647" s="27" t="s">
        <v>1572</v>
      </c>
      <c r="V647" s="27" t="s">
        <v>1576</v>
      </c>
      <c r="W647" s="27" t="s">
        <v>1574</v>
      </c>
      <c r="X647" s="27" t="s">
        <v>1574</v>
      </c>
      <c r="Y647" s="27" t="s">
        <v>1574</v>
      </c>
      <c r="Z647" s="27" t="s">
        <v>1576</v>
      </c>
      <c r="AA647" s="27" t="s">
        <v>1576</v>
      </c>
      <c r="AB647" s="27" t="s">
        <v>1576</v>
      </c>
      <c r="AC647" s="27" t="s">
        <v>1577</v>
      </c>
      <c r="AD647" s="27" t="s">
        <v>1578</v>
      </c>
      <c r="AE647" s="27" t="s">
        <v>1576</v>
      </c>
      <c r="AF647" s="27" t="s">
        <v>1576</v>
      </c>
      <c r="AG647" s="27" t="s">
        <v>1576</v>
      </c>
      <c r="AH647" s="27" t="s">
        <v>1576</v>
      </c>
      <c r="AI647" s="81" t="s">
        <v>1576</v>
      </c>
    </row>
    <row r="648" spans="1:35" x14ac:dyDescent="0.3">
      <c r="A648" s="74" t="s">
        <v>1645</v>
      </c>
      <c r="B648" s="89" t="s">
        <v>37</v>
      </c>
      <c r="C648" s="89" t="s">
        <v>37</v>
      </c>
      <c r="D648" s="45">
        <v>2020</v>
      </c>
      <c r="E648" s="36" t="s">
        <v>1646</v>
      </c>
      <c r="F648" s="213" t="s">
        <v>1741</v>
      </c>
      <c r="G648" s="214" t="s">
        <v>1741</v>
      </c>
      <c r="H648" s="27" t="s">
        <v>1572</v>
      </c>
      <c r="I648" s="27" t="s">
        <v>1573</v>
      </c>
      <c r="J648" s="27" t="s">
        <v>1572</v>
      </c>
      <c r="K648" s="27" t="s">
        <v>1572</v>
      </c>
      <c r="L648" s="27" t="s">
        <v>1572</v>
      </c>
      <c r="M648" s="27" t="s">
        <v>1572</v>
      </c>
      <c r="N648" s="27" t="s">
        <v>1575</v>
      </c>
      <c r="O648" s="27" t="s">
        <v>1572</v>
      </c>
      <c r="P648" s="57" t="s">
        <v>1572</v>
      </c>
      <c r="Q648" s="27" t="s">
        <v>1572</v>
      </c>
      <c r="R648" s="27" t="s">
        <v>1572</v>
      </c>
      <c r="S648" s="27" t="s">
        <v>1573</v>
      </c>
      <c r="T648" s="27" t="s">
        <v>1582</v>
      </c>
      <c r="U648" s="27" t="s">
        <v>1572</v>
      </c>
      <c r="V648" s="27" t="s">
        <v>1576</v>
      </c>
      <c r="W648" s="27" t="s">
        <v>1574</v>
      </c>
      <c r="X648" s="27" t="s">
        <v>1574</v>
      </c>
      <c r="Y648" s="27" t="s">
        <v>1574</v>
      </c>
      <c r="Z648" s="27" t="s">
        <v>1576</v>
      </c>
      <c r="AA648" s="27" t="s">
        <v>1576</v>
      </c>
      <c r="AB648" s="27" t="s">
        <v>1576</v>
      </c>
      <c r="AC648" s="27" t="s">
        <v>1577</v>
      </c>
      <c r="AD648" s="27" t="s">
        <v>1578</v>
      </c>
      <c r="AE648" s="27" t="s">
        <v>1576</v>
      </c>
      <c r="AF648" s="27" t="s">
        <v>1576</v>
      </c>
      <c r="AG648" s="27" t="s">
        <v>1576</v>
      </c>
      <c r="AH648" s="27" t="s">
        <v>1576</v>
      </c>
      <c r="AI648" s="81" t="s">
        <v>1576</v>
      </c>
    </row>
    <row r="649" spans="1:35" x14ac:dyDescent="0.3">
      <c r="A649" s="74">
        <v>183738</v>
      </c>
      <c r="B649" s="89" t="s">
        <v>37</v>
      </c>
      <c r="C649" s="89" t="s">
        <v>37</v>
      </c>
      <c r="D649" s="45">
        <v>2020</v>
      </c>
      <c r="E649" s="36" t="s">
        <v>1647</v>
      </c>
      <c r="F649" s="213" t="s">
        <v>1741</v>
      </c>
      <c r="G649" s="214" t="s">
        <v>1741</v>
      </c>
      <c r="H649" s="27" t="s">
        <v>1572</v>
      </c>
      <c r="I649" s="27" t="s">
        <v>1573</v>
      </c>
      <c r="J649" s="27" t="s">
        <v>1572</v>
      </c>
      <c r="K649" s="27" t="s">
        <v>1572</v>
      </c>
      <c r="L649" s="27" t="s">
        <v>1572</v>
      </c>
      <c r="M649" s="27" t="s">
        <v>1572</v>
      </c>
      <c r="N649" s="27" t="s">
        <v>1575</v>
      </c>
      <c r="O649" s="27" t="s">
        <v>1572</v>
      </c>
      <c r="P649" s="57" t="s">
        <v>1572</v>
      </c>
      <c r="Q649" s="27" t="s">
        <v>1572</v>
      </c>
      <c r="R649" s="27" t="s">
        <v>1572</v>
      </c>
      <c r="S649" s="27" t="s">
        <v>1573</v>
      </c>
      <c r="T649" s="27" t="s">
        <v>1582</v>
      </c>
      <c r="U649" s="27" t="s">
        <v>1572</v>
      </c>
      <c r="V649" s="27" t="s">
        <v>1576</v>
      </c>
      <c r="W649" s="27" t="s">
        <v>1574</v>
      </c>
      <c r="X649" s="27" t="s">
        <v>1574</v>
      </c>
      <c r="Y649" s="27" t="s">
        <v>1574</v>
      </c>
      <c r="Z649" s="27" t="s">
        <v>1576</v>
      </c>
      <c r="AA649" s="27" t="s">
        <v>1576</v>
      </c>
      <c r="AB649" s="27" t="s">
        <v>1576</v>
      </c>
      <c r="AC649" s="27" t="s">
        <v>1577</v>
      </c>
      <c r="AD649" s="27" t="s">
        <v>1578</v>
      </c>
      <c r="AE649" s="27" t="s">
        <v>1576</v>
      </c>
      <c r="AF649" s="27" t="s">
        <v>1576</v>
      </c>
      <c r="AG649" s="27" t="s">
        <v>1576</v>
      </c>
      <c r="AH649" s="27" t="s">
        <v>1576</v>
      </c>
      <c r="AI649" s="81" t="s">
        <v>1576</v>
      </c>
    </row>
    <row r="650" spans="1:35" x14ac:dyDescent="0.3">
      <c r="A650" s="74">
        <v>190278</v>
      </c>
      <c r="B650" s="89" t="s">
        <v>37</v>
      </c>
      <c r="C650" s="89" t="s">
        <v>37</v>
      </c>
      <c r="D650" s="45">
        <v>2020</v>
      </c>
      <c r="E650" s="78" t="s">
        <v>1648</v>
      </c>
      <c r="F650" s="208" t="s">
        <v>1741</v>
      </c>
      <c r="G650" s="209" t="s">
        <v>1741</v>
      </c>
      <c r="H650" s="27" t="s">
        <v>1572</v>
      </c>
      <c r="I650" s="27" t="s">
        <v>1573</v>
      </c>
      <c r="J650" s="27" t="s">
        <v>1572</v>
      </c>
      <c r="K650" s="27" t="s">
        <v>1572</v>
      </c>
      <c r="L650" s="27" t="s">
        <v>1572</v>
      </c>
      <c r="M650" s="27" t="s">
        <v>1572</v>
      </c>
      <c r="N650" s="27" t="s">
        <v>1575</v>
      </c>
      <c r="O650" s="27" t="s">
        <v>1572</v>
      </c>
      <c r="P650" s="57" t="s">
        <v>1572</v>
      </c>
      <c r="Q650" s="27" t="s">
        <v>1572</v>
      </c>
      <c r="R650" s="27" t="s">
        <v>1572</v>
      </c>
      <c r="S650" s="27" t="s">
        <v>1573</v>
      </c>
      <c r="T650" s="27" t="s">
        <v>1582</v>
      </c>
      <c r="U650" s="27" t="s">
        <v>1572</v>
      </c>
      <c r="V650" s="27" t="s">
        <v>1576</v>
      </c>
      <c r="W650" s="27" t="s">
        <v>1574</v>
      </c>
      <c r="X650" s="27" t="s">
        <v>1574</v>
      </c>
      <c r="Y650" s="27" t="s">
        <v>1574</v>
      </c>
      <c r="Z650" s="68" t="s">
        <v>1576</v>
      </c>
      <c r="AA650" s="68" t="s">
        <v>1576</v>
      </c>
      <c r="AB650" s="68" t="s">
        <v>1576</v>
      </c>
      <c r="AC650" s="68" t="s">
        <v>1577</v>
      </c>
      <c r="AD650" s="70" t="s">
        <v>1578</v>
      </c>
      <c r="AE650" s="68" t="s">
        <v>1576</v>
      </c>
      <c r="AF650" s="68" t="s">
        <v>1576</v>
      </c>
      <c r="AG650" s="68" t="s">
        <v>1576</v>
      </c>
      <c r="AH650" s="68" t="s">
        <v>1576</v>
      </c>
      <c r="AI650" s="77" t="s">
        <v>1576</v>
      </c>
    </row>
    <row r="651" spans="1:35" x14ac:dyDescent="0.3">
      <c r="A651" s="74">
        <v>190679</v>
      </c>
      <c r="B651" s="89" t="s">
        <v>37</v>
      </c>
      <c r="C651" s="89" t="s">
        <v>37</v>
      </c>
      <c r="D651" s="45">
        <v>2020</v>
      </c>
      <c r="E651" s="12" t="s">
        <v>1649</v>
      </c>
      <c r="F651" s="210" t="s">
        <v>1741</v>
      </c>
      <c r="G651" s="210" t="s">
        <v>1741</v>
      </c>
      <c r="H651" s="27" t="s">
        <v>1572</v>
      </c>
      <c r="I651" s="27" t="s">
        <v>1573</v>
      </c>
      <c r="J651" s="27" t="s">
        <v>1572</v>
      </c>
      <c r="K651" s="27" t="s">
        <v>1572</v>
      </c>
      <c r="L651" s="27" t="s">
        <v>1572</v>
      </c>
      <c r="M651" s="27" t="s">
        <v>1572</v>
      </c>
      <c r="N651" s="27" t="s">
        <v>1575</v>
      </c>
      <c r="O651" s="27" t="s">
        <v>1572</v>
      </c>
      <c r="P651" s="57" t="s">
        <v>1572</v>
      </c>
      <c r="Q651" s="27" t="s">
        <v>1572</v>
      </c>
      <c r="R651" s="27" t="s">
        <v>1572</v>
      </c>
      <c r="S651" s="27" t="s">
        <v>1573</v>
      </c>
      <c r="T651" s="27" t="s">
        <v>1582</v>
      </c>
      <c r="U651" s="27" t="s">
        <v>1572</v>
      </c>
      <c r="V651" s="27" t="s">
        <v>1576</v>
      </c>
      <c r="W651" s="27" t="s">
        <v>1574</v>
      </c>
      <c r="X651" s="27" t="s">
        <v>1574</v>
      </c>
      <c r="Y651" s="27" t="s">
        <v>1574</v>
      </c>
      <c r="Z651" s="68" t="s">
        <v>1576</v>
      </c>
      <c r="AA651" s="68" t="s">
        <v>1576</v>
      </c>
      <c r="AB651" s="68" t="s">
        <v>1576</v>
      </c>
      <c r="AC651" s="68" t="s">
        <v>1577</v>
      </c>
      <c r="AD651" s="68" t="s">
        <v>1578</v>
      </c>
      <c r="AE651" s="68" t="s">
        <v>1576</v>
      </c>
      <c r="AF651" s="68" t="s">
        <v>1576</v>
      </c>
      <c r="AG651" s="68" t="s">
        <v>1576</v>
      </c>
      <c r="AH651" s="68" t="s">
        <v>1576</v>
      </c>
      <c r="AI651" s="77" t="s">
        <v>1576</v>
      </c>
    </row>
    <row r="652" spans="1:35" x14ac:dyDescent="0.3">
      <c r="A652" s="74">
        <v>195205</v>
      </c>
      <c r="B652" s="89" t="s">
        <v>37</v>
      </c>
      <c r="C652" s="89" t="s">
        <v>37</v>
      </c>
      <c r="D652" s="45">
        <v>2020</v>
      </c>
      <c r="E652" s="12" t="s">
        <v>1650</v>
      </c>
      <c r="F652" s="210" t="s">
        <v>1741</v>
      </c>
      <c r="G652" s="210" t="s">
        <v>1741</v>
      </c>
      <c r="H652" s="27" t="s">
        <v>1572</v>
      </c>
      <c r="I652" s="27" t="s">
        <v>1573</v>
      </c>
      <c r="J652" s="27" t="s">
        <v>1572</v>
      </c>
      <c r="K652" s="27" t="s">
        <v>1572</v>
      </c>
      <c r="L652" s="27" t="s">
        <v>1572</v>
      </c>
      <c r="M652" s="27" t="s">
        <v>1572</v>
      </c>
      <c r="N652" s="27" t="s">
        <v>1575</v>
      </c>
      <c r="O652" s="27" t="s">
        <v>1572</v>
      </c>
      <c r="P652" s="57" t="s">
        <v>1572</v>
      </c>
      <c r="Q652" s="27" t="s">
        <v>1572</v>
      </c>
      <c r="R652" s="27" t="s">
        <v>1572</v>
      </c>
      <c r="S652" s="27" t="s">
        <v>1573</v>
      </c>
      <c r="T652" s="27" t="s">
        <v>1582</v>
      </c>
      <c r="U652" s="27" t="s">
        <v>1572</v>
      </c>
      <c r="V652" s="27" t="s">
        <v>1576</v>
      </c>
      <c r="W652" s="27" t="s">
        <v>1574</v>
      </c>
      <c r="X652" s="27" t="s">
        <v>1574</v>
      </c>
      <c r="Y652" s="27" t="s">
        <v>1574</v>
      </c>
      <c r="Z652" s="68" t="s">
        <v>1576</v>
      </c>
      <c r="AA652" s="68" t="s">
        <v>1576</v>
      </c>
      <c r="AB652" s="68" t="s">
        <v>1576</v>
      </c>
      <c r="AC652" s="68" t="s">
        <v>1577</v>
      </c>
      <c r="AD652" s="68" t="s">
        <v>1578</v>
      </c>
      <c r="AE652" s="68" t="s">
        <v>1576</v>
      </c>
      <c r="AF652" s="68" t="s">
        <v>1576</v>
      </c>
      <c r="AG652" s="68" t="s">
        <v>1576</v>
      </c>
      <c r="AH652" s="68" t="s">
        <v>1576</v>
      </c>
      <c r="AI652" s="77" t="s">
        <v>1576</v>
      </c>
    </row>
    <row r="653" spans="1:35" x14ac:dyDescent="0.3">
      <c r="A653" s="48">
        <v>199134</v>
      </c>
      <c r="B653" s="89" t="s">
        <v>37</v>
      </c>
      <c r="C653" s="89" t="s">
        <v>37</v>
      </c>
      <c r="D653" s="45">
        <v>2020</v>
      </c>
      <c r="E653" s="12" t="s">
        <v>1651</v>
      </c>
      <c r="F653" s="210" t="s">
        <v>1741</v>
      </c>
      <c r="G653" s="210" t="s">
        <v>1741</v>
      </c>
      <c r="H653" s="27" t="s">
        <v>1572</v>
      </c>
      <c r="I653" s="27" t="s">
        <v>1573</v>
      </c>
      <c r="J653" s="27" t="s">
        <v>1572</v>
      </c>
      <c r="K653" s="27" t="s">
        <v>1572</v>
      </c>
      <c r="L653" s="73">
        <v>0.57335400249752388</v>
      </c>
      <c r="M653" s="27" t="s">
        <v>1572</v>
      </c>
      <c r="N653" s="27" t="s">
        <v>1575</v>
      </c>
      <c r="O653" s="27" t="s">
        <v>1572</v>
      </c>
      <c r="P653" s="27" t="s">
        <v>1572</v>
      </c>
      <c r="Q653" s="27" t="s">
        <v>1572</v>
      </c>
      <c r="R653" s="27" t="s">
        <v>1572</v>
      </c>
      <c r="S653" s="27" t="s">
        <v>1573</v>
      </c>
      <c r="T653" s="27" t="s">
        <v>1582</v>
      </c>
      <c r="U653" s="27" t="s">
        <v>1572</v>
      </c>
      <c r="V653" s="27" t="s">
        <v>1576</v>
      </c>
      <c r="W653" s="27" t="s">
        <v>1574</v>
      </c>
      <c r="X653" s="27" t="s">
        <v>1574</v>
      </c>
      <c r="Y653" s="27" t="s">
        <v>1574</v>
      </c>
      <c r="Z653" s="68" t="s">
        <v>1576</v>
      </c>
      <c r="AA653" s="68" t="s">
        <v>1576</v>
      </c>
      <c r="AB653" s="68" t="s">
        <v>1576</v>
      </c>
      <c r="AC653" s="68" t="s">
        <v>1577</v>
      </c>
      <c r="AD653" s="68" t="s">
        <v>1578</v>
      </c>
      <c r="AE653" s="68" t="s">
        <v>1576</v>
      </c>
      <c r="AF653" s="68" t="s">
        <v>1576</v>
      </c>
      <c r="AG653" s="68" t="s">
        <v>1576</v>
      </c>
      <c r="AH653" s="68" t="s">
        <v>1576</v>
      </c>
      <c r="AI653" s="77" t="s">
        <v>1576</v>
      </c>
    </row>
    <row r="654" spans="1:35" x14ac:dyDescent="0.3">
      <c r="A654" s="74">
        <v>204872</v>
      </c>
      <c r="B654" s="89" t="s">
        <v>37</v>
      </c>
      <c r="C654" s="89" t="s">
        <v>37</v>
      </c>
      <c r="D654" s="45">
        <v>2020</v>
      </c>
      <c r="E654" s="82" t="s">
        <v>1652</v>
      </c>
      <c r="F654" s="208" t="s">
        <v>1741</v>
      </c>
      <c r="G654" s="208" t="s">
        <v>1741</v>
      </c>
      <c r="H654" s="27" t="s">
        <v>1572</v>
      </c>
      <c r="I654" s="27" t="s">
        <v>1573</v>
      </c>
      <c r="J654" s="27" t="s">
        <v>1572</v>
      </c>
      <c r="K654" s="27" t="s">
        <v>1572</v>
      </c>
      <c r="L654" s="27" t="s">
        <v>1572</v>
      </c>
      <c r="M654" s="27" t="s">
        <v>1572</v>
      </c>
      <c r="N654" s="27" t="s">
        <v>1575</v>
      </c>
      <c r="O654" s="27" t="s">
        <v>1572</v>
      </c>
      <c r="P654" s="27" t="s">
        <v>1572</v>
      </c>
      <c r="Q654" s="27" t="s">
        <v>1572</v>
      </c>
      <c r="R654" s="27" t="s">
        <v>1572</v>
      </c>
      <c r="S654" s="27" t="s">
        <v>1573</v>
      </c>
      <c r="T654" s="27" t="s">
        <v>1582</v>
      </c>
      <c r="U654" s="27" t="s">
        <v>1572</v>
      </c>
      <c r="V654" s="27" t="s">
        <v>1576</v>
      </c>
      <c r="W654" s="27" t="s">
        <v>1574</v>
      </c>
      <c r="X654" s="27" t="s">
        <v>1574</v>
      </c>
      <c r="Y654" s="27" t="s">
        <v>1574</v>
      </c>
      <c r="Z654" s="68" t="s">
        <v>1576</v>
      </c>
      <c r="AA654" s="68" t="s">
        <v>1576</v>
      </c>
      <c r="AB654" s="68" t="s">
        <v>1576</v>
      </c>
      <c r="AC654" s="68" t="s">
        <v>1577</v>
      </c>
      <c r="AD654" s="68" t="s">
        <v>1578</v>
      </c>
      <c r="AE654" s="68" t="s">
        <v>1576</v>
      </c>
      <c r="AF654" s="68" t="s">
        <v>1576</v>
      </c>
      <c r="AG654" s="68" t="s">
        <v>1576</v>
      </c>
      <c r="AH654" s="68" t="s">
        <v>1576</v>
      </c>
      <c r="AI654" s="77" t="s">
        <v>1576</v>
      </c>
    </row>
    <row r="655" spans="1:35" x14ac:dyDescent="0.3">
      <c r="A655" s="48">
        <v>205807</v>
      </c>
      <c r="B655" s="89" t="s">
        <v>37</v>
      </c>
      <c r="C655" s="89" t="s">
        <v>37</v>
      </c>
      <c r="D655" s="45">
        <v>2020</v>
      </c>
      <c r="E655" s="82" t="s">
        <v>1653</v>
      </c>
      <c r="F655" s="208" t="s">
        <v>1741</v>
      </c>
      <c r="G655" s="208" t="s">
        <v>1741</v>
      </c>
      <c r="H655" s="27" t="s">
        <v>1572</v>
      </c>
      <c r="I655" s="27" t="s">
        <v>1573</v>
      </c>
      <c r="J655" s="27" t="s">
        <v>1572</v>
      </c>
      <c r="K655" s="27" t="s">
        <v>1572</v>
      </c>
      <c r="L655" s="27" t="s">
        <v>1572</v>
      </c>
      <c r="M655" s="27" t="s">
        <v>1572</v>
      </c>
      <c r="N655" s="27" t="s">
        <v>1575</v>
      </c>
      <c r="O655" s="27" t="s">
        <v>1572</v>
      </c>
      <c r="P655" s="27" t="s">
        <v>1572</v>
      </c>
      <c r="Q655" s="27" t="s">
        <v>1572</v>
      </c>
      <c r="R655" s="27" t="s">
        <v>1572</v>
      </c>
      <c r="S655" s="27" t="s">
        <v>1573</v>
      </c>
      <c r="T655" s="27" t="s">
        <v>1582</v>
      </c>
      <c r="U655" s="27" t="s">
        <v>1572</v>
      </c>
      <c r="V655" s="27" t="s">
        <v>1576</v>
      </c>
      <c r="W655" s="27" t="s">
        <v>1574</v>
      </c>
      <c r="X655" s="27" t="s">
        <v>1574</v>
      </c>
      <c r="Y655" s="27" t="s">
        <v>1574</v>
      </c>
      <c r="Z655" s="68" t="s">
        <v>1576</v>
      </c>
      <c r="AA655" s="68" t="s">
        <v>1576</v>
      </c>
      <c r="AB655" s="68" t="s">
        <v>1576</v>
      </c>
      <c r="AC655" s="68" t="s">
        <v>1577</v>
      </c>
      <c r="AD655" s="68" t="s">
        <v>1578</v>
      </c>
      <c r="AE655" s="68" t="s">
        <v>1576</v>
      </c>
      <c r="AF655" s="68" t="s">
        <v>1576</v>
      </c>
      <c r="AG655" s="68" t="s">
        <v>1576</v>
      </c>
      <c r="AH655" s="68" t="s">
        <v>1576</v>
      </c>
      <c r="AI655" s="77" t="s">
        <v>1576</v>
      </c>
    </row>
    <row r="656" spans="1:35" x14ac:dyDescent="0.3">
      <c r="A656" s="74" t="s">
        <v>1654</v>
      </c>
      <c r="B656" s="89" t="s">
        <v>38</v>
      </c>
      <c r="C656" s="27" t="s">
        <v>38</v>
      </c>
      <c r="D656" s="45">
        <v>2020</v>
      </c>
      <c r="E656" s="4">
        <v>43846</v>
      </c>
      <c r="F656" s="205">
        <v>6580210</v>
      </c>
      <c r="G656" s="174">
        <v>145070</v>
      </c>
      <c r="H656" s="70">
        <v>0.80400000000000005</v>
      </c>
      <c r="I656" s="70">
        <v>0.95899999999999996</v>
      </c>
      <c r="J656" s="70">
        <v>1.03</v>
      </c>
      <c r="K656" s="70">
        <v>0.82899999999999996</v>
      </c>
      <c r="L656" s="70">
        <v>0.97699999999999998</v>
      </c>
      <c r="M656" s="70">
        <v>1.29</v>
      </c>
      <c r="N656" s="70" t="s">
        <v>1575</v>
      </c>
      <c r="O656" s="70" t="s">
        <v>1572</v>
      </c>
      <c r="P656" s="79" t="s">
        <v>1572</v>
      </c>
      <c r="Q656" s="70" t="s">
        <v>1572</v>
      </c>
      <c r="R656" s="70" t="s">
        <v>1572</v>
      </c>
      <c r="S656" s="70" t="s">
        <v>1573</v>
      </c>
      <c r="T656" s="70">
        <v>3.39</v>
      </c>
      <c r="U656" s="70" t="s">
        <v>1572</v>
      </c>
      <c r="V656" s="70" t="s">
        <v>1576</v>
      </c>
      <c r="W656" s="70" t="s">
        <v>1574</v>
      </c>
      <c r="X656" s="70" t="s">
        <v>1574</v>
      </c>
      <c r="Y656" s="70" t="s">
        <v>1574</v>
      </c>
      <c r="Z656" s="70" t="s">
        <v>1576</v>
      </c>
      <c r="AA656" s="70" t="s">
        <v>1576</v>
      </c>
      <c r="AB656" s="70" t="s">
        <v>1576</v>
      </c>
      <c r="AC656" s="68" t="s">
        <v>1577</v>
      </c>
      <c r="AD656" s="68" t="s">
        <v>1578</v>
      </c>
      <c r="AE656" s="68" t="s">
        <v>1576</v>
      </c>
      <c r="AF656" s="68" t="s">
        <v>1576</v>
      </c>
      <c r="AG656" s="68" t="s">
        <v>1576</v>
      </c>
      <c r="AH656" s="68" t="s">
        <v>1576</v>
      </c>
      <c r="AI656" s="76" t="s">
        <v>1576</v>
      </c>
    </row>
    <row r="657" spans="1:35" x14ac:dyDescent="0.3">
      <c r="A657" s="74" t="s">
        <v>1655</v>
      </c>
      <c r="B657" s="89" t="s">
        <v>38</v>
      </c>
      <c r="C657" s="27" t="s">
        <v>38</v>
      </c>
      <c r="D657" s="45">
        <v>2020</v>
      </c>
      <c r="E657" s="75">
        <v>43873</v>
      </c>
      <c r="F657" s="205">
        <v>6580210</v>
      </c>
      <c r="G657" s="174">
        <v>145070</v>
      </c>
      <c r="H657" s="70">
        <v>0.42399999999999999</v>
      </c>
      <c r="I657" s="70">
        <v>1.03</v>
      </c>
      <c r="J657" s="70">
        <v>0.65600000000000003</v>
      </c>
      <c r="K657" s="70">
        <v>0.443</v>
      </c>
      <c r="L657" s="70">
        <v>0.63500000000000001</v>
      </c>
      <c r="M657" s="70">
        <v>1.3</v>
      </c>
      <c r="N657" s="70" t="s">
        <v>1575</v>
      </c>
      <c r="O657" s="70" t="s">
        <v>1572</v>
      </c>
      <c r="P657" s="79" t="s">
        <v>1572</v>
      </c>
      <c r="Q657" s="70" t="s">
        <v>1572</v>
      </c>
      <c r="R657" s="70" t="s">
        <v>1572</v>
      </c>
      <c r="S657" s="70" t="s">
        <v>1573</v>
      </c>
      <c r="T657" s="70">
        <v>2.48</v>
      </c>
      <c r="U657" s="70">
        <v>0.622</v>
      </c>
      <c r="V657" s="70" t="s">
        <v>1576</v>
      </c>
      <c r="W657" s="70" t="s">
        <v>1574</v>
      </c>
      <c r="X657" s="70" t="s">
        <v>1574</v>
      </c>
      <c r="Y657" s="70" t="s">
        <v>1574</v>
      </c>
      <c r="Z657" s="70" t="s">
        <v>1576</v>
      </c>
      <c r="AA657" s="70" t="s">
        <v>1576</v>
      </c>
      <c r="AB657" s="70" t="s">
        <v>1576</v>
      </c>
      <c r="AC657" s="68" t="s">
        <v>1577</v>
      </c>
      <c r="AD657" s="68" t="s">
        <v>1578</v>
      </c>
      <c r="AE657" s="68" t="s">
        <v>1576</v>
      </c>
      <c r="AF657" s="68" t="s">
        <v>1576</v>
      </c>
      <c r="AG657" s="68" t="s">
        <v>1576</v>
      </c>
      <c r="AH657" s="68" t="s">
        <v>1576</v>
      </c>
      <c r="AI657" s="76" t="s">
        <v>1576</v>
      </c>
    </row>
    <row r="658" spans="1:35" x14ac:dyDescent="0.3">
      <c r="A658" s="74" t="s">
        <v>1656</v>
      </c>
      <c r="B658" s="89" t="s">
        <v>38</v>
      </c>
      <c r="C658" s="27" t="s">
        <v>38</v>
      </c>
      <c r="D658" s="45">
        <v>2020</v>
      </c>
      <c r="E658" s="75">
        <v>43902</v>
      </c>
      <c r="F658" s="205">
        <v>6580210</v>
      </c>
      <c r="G658" s="174">
        <v>145070</v>
      </c>
      <c r="H658" s="70">
        <v>0.73899999999999999</v>
      </c>
      <c r="I658" s="70">
        <v>1.1499999999999999</v>
      </c>
      <c r="J658" s="70">
        <v>0.81100000000000005</v>
      </c>
      <c r="K658" s="70">
        <v>0.63600000000000001</v>
      </c>
      <c r="L658" s="70">
        <v>0.71599999999999997</v>
      </c>
      <c r="M658" s="70">
        <v>1.29</v>
      </c>
      <c r="N658" s="70" t="s">
        <v>1575</v>
      </c>
      <c r="O658" s="70" t="s">
        <v>1572</v>
      </c>
      <c r="P658" s="79" t="s">
        <v>1572</v>
      </c>
      <c r="Q658" s="70" t="s">
        <v>1572</v>
      </c>
      <c r="R658" s="70" t="s">
        <v>1572</v>
      </c>
      <c r="S658" s="70" t="s">
        <v>1573</v>
      </c>
      <c r="T658" s="70">
        <v>6.36</v>
      </c>
      <c r="U658" s="70" t="s">
        <v>1572</v>
      </c>
      <c r="V658" s="70" t="s">
        <v>1576</v>
      </c>
      <c r="W658" s="70" t="s">
        <v>1574</v>
      </c>
      <c r="X658" s="70" t="s">
        <v>1574</v>
      </c>
      <c r="Y658" s="70" t="s">
        <v>1574</v>
      </c>
      <c r="Z658" s="70" t="s">
        <v>1576</v>
      </c>
      <c r="AA658" s="70" t="s">
        <v>1576</v>
      </c>
      <c r="AB658" s="70" t="s">
        <v>1576</v>
      </c>
      <c r="AC658" s="68" t="s">
        <v>1577</v>
      </c>
      <c r="AD658" s="68" t="s">
        <v>1578</v>
      </c>
      <c r="AE658" s="68" t="s">
        <v>1576</v>
      </c>
      <c r="AF658" s="68" t="s">
        <v>1576</v>
      </c>
      <c r="AG658" s="68" t="s">
        <v>1576</v>
      </c>
      <c r="AH658" s="68" t="s">
        <v>1576</v>
      </c>
      <c r="AI658" s="76" t="s">
        <v>1576</v>
      </c>
    </row>
    <row r="659" spans="1:35" x14ac:dyDescent="0.3">
      <c r="A659" s="74" t="s">
        <v>1657</v>
      </c>
      <c r="B659" s="89" t="s">
        <v>38</v>
      </c>
      <c r="C659" s="36" t="s">
        <v>38</v>
      </c>
      <c r="D659" s="45">
        <v>2020</v>
      </c>
      <c r="E659" s="80">
        <v>43936</v>
      </c>
      <c r="F659" s="205">
        <v>6580210</v>
      </c>
      <c r="G659" s="174">
        <v>145070</v>
      </c>
      <c r="H659" s="70" t="s">
        <v>1572</v>
      </c>
      <c r="I659" s="70">
        <v>1.1499999999999999</v>
      </c>
      <c r="J659" s="70">
        <v>0.99299999999999999</v>
      </c>
      <c r="K659" s="70" t="s">
        <v>1572</v>
      </c>
      <c r="L659" s="70">
        <v>1.1200000000000001</v>
      </c>
      <c r="M659" s="70">
        <v>1.26</v>
      </c>
      <c r="N659" s="70" t="s">
        <v>1575</v>
      </c>
      <c r="O659" s="70" t="s">
        <v>1572</v>
      </c>
      <c r="P659" s="79" t="s">
        <v>1572</v>
      </c>
      <c r="Q659" s="70" t="s">
        <v>1572</v>
      </c>
      <c r="R659" s="70" t="s">
        <v>1572</v>
      </c>
      <c r="S659" s="70" t="s">
        <v>1573</v>
      </c>
      <c r="T659" s="70">
        <v>5.36</v>
      </c>
      <c r="U659" s="70" t="s">
        <v>1572</v>
      </c>
      <c r="V659" s="70" t="s">
        <v>1576</v>
      </c>
      <c r="W659" s="70" t="s">
        <v>1574</v>
      </c>
      <c r="X659" s="70" t="s">
        <v>1574</v>
      </c>
      <c r="Y659" s="70" t="s">
        <v>1574</v>
      </c>
      <c r="Z659" s="70" t="s">
        <v>1576</v>
      </c>
      <c r="AA659" s="70" t="s">
        <v>1576</v>
      </c>
      <c r="AB659" s="70" t="s">
        <v>1576</v>
      </c>
      <c r="AC659" s="70" t="s">
        <v>1577</v>
      </c>
      <c r="AD659" s="70" t="s">
        <v>1578</v>
      </c>
      <c r="AE659" s="70" t="s">
        <v>1576</v>
      </c>
      <c r="AF659" s="70" t="s">
        <v>1576</v>
      </c>
      <c r="AG659" s="70" t="s">
        <v>1576</v>
      </c>
      <c r="AH659" s="70" t="s">
        <v>1576</v>
      </c>
      <c r="AI659" s="77" t="s">
        <v>1576</v>
      </c>
    </row>
    <row r="660" spans="1:35" x14ac:dyDescent="0.3">
      <c r="A660" s="74" t="s">
        <v>1658</v>
      </c>
      <c r="B660" s="89" t="s">
        <v>38</v>
      </c>
      <c r="C660" s="36" t="s">
        <v>38</v>
      </c>
      <c r="D660" s="45">
        <v>2020</v>
      </c>
      <c r="E660" s="80">
        <v>43969</v>
      </c>
      <c r="F660" s="205">
        <v>6580210</v>
      </c>
      <c r="G660" s="174">
        <v>145070</v>
      </c>
      <c r="H660" s="70" t="s">
        <v>1572</v>
      </c>
      <c r="I660" s="70">
        <v>1.23</v>
      </c>
      <c r="J660" s="70">
        <v>1.37</v>
      </c>
      <c r="K660" s="70">
        <v>1.04</v>
      </c>
      <c r="L660" s="70">
        <v>1.1499999999999999</v>
      </c>
      <c r="M660" s="70" t="s">
        <v>1572</v>
      </c>
      <c r="N660" s="70" t="s">
        <v>1575</v>
      </c>
      <c r="O660" s="70" t="s">
        <v>1572</v>
      </c>
      <c r="P660" s="79" t="s">
        <v>1572</v>
      </c>
      <c r="Q660" s="70" t="s">
        <v>1572</v>
      </c>
      <c r="R660" s="70" t="s">
        <v>1572</v>
      </c>
      <c r="S660" s="70" t="s">
        <v>1573</v>
      </c>
      <c r="T660" s="70">
        <v>5.6</v>
      </c>
      <c r="U660" s="70" t="s">
        <v>1572</v>
      </c>
      <c r="V660" s="70" t="s">
        <v>1576</v>
      </c>
      <c r="W660" s="70" t="s">
        <v>1574</v>
      </c>
      <c r="X660" s="70" t="s">
        <v>1574</v>
      </c>
      <c r="Y660" s="70" t="s">
        <v>1574</v>
      </c>
      <c r="Z660" s="70" t="s">
        <v>1576</v>
      </c>
      <c r="AA660" s="70" t="s">
        <v>1576</v>
      </c>
      <c r="AB660" s="70" t="s">
        <v>1576</v>
      </c>
      <c r="AC660" s="70" t="s">
        <v>1577</v>
      </c>
      <c r="AD660" s="70" t="s">
        <v>1578</v>
      </c>
      <c r="AE660" s="70" t="s">
        <v>1576</v>
      </c>
      <c r="AF660" s="70" t="s">
        <v>1576</v>
      </c>
      <c r="AG660" s="70" t="s">
        <v>1576</v>
      </c>
      <c r="AH660" s="70" t="s">
        <v>1576</v>
      </c>
      <c r="AI660" s="77" t="s">
        <v>1576</v>
      </c>
    </row>
    <row r="661" spans="1:35" x14ac:dyDescent="0.3">
      <c r="A661" s="74">
        <v>183739</v>
      </c>
      <c r="B661" s="89" t="s">
        <v>38</v>
      </c>
      <c r="C661" s="36" t="s">
        <v>38</v>
      </c>
      <c r="D661" s="45">
        <v>2020</v>
      </c>
      <c r="E661" s="80">
        <v>43993</v>
      </c>
      <c r="F661" s="205">
        <v>6580210</v>
      </c>
      <c r="G661" s="174">
        <v>145070</v>
      </c>
      <c r="H661" s="70" t="s">
        <v>1572</v>
      </c>
      <c r="I661" s="70">
        <v>0.97599999999999998</v>
      </c>
      <c r="J661" s="70">
        <v>0.95799999999999996</v>
      </c>
      <c r="K661" s="70">
        <v>0.83399999999999996</v>
      </c>
      <c r="L661" s="70">
        <v>1.4</v>
      </c>
      <c r="M661" s="70" t="s">
        <v>1572</v>
      </c>
      <c r="N661" s="70" t="s">
        <v>1575</v>
      </c>
      <c r="O661" s="70" t="s">
        <v>1572</v>
      </c>
      <c r="P661" s="79" t="s">
        <v>1572</v>
      </c>
      <c r="Q661" s="70" t="s">
        <v>1572</v>
      </c>
      <c r="R661" s="70" t="s">
        <v>1572</v>
      </c>
      <c r="S661" s="70" t="s">
        <v>1573</v>
      </c>
      <c r="T661" s="70">
        <v>6.48</v>
      </c>
      <c r="U661" s="70" t="s">
        <v>1572</v>
      </c>
      <c r="V661" s="70" t="s">
        <v>1576</v>
      </c>
      <c r="W661" s="70" t="s">
        <v>1574</v>
      </c>
      <c r="X661" s="70" t="s">
        <v>1574</v>
      </c>
      <c r="Y661" s="70" t="s">
        <v>1574</v>
      </c>
      <c r="Z661" s="70" t="s">
        <v>1576</v>
      </c>
      <c r="AA661" s="70" t="s">
        <v>1576</v>
      </c>
      <c r="AB661" s="70" t="s">
        <v>1576</v>
      </c>
      <c r="AC661" s="70" t="s">
        <v>1577</v>
      </c>
      <c r="AD661" s="70" t="s">
        <v>1578</v>
      </c>
      <c r="AE661" s="70" t="s">
        <v>1576</v>
      </c>
      <c r="AF661" s="70" t="s">
        <v>1576</v>
      </c>
      <c r="AG661" s="70" t="s">
        <v>1576</v>
      </c>
      <c r="AH661" s="70" t="s">
        <v>1576</v>
      </c>
      <c r="AI661" s="77" t="s">
        <v>1576</v>
      </c>
    </row>
    <row r="662" spans="1:35" x14ac:dyDescent="0.3">
      <c r="A662" s="74">
        <v>190279</v>
      </c>
      <c r="B662" s="89" t="s">
        <v>38</v>
      </c>
      <c r="C662" s="27" t="s">
        <v>38</v>
      </c>
      <c r="D662" s="45">
        <v>2020</v>
      </c>
      <c r="E662" s="78">
        <v>44028</v>
      </c>
      <c r="F662" s="205">
        <v>6580210</v>
      </c>
      <c r="G662" s="174">
        <v>145070</v>
      </c>
      <c r="H662" s="70">
        <v>0.81183256427158867</v>
      </c>
      <c r="I662" s="68">
        <v>1.3381674357284112</v>
      </c>
      <c r="J662" s="70">
        <v>0.90441661173368482</v>
      </c>
      <c r="K662" s="70">
        <v>0.77521423862887284</v>
      </c>
      <c r="L662" s="27" t="s">
        <v>1572</v>
      </c>
      <c r="M662" s="68">
        <v>1.450780048341024</v>
      </c>
      <c r="N662" s="27" t="s">
        <v>1575</v>
      </c>
      <c r="O662" s="27" t="s">
        <v>1572</v>
      </c>
      <c r="P662" s="57" t="s">
        <v>1572</v>
      </c>
      <c r="Q662" s="27" t="s">
        <v>1572</v>
      </c>
      <c r="R662" s="27" t="s">
        <v>1572</v>
      </c>
      <c r="S662" s="27" t="s">
        <v>1573</v>
      </c>
      <c r="T662" s="68">
        <v>5.2578554163920019</v>
      </c>
      <c r="U662" s="68">
        <v>0.43155350472423648</v>
      </c>
      <c r="V662" s="27" t="s">
        <v>1576</v>
      </c>
      <c r="W662" s="27" t="s">
        <v>1574</v>
      </c>
      <c r="X662" s="27" t="s">
        <v>1574</v>
      </c>
      <c r="Y662" s="27" t="s">
        <v>1574</v>
      </c>
      <c r="Z662" s="68" t="s">
        <v>1576</v>
      </c>
      <c r="AA662" s="68" t="s">
        <v>1576</v>
      </c>
      <c r="AB662" s="68" t="s">
        <v>1576</v>
      </c>
      <c r="AC662" s="68" t="s">
        <v>1577</v>
      </c>
      <c r="AD662" s="70" t="s">
        <v>1578</v>
      </c>
      <c r="AE662" s="68" t="s">
        <v>1576</v>
      </c>
      <c r="AF662" s="68" t="s">
        <v>1576</v>
      </c>
      <c r="AG662" s="68" t="s">
        <v>1576</v>
      </c>
      <c r="AH662" s="70" t="s">
        <v>1576</v>
      </c>
      <c r="AI662" s="77" t="s">
        <v>1576</v>
      </c>
    </row>
    <row r="663" spans="1:35" x14ac:dyDescent="0.3">
      <c r="A663" s="74">
        <v>190680</v>
      </c>
      <c r="B663" s="89" t="s">
        <v>38</v>
      </c>
      <c r="C663" s="36" t="s">
        <v>38</v>
      </c>
      <c r="D663" s="45">
        <v>2020</v>
      </c>
      <c r="E663" s="4">
        <v>44067</v>
      </c>
      <c r="F663" s="205">
        <v>6580210</v>
      </c>
      <c r="G663" s="174">
        <v>145070</v>
      </c>
      <c r="H663" s="70">
        <v>0.98527858463163442</v>
      </c>
      <c r="I663" s="70">
        <v>0.83839450752574596</v>
      </c>
      <c r="J663" s="68">
        <v>1.2273347416600651</v>
      </c>
      <c r="K663" s="68">
        <v>1.012784966112138</v>
      </c>
      <c r="L663" s="27" t="s">
        <v>1572</v>
      </c>
      <c r="M663" s="68">
        <v>1.2484596426370917</v>
      </c>
      <c r="N663" s="27" t="s">
        <v>1575</v>
      </c>
      <c r="O663" s="27" t="s">
        <v>1572</v>
      </c>
      <c r="P663" s="57" t="s">
        <v>1572</v>
      </c>
      <c r="Q663" s="27" t="s">
        <v>1572</v>
      </c>
      <c r="R663" s="27" t="s">
        <v>1572</v>
      </c>
      <c r="S663" s="27" t="s">
        <v>1573</v>
      </c>
      <c r="T663" s="68">
        <v>3.2534548015139508</v>
      </c>
      <c r="U663" s="68">
        <v>1.1680309831880995</v>
      </c>
      <c r="V663" s="27" t="s">
        <v>1576</v>
      </c>
      <c r="W663" s="27" t="s">
        <v>1574</v>
      </c>
      <c r="X663" s="27" t="s">
        <v>1574</v>
      </c>
      <c r="Y663" s="27" t="s">
        <v>1574</v>
      </c>
      <c r="Z663" s="68" t="s">
        <v>1576</v>
      </c>
      <c r="AA663" s="68" t="s">
        <v>1576</v>
      </c>
      <c r="AB663" s="68" t="s">
        <v>1576</v>
      </c>
      <c r="AC663" s="68" t="s">
        <v>1577</v>
      </c>
      <c r="AD663" s="68" t="s">
        <v>1578</v>
      </c>
      <c r="AE663" s="68" t="s">
        <v>1576</v>
      </c>
      <c r="AF663" s="68" t="s">
        <v>1576</v>
      </c>
      <c r="AG663" s="68" t="s">
        <v>1576</v>
      </c>
      <c r="AH663" s="68" t="s">
        <v>1576</v>
      </c>
      <c r="AI663" s="77" t="s">
        <v>1576</v>
      </c>
    </row>
    <row r="664" spans="1:35" x14ac:dyDescent="0.3">
      <c r="A664" s="74">
        <v>195206</v>
      </c>
      <c r="B664" s="89" t="s">
        <v>38</v>
      </c>
      <c r="C664" s="36" t="s">
        <v>38</v>
      </c>
      <c r="D664" s="45">
        <v>2020</v>
      </c>
      <c r="E664" s="78">
        <v>44097</v>
      </c>
      <c r="F664" s="205">
        <v>6580210</v>
      </c>
      <c r="G664" s="174">
        <v>145070</v>
      </c>
      <c r="H664" s="68">
        <v>1.0817191087540019</v>
      </c>
      <c r="I664" s="70">
        <v>0.82279640828293954</v>
      </c>
      <c r="J664" s="70">
        <v>0.75811963048000941</v>
      </c>
      <c r="K664" s="70">
        <v>0.84327738792053375</v>
      </c>
      <c r="L664" s="27" t="s">
        <v>1572</v>
      </c>
      <c r="M664" s="68">
        <v>1.7940260216236026</v>
      </c>
      <c r="N664" s="27" t="s">
        <v>1575</v>
      </c>
      <c r="O664" s="70">
        <v>0.44734771313693145</v>
      </c>
      <c r="P664" s="57" t="s">
        <v>1572</v>
      </c>
      <c r="Q664" s="27" t="s">
        <v>1572</v>
      </c>
      <c r="R664" s="27" t="s">
        <v>1572</v>
      </c>
      <c r="S664" s="27" t="s">
        <v>1573</v>
      </c>
      <c r="T664" s="68">
        <v>2.5811424074852591</v>
      </c>
      <c r="U664" s="68">
        <v>1.652599467494529</v>
      </c>
      <c r="V664" s="27" t="s">
        <v>1576</v>
      </c>
      <c r="W664" s="27" t="s">
        <v>1574</v>
      </c>
      <c r="X664" s="27" t="s">
        <v>1574</v>
      </c>
      <c r="Y664" s="27" t="s">
        <v>1574</v>
      </c>
      <c r="Z664" s="68" t="s">
        <v>1576</v>
      </c>
      <c r="AA664" s="68" t="s">
        <v>1576</v>
      </c>
      <c r="AB664" s="68" t="s">
        <v>1576</v>
      </c>
      <c r="AC664" s="68" t="s">
        <v>1577</v>
      </c>
      <c r="AD664" s="68" t="s">
        <v>1578</v>
      </c>
      <c r="AE664" s="68" t="s">
        <v>1576</v>
      </c>
      <c r="AF664" s="68" t="s">
        <v>1576</v>
      </c>
      <c r="AG664" s="68" t="s">
        <v>1576</v>
      </c>
      <c r="AH664" s="68" t="s">
        <v>1576</v>
      </c>
      <c r="AI664" s="77" t="s">
        <v>1576</v>
      </c>
    </row>
    <row r="665" spans="1:35" x14ac:dyDescent="0.3">
      <c r="A665" s="48">
        <v>199135</v>
      </c>
      <c r="B665" s="89" t="s">
        <v>38</v>
      </c>
      <c r="C665" s="36" t="s">
        <v>38</v>
      </c>
      <c r="D665" s="45">
        <v>2020</v>
      </c>
      <c r="E665" s="4">
        <v>44126</v>
      </c>
      <c r="F665" s="205">
        <v>6580210</v>
      </c>
      <c r="G665" s="174">
        <v>145070</v>
      </c>
      <c r="H665" s="27" t="s">
        <v>1572</v>
      </c>
      <c r="I665" s="73">
        <v>0.77040001749666476</v>
      </c>
      <c r="J665" s="73">
        <v>0.76843164271810682</v>
      </c>
      <c r="K665" s="73">
        <v>0.7649323097784485</v>
      </c>
      <c r="L665" s="27" t="s">
        <v>1572</v>
      </c>
      <c r="M665" s="1">
        <v>1.1402357675568096</v>
      </c>
      <c r="N665" s="27" t="s">
        <v>1575</v>
      </c>
      <c r="O665" s="27" t="s">
        <v>1572</v>
      </c>
      <c r="P665" s="72">
        <v>10.1</v>
      </c>
      <c r="Q665" s="27" t="s">
        <v>1572</v>
      </c>
      <c r="R665" s="27" t="s">
        <v>1572</v>
      </c>
      <c r="S665" s="27" t="s">
        <v>1573</v>
      </c>
      <c r="T665" s="1">
        <v>4.5848916300330247</v>
      </c>
      <c r="U665" s="73">
        <v>0.83994925967237499</v>
      </c>
      <c r="V665" s="27" t="s">
        <v>1576</v>
      </c>
      <c r="W665" s="27" t="s">
        <v>1574</v>
      </c>
      <c r="X665" s="27" t="s">
        <v>1574</v>
      </c>
      <c r="Y665" s="27" t="s">
        <v>1574</v>
      </c>
      <c r="Z665" s="68" t="s">
        <v>1576</v>
      </c>
      <c r="AA665" s="68" t="s">
        <v>1576</v>
      </c>
      <c r="AB665" s="68" t="s">
        <v>1576</v>
      </c>
      <c r="AC665" s="68" t="s">
        <v>1577</v>
      </c>
      <c r="AD665" s="68" t="s">
        <v>1578</v>
      </c>
      <c r="AE665" s="68" t="s">
        <v>1576</v>
      </c>
      <c r="AF665" s="68" t="s">
        <v>1576</v>
      </c>
      <c r="AG665" s="68" t="s">
        <v>1576</v>
      </c>
      <c r="AH665" s="68" t="s">
        <v>1576</v>
      </c>
      <c r="AI665" s="77" t="s">
        <v>1576</v>
      </c>
    </row>
    <row r="666" spans="1:35" x14ac:dyDescent="0.3">
      <c r="A666" s="74">
        <v>204873</v>
      </c>
      <c r="B666" s="89" t="s">
        <v>38</v>
      </c>
      <c r="C666" s="36" t="s">
        <v>38</v>
      </c>
      <c r="D666" s="45">
        <v>2020</v>
      </c>
      <c r="E666" s="78">
        <v>44152</v>
      </c>
      <c r="F666" s="205">
        <v>6580210</v>
      </c>
      <c r="G666" s="174">
        <v>145070</v>
      </c>
      <c r="H666" s="73">
        <v>0.57335803040827349</v>
      </c>
      <c r="I666" s="1">
        <v>1.3056373278646953</v>
      </c>
      <c r="J666" s="73">
        <v>0.83451857242086458</v>
      </c>
      <c r="K666" s="73">
        <v>0.93462992976769321</v>
      </c>
      <c r="L666" s="73">
        <v>0.37012535970628119</v>
      </c>
      <c r="M666" s="1">
        <v>1.2448869337037893</v>
      </c>
      <c r="N666" s="27" t="s">
        <v>1575</v>
      </c>
      <c r="O666" s="27" t="s">
        <v>1572</v>
      </c>
      <c r="P666" s="27" t="s">
        <v>1572</v>
      </c>
      <c r="Q666" s="27" t="s">
        <v>1572</v>
      </c>
      <c r="R666" s="27" t="s">
        <v>1572</v>
      </c>
      <c r="S666" s="27" t="s">
        <v>1573</v>
      </c>
      <c r="T666" s="1">
        <v>2.7592365957728311</v>
      </c>
      <c r="U666" s="73">
        <v>0.37629962844132792</v>
      </c>
      <c r="V666" s="27" t="s">
        <v>1576</v>
      </c>
      <c r="W666" s="27" t="s">
        <v>1574</v>
      </c>
      <c r="X666" s="27" t="s">
        <v>1574</v>
      </c>
      <c r="Y666" s="27" t="s">
        <v>1574</v>
      </c>
      <c r="Z666" s="68" t="s">
        <v>1576</v>
      </c>
      <c r="AA666" s="68" t="s">
        <v>1576</v>
      </c>
      <c r="AB666" s="68" t="s">
        <v>1576</v>
      </c>
      <c r="AC666" s="68" t="s">
        <v>1577</v>
      </c>
      <c r="AD666" s="68" t="s">
        <v>1578</v>
      </c>
      <c r="AE666" s="68" t="s">
        <v>1576</v>
      </c>
      <c r="AF666" s="68" t="s">
        <v>1576</v>
      </c>
      <c r="AG666" s="68" t="s">
        <v>1576</v>
      </c>
      <c r="AH666" s="68" t="s">
        <v>1576</v>
      </c>
      <c r="AI666" s="77" t="s">
        <v>1576</v>
      </c>
    </row>
    <row r="667" spans="1:35" x14ac:dyDescent="0.3">
      <c r="A667" s="48">
        <v>205808</v>
      </c>
      <c r="B667" s="89" t="s">
        <v>38</v>
      </c>
      <c r="C667" s="36" t="s">
        <v>38</v>
      </c>
      <c r="D667" s="45">
        <v>2020</v>
      </c>
      <c r="E667" s="4">
        <v>44180</v>
      </c>
      <c r="F667" s="205">
        <v>6580210</v>
      </c>
      <c r="G667" s="174">
        <v>145070</v>
      </c>
      <c r="H667" s="73">
        <v>0.66615587621844796</v>
      </c>
      <c r="I667" s="1">
        <v>1.4311709871025411</v>
      </c>
      <c r="J667" s="73">
        <v>0.39160601030094061</v>
      </c>
      <c r="K667" s="27" t="s">
        <v>1572</v>
      </c>
      <c r="L667" s="1">
        <v>2.1425531009236796</v>
      </c>
      <c r="M667" s="1">
        <v>2.0680628272251305</v>
      </c>
      <c r="N667" s="27" t="s">
        <v>1575</v>
      </c>
      <c r="O667" s="27" t="s">
        <v>1572</v>
      </c>
      <c r="P667" s="73">
        <v>0.81899999999999995</v>
      </c>
      <c r="Q667" s="27" t="s">
        <v>1572</v>
      </c>
      <c r="R667" s="27" t="s">
        <v>1572</v>
      </c>
      <c r="S667" s="27" t="s">
        <v>1573</v>
      </c>
      <c r="T667" s="1">
        <v>6.12</v>
      </c>
      <c r="U667" s="10">
        <v>1.82</v>
      </c>
      <c r="V667" s="27" t="s">
        <v>1576</v>
      </c>
      <c r="W667" s="27" t="s">
        <v>1574</v>
      </c>
      <c r="X667" s="27" t="s">
        <v>1574</v>
      </c>
      <c r="Y667" s="27" t="s">
        <v>1574</v>
      </c>
      <c r="Z667" s="68" t="s">
        <v>1576</v>
      </c>
      <c r="AA667" s="68" t="s">
        <v>1576</v>
      </c>
      <c r="AB667" s="68" t="s">
        <v>1576</v>
      </c>
      <c r="AC667" s="68" t="s">
        <v>1577</v>
      </c>
      <c r="AD667" s="68" t="s">
        <v>1578</v>
      </c>
      <c r="AE667" s="68" t="s">
        <v>1576</v>
      </c>
      <c r="AF667" s="68" t="s">
        <v>1576</v>
      </c>
      <c r="AG667" s="68" t="s">
        <v>1576</v>
      </c>
      <c r="AH667" s="68" t="s">
        <v>1576</v>
      </c>
      <c r="AI667" s="77" t="s">
        <v>1576</v>
      </c>
    </row>
    <row r="668" spans="1:35" x14ac:dyDescent="0.3">
      <c r="A668" s="74" t="s">
        <v>1659</v>
      </c>
      <c r="B668" s="89" t="s">
        <v>39</v>
      </c>
      <c r="C668" s="27" t="s">
        <v>39</v>
      </c>
      <c r="D668" s="45">
        <v>2020</v>
      </c>
      <c r="E668" s="4">
        <v>43846</v>
      </c>
      <c r="F668" s="205">
        <v>6581590</v>
      </c>
      <c r="G668" s="174">
        <v>145234</v>
      </c>
      <c r="H668" s="70" t="s">
        <v>1572</v>
      </c>
      <c r="I668" s="70">
        <v>1.31</v>
      </c>
      <c r="J668" s="70">
        <v>1.04</v>
      </c>
      <c r="K668" s="70">
        <v>1.1100000000000001</v>
      </c>
      <c r="L668" s="70">
        <v>2.48</v>
      </c>
      <c r="M668" s="70">
        <v>3.45</v>
      </c>
      <c r="N668" s="70" t="s">
        <v>1575</v>
      </c>
      <c r="O668" s="70" t="s">
        <v>1572</v>
      </c>
      <c r="P668" s="79" t="s">
        <v>1572</v>
      </c>
      <c r="Q668" s="70" t="s">
        <v>1572</v>
      </c>
      <c r="R668" s="70" t="s">
        <v>1572</v>
      </c>
      <c r="S668" s="70" t="s">
        <v>1573</v>
      </c>
      <c r="T668" s="68">
        <v>4.92</v>
      </c>
      <c r="U668" s="70">
        <v>4.5999999999999996</v>
      </c>
      <c r="V668" s="70" t="s">
        <v>1576</v>
      </c>
      <c r="W668" s="70" t="s">
        <v>1574</v>
      </c>
      <c r="X668" s="70" t="s">
        <v>1574</v>
      </c>
      <c r="Y668" s="70" t="s">
        <v>1574</v>
      </c>
      <c r="Z668" s="70" t="s">
        <v>1576</v>
      </c>
      <c r="AA668" s="70" t="s">
        <v>1576</v>
      </c>
      <c r="AB668" s="70" t="s">
        <v>1576</v>
      </c>
      <c r="AC668" s="70" t="s">
        <v>1577</v>
      </c>
      <c r="AD668" s="70" t="s">
        <v>1578</v>
      </c>
      <c r="AE668" s="70" t="s">
        <v>1576</v>
      </c>
      <c r="AF668" s="70" t="s">
        <v>1576</v>
      </c>
      <c r="AG668" s="70" t="s">
        <v>1576</v>
      </c>
      <c r="AH668" s="70" t="s">
        <v>1576</v>
      </c>
      <c r="AI668" s="77" t="s">
        <v>1576</v>
      </c>
    </row>
    <row r="669" spans="1:35" x14ac:dyDescent="0.3">
      <c r="A669" s="74" t="s">
        <v>1660</v>
      </c>
      <c r="B669" s="89" t="s">
        <v>39</v>
      </c>
      <c r="C669" s="27" t="s">
        <v>39</v>
      </c>
      <c r="D669" s="45">
        <v>2020</v>
      </c>
      <c r="E669" s="75">
        <v>43846</v>
      </c>
      <c r="F669" s="205">
        <v>6581590</v>
      </c>
      <c r="G669" s="174">
        <v>145234</v>
      </c>
      <c r="H669" s="70" t="s">
        <v>1572</v>
      </c>
      <c r="I669" s="70">
        <v>1.4</v>
      </c>
      <c r="J669" s="70">
        <v>1.23</v>
      </c>
      <c r="K669" s="70">
        <v>0.93500000000000005</v>
      </c>
      <c r="L669" s="70">
        <v>2.34</v>
      </c>
      <c r="M669" s="70">
        <v>3.9</v>
      </c>
      <c r="N669" s="70" t="s">
        <v>1575</v>
      </c>
      <c r="O669" s="70" t="s">
        <v>1572</v>
      </c>
      <c r="P669" s="79" t="s">
        <v>1572</v>
      </c>
      <c r="Q669" s="70" t="s">
        <v>1572</v>
      </c>
      <c r="R669" s="70" t="s">
        <v>1572</v>
      </c>
      <c r="S669" s="70" t="s">
        <v>1573</v>
      </c>
      <c r="T669" s="68">
        <v>5.19</v>
      </c>
      <c r="U669" s="70">
        <v>3.93</v>
      </c>
      <c r="V669" s="70" t="s">
        <v>1576</v>
      </c>
      <c r="W669" s="70" t="s">
        <v>1574</v>
      </c>
      <c r="X669" s="70" t="s">
        <v>1574</v>
      </c>
      <c r="Y669" s="70" t="s">
        <v>1574</v>
      </c>
      <c r="Z669" s="70" t="s">
        <v>1576</v>
      </c>
      <c r="AA669" s="70" t="s">
        <v>1576</v>
      </c>
      <c r="AB669" s="70" t="s">
        <v>1576</v>
      </c>
      <c r="AC669" s="70" t="s">
        <v>1577</v>
      </c>
      <c r="AD669" s="70" t="s">
        <v>1578</v>
      </c>
      <c r="AE669" s="70" t="s">
        <v>1576</v>
      </c>
      <c r="AF669" s="70" t="s">
        <v>1576</v>
      </c>
      <c r="AG669" s="70" t="s">
        <v>1576</v>
      </c>
      <c r="AH669" s="70" t="s">
        <v>1576</v>
      </c>
      <c r="AI669" s="77" t="s">
        <v>1576</v>
      </c>
    </row>
    <row r="670" spans="1:35" x14ac:dyDescent="0.3">
      <c r="A670" s="74" t="s">
        <v>1661</v>
      </c>
      <c r="B670" s="89" t="s">
        <v>39</v>
      </c>
      <c r="C670" s="27" t="s">
        <v>39</v>
      </c>
      <c r="D670" s="45">
        <v>2020</v>
      </c>
      <c r="E670" s="75">
        <v>43873</v>
      </c>
      <c r="F670" s="205">
        <v>6581590</v>
      </c>
      <c r="G670" s="174">
        <v>145234</v>
      </c>
      <c r="H670" s="70" t="s">
        <v>1572</v>
      </c>
      <c r="I670" s="70">
        <v>1.63</v>
      </c>
      <c r="J670" s="70">
        <v>1.22</v>
      </c>
      <c r="K670" s="70">
        <v>0.74199999999999999</v>
      </c>
      <c r="L670" s="70">
        <v>1.42</v>
      </c>
      <c r="M670" s="70">
        <v>3.99</v>
      </c>
      <c r="N670" s="70" t="s">
        <v>1575</v>
      </c>
      <c r="O670" s="70" t="s">
        <v>1572</v>
      </c>
      <c r="P670" s="79" t="s">
        <v>1572</v>
      </c>
      <c r="Q670" s="70" t="s">
        <v>1572</v>
      </c>
      <c r="R670" s="70" t="s">
        <v>1572</v>
      </c>
      <c r="S670" s="70" t="s">
        <v>1573</v>
      </c>
      <c r="T670" s="71">
        <v>14.1</v>
      </c>
      <c r="U670" s="70">
        <v>3.22</v>
      </c>
      <c r="V670" s="70" t="s">
        <v>1576</v>
      </c>
      <c r="W670" s="70" t="s">
        <v>1574</v>
      </c>
      <c r="X670" s="70" t="s">
        <v>1574</v>
      </c>
      <c r="Y670" s="70" t="s">
        <v>1574</v>
      </c>
      <c r="Z670" s="70" t="s">
        <v>1576</v>
      </c>
      <c r="AA670" s="70" t="s">
        <v>1576</v>
      </c>
      <c r="AB670" s="70" t="s">
        <v>1576</v>
      </c>
      <c r="AC670" s="68" t="s">
        <v>1577</v>
      </c>
      <c r="AD670" s="68" t="s">
        <v>1578</v>
      </c>
      <c r="AE670" s="68" t="s">
        <v>1576</v>
      </c>
      <c r="AF670" s="68" t="s">
        <v>1576</v>
      </c>
      <c r="AG670" s="68" t="s">
        <v>1576</v>
      </c>
      <c r="AH670" s="68" t="s">
        <v>1576</v>
      </c>
      <c r="AI670" s="76" t="s">
        <v>1576</v>
      </c>
    </row>
    <row r="671" spans="1:35" x14ac:dyDescent="0.3">
      <c r="A671" s="74" t="s">
        <v>1662</v>
      </c>
      <c r="B671" s="89" t="s">
        <v>39</v>
      </c>
      <c r="C671" s="36" t="s">
        <v>39</v>
      </c>
      <c r="D671" s="45">
        <v>2020</v>
      </c>
      <c r="E671" s="80">
        <v>43873</v>
      </c>
      <c r="F671" s="205">
        <v>6581590</v>
      </c>
      <c r="G671" s="174">
        <v>145234</v>
      </c>
      <c r="H671" s="70">
        <v>0.35099999999999998</v>
      </c>
      <c r="I671" s="70">
        <v>1.52</v>
      </c>
      <c r="J671" s="70">
        <v>1.49</v>
      </c>
      <c r="K671" s="70">
        <v>0.97</v>
      </c>
      <c r="L671" s="70">
        <v>1.5</v>
      </c>
      <c r="M671" s="70">
        <v>5.25</v>
      </c>
      <c r="N671" s="70" t="s">
        <v>1575</v>
      </c>
      <c r="O671" s="70" t="s">
        <v>1572</v>
      </c>
      <c r="P671" s="79" t="s">
        <v>1572</v>
      </c>
      <c r="Q671" s="70" t="s">
        <v>1572</v>
      </c>
      <c r="R671" s="70" t="s">
        <v>1572</v>
      </c>
      <c r="S671" s="70" t="s">
        <v>1573</v>
      </c>
      <c r="T671" s="71">
        <v>12.3</v>
      </c>
      <c r="U671" s="70">
        <v>5.49</v>
      </c>
      <c r="V671" s="70" t="s">
        <v>1576</v>
      </c>
      <c r="W671" s="70" t="s">
        <v>1574</v>
      </c>
      <c r="X671" s="70" t="s">
        <v>1574</v>
      </c>
      <c r="Y671" s="70" t="s">
        <v>1574</v>
      </c>
      <c r="Z671" s="70" t="s">
        <v>1576</v>
      </c>
      <c r="AA671" s="70" t="s">
        <v>1576</v>
      </c>
      <c r="AB671" s="70" t="s">
        <v>1576</v>
      </c>
      <c r="AC671" s="68" t="s">
        <v>1577</v>
      </c>
      <c r="AD671" s="68" t="s">
        <v>1578</v>
      </c>
      <c r="AE671" s="68" t="s">
        <v>1576</v>
      </c>
      <c r="AF671" s="68" t="s">
        <v>1576</v>
      </c>
      <c r="AG671" s="68" t="s">
        <v>1576</v>
      </c>
      <c r="AH671" s="68" t="s">
        <v>1576</v>
      </c>
      <c r="AI671" s="76" t="s">
        <v>1576</v>
      </c>
    </row>
    <row r="672" spans="1:35" x14ac:dyDescent="0.3">
      <c r="A672" s="74" t="s">
        <v>1663</v>
      </c>
      <c r="B672" s="89" t="s">
        <v>39</v>
      </c>
      <c r="C672" s="36" t="s">
        <v>39</v>
      </c>
      <c r="D672" s="45">
        <v>2020</v>
      </c>
      <c r="E672" s="80">
        <v>43902</v>
      </c>
      <c r="F672" s="205">
        <v>6581590</v>
      </c>
      <c r="G672" s="174">
        <v>145234</v>
      </c>
      <c r="H672" s="70" t="s">
        <v>1572</v>
      </c>
      <c r="I672" s="70">
        <v>1.31</v>
      </c>
      <c r="J672" s="70">
        <v>0.79900000000000004</v>
      </c>
      <c r="K672" s="70">
        <v>0.71299999999999997</v>
      </c>
      <c r="L672" s="70">
        <v>1.37</v>
      </c>
      <c r="M672" s="70">
        <v>4.74</v>
      </c>
      <c r="N672" s="70" t="s">
        <v>1575</v>
      </c>
      <c r="O672" s="70" t="s">
        <v>1572</v>
      </c>
      <c r="P672" s="79" t="s">
        <v>1572</v>
      </c>
      <c r="Q672" s="70" t="s">
        <v>1572</v>
      </c>
      <c r="R672" s="70" t="s">
        <v>1572</v>
      </c>
      <c r="S672" s="70" t="s">
        <v>1573</v>
      </c>
      <c r="T672" s="71">
        <v>15</v>
      </c>
      <c r="U672" s="70">
        <v>4.5999999999999996</v>
      </c>
      <c r="V672" s="70" t="s">
        <v>1576</v>
      </c>
      <c r="W672" s="70" t="s">
        <v>1574</v>
      </c>
      <c r="X672" s="70" t="s">
        <v>1574</v>
      </c>
      <c r="Y672" s="70" t="s">
        <v>1574</v>
      </c>
      <c r="Z672" s="70" t="s">
        <v>1576</v>
      </c>
      <c r="AA672" s="70" t="s">
        <v>1576</v>
      </c>
      <c r="AB672" s="70" t="s">
        <v>1576</v>
      </c>
      <c r="AC672" s="68" t="s">
        <v>1577</v>
      </c>
      <c r="AD672" s="68" t="s">
        <v>1578</v>
      </c>
      <c r="AE672" s="68" t="s">
        <v>1576</v>
      </c>
      <c r="AF672" s="68" t="s">
        <v>1576</v>
      </c>
      <c r="AG672" s="68" t="s">
        <v>1576</v>
      </c>
      <c r="AH672" s="68" t="s">
        <v>1576</v>
      </c>
      <c r="AI672" s="76" t="s">
        <v>1576</v>
      </c>
    </row>
    <row r="673" spans="1:35" x14ac:dyDescent="0.3">
      <c r="A673" s="74" t="s">
        <v>1664</v>
      </c>
      <c r="B673" s="89" t="s">
        <v>39</v>
      </c>
      <c r="C673" s="36" t="s">
        <v>39</v>
      </c>
      <c r="D673" s="45">
        <v>2020</v>
      </c>
      <c r="E673" s="80">
        <v>43936</v>
      </c>
      <c r="F673" s="205">
        <v>6581590</v>
      </c>
      <c r="G673" s="174">
        <v>145234</v>
      </c>
      <c r="H673" s="70" t="s">
        <v>1572</v>
      </c>
      <c r="I673" s="70">
        <v>1.2</v>
      </c>
      <c r="J673" s="70">
        <v>0.875</v>
      </c>
      <c r="K673" s="70">
        <v>0.878</v>
      </c>
      <c r="L673" s="70">
        <v>2.4</v>
      </c>
      <c r="M673" s="70">
        <v>5.12</v>
      </c>
      <c r="N673" s="70" t="s">
        <v>1575</v>
      </c>
      <c r="O673" s="70" t="s">
        <v>1572</v>
      </c>
      <c r="P673" s="79" t="s">
        <v>1572</v>
      </c>
      <c r="Q673" s="70" t="s">
        <v>1572</v>
      </c>
      <c r="R673" s="70" t="s">
        <v>1572</v>
      </c>
      <c r="S673" s="70" t="s">
        <v>1573</v>
      </c>
      <c r="T673" s="68">
        <v>8.82</v>
      </c>
      <c r="U673" s="70">
        <v>5.73</v>
      </c>
      <c r="V673" s="70" t="s">
        <v>1576</v>
      </c>
      <c r="W673" s="70" t="s">
        <v>1574</v>
      </c>
      <c r="X673" s="70" t="s">
        <v>1574</v>
      </c>
      <c r="Y673" s="70" t="s">
        <v>1574</v>
      </c>
      <c r="Z673" s="70" t="s">
        <v>1576</v>
      </c>
      <c r="AA673" s="70" t="s">
        <v>1576</v>
      </c>
      <c r="AB673" s="70" t="s">
        <v>1576</v>
      </c>
      <c r="AC673" s="70" t="s">
        <v>1577</v>
      </c>
      <c r="AD673" s="70" t="s">
        <v>1578</v>
      </c>
      <c r="AE673" s="70" t="s">
        <v>1576</v>
      </c>
      <c r="AF673" s="70" t="s">
        <v>1576</v>
      </c>
      <c r="AG673" s="70" t="s">
        <v>1576</v>
      </c>
      <c r="AH673" s="70" t="s">
        <v>1576</v>
      </c>
      <c r="AI673" s="77" t="s">
        <v>1576</v>
      </c>
    </row>
    <row r="674" spans="1:35" x14ac:dyDescent="0.3">
      <c r="A674" s="74" t="s">
        <v>1665</v>
      </c>
      <c r="B674" s="89" t="s">
        <v>39</v>
      </c>
      <c r="C674" s="36" t="s">
        <v>39</v>
      </c>
      <c r="D674" s="45">
        <v>2020</v>
      </c>
      <c r="E674" s="80">
        <v>43969</v>
      </c>
      <c r="F674" s="205">
        <v>6581590</v>
      </c>
      <c r="G674" s="174">
        <v>145234</v>
      </c>
      <c r="H674" s="70" t="s">
        <v>1572</v>
      </c>
      <c r="I674" s="70">
        <v>1.95</v>
      </c>
      <c r="J674" s="70">
        <v>1.41</v>
      </c>
      <c r="K674" s="70">
        <v>0.94899999999999995</v>
      </c>
      <c r="L674" s="70">
        <v>2.73</v>
      </c>
      <c r="M674" s="70">
        <v>5.77</v>
      </c>
      <c r="N674" s="70" t="s">
        <v>1575</v>
      </c>
      <c r="O674" s="70" t="s">
        <v>1572</v>
      </c>
      <c r="P674" s="79" t="s">
        <v>1572</v>
      </c>
      <c r="Q674" s="70" t="s">
        <v>1572</v>
      </c>
      <c r="R674" s="70" t="s">
        <v>1572</v>
      </c>
      <c r="S674" s="70" t="s">
        <v>1573</v>
      </c>
      <c r="T674" s="71">
        <v>10.1</v>
      </c>
      <c r="U674" s="70">
        <v>6.02</v>
      </c>
      <c r="V674" s="70" t="s">
        <v>1576</v>
      </c>
      <c r="W674" s="70" t="s">
        <v>1574</v>
      </c>
      <c r="X674" s="70" t="s">
        <v>1574</v>
      </c>
      <c r="Y674" s="70" t="s">
        <v>1574</v>
      </c>
      <c r="Z674" s="70" t="s">
        <v>1576</v>
      </c>
      <c r="AA674" s="70" t="s">
        <v>1576</v>
      </c>
      <c r="AB674" s="70" t="s">
        <v>1576</v>
      </c>
      <c r="AC674" s="70" t="s">
        <v>1577</v>
      </c>
      <c r="AD674" s="70" t="s">
        <v>1578</v>
      </c>
      <c r="AE674" s="70" t="s">
        <v>1576</v>
      </c>
      <c r="AF674" s="70" t="s">
        <v>1576</v>
      </c>
      <c r="AG674" s="70" t="s">
        <v>1576</v>
      </c>
      <c r="AH674" s="70" t="s">
        <v>1576</v>
      </c>
      <c r="AI674" s="77" t="s">
        <v>1576</v>
      </c>
    </row>
    <row r="675" spans="1:35" x14ac:dyDescent="0.3">
      <c r="A675" s="74" t="s">
        <v>1666</v>
      </c>
      <c r="B675" s="89" t="s">
        <v>39</v>
      </c>
      <c r="C675" s="36" t="s">
        <v>39</v>
      </c>
      <c r="D675" s="45">
        <v>2020</v>
      </c>
      <c r="E675" s="80">
        <v>43969</v>
      </c>
      <c r="F675" s="205">
        <v>6581590</v>
      </c>
      <c r="G675" s="174">
        <v>145234</v>
      </c>
      <c r="H675" s="68">
        <v>0.90300000000000002</v>
      </c>
      <c r="I675" s="68">
        <v>1.78</v>
      </c>
      <c r="J675" s="68">
        <v>1.23</v>
      </c>
      <c r="K675" s="68">
        <v>0.94</v>
      </c>
      <c r="L675" s="68">
        <v>2.96</v>
      </c>
      <c r="M675" s="68">
        <v>4.8499999999999996</v>
      </c>
      <c r="N675" s="68" t="s">
        <v>1575</v>
      </c>
      <c r="O675" s="68" t="s">
        <v>1572</v>
      </c>
      <c r="P675" s="59" t="s">
        <v>1572</v>
      </c>
      <c r="Q675" s="68" t="s">
        <v>1572</v>
      </c>
      <c r="R675" s="68" t="s">
        <v>1572</v>
      </c>
      <c r="S675" s="68" t="s">
        <v>1573</v>
      </c>
      <c r="T675" s="68">
        <v>9.08</v>
      </c>
      <c r="U675" s="68">
        <v>6.45</v>
      </c>
      <c r="V675" s="68" t="s">
        <v>1576</v>
      </c>
      <c r="W675" s="68" t="s">
        <v>1574</v>
      </c>
      <c r="X675" s="68" t="s">
        <v>1574</v>
      </c>
      <c r="Y675" s="68" t="s">
        <v>1574</v>
      </c>
      <c r="Z675" s="68" t="s">
        <v>1576</v>
      </c>
      <c r="AA675" s="68" t="s">
        <v>1576</v>
      </c>
      <c r="AB675" s="68" t="s">
        <v>1576</v>
      </c>
      <c r="AC675" s="68" t="s">
        <v>1577</v>
      </c>
      <c r="AD675" s="68" t="s">
        <v>1578</v>
      </c>
      <c r="AE675" s="68" t="s">
        <v>1576</v>
      </c>
      <c r="AF675" s="68" t="s">
        <v>1576</v>
      </c>
      <c r="AG675" s="68" t="s">
        <v>1576</v>
      </c>
      <c r="AH675" s="68" t="s">
        <v>1576</v>
      </c>
      <c r="AI675" s="76" t="s">
        <v>1576</v>
      </c>
    </row>
    <row r="676" spans="1:35" x14ac:dyDescent="0.3">
      <c r="A676" s="74">
        <v>183740</v>
      </c>
      <c r="B676" s="89" t="s">
        <v>39</v>
      </c>
      <c r="C676" s="27" t="s">
        <v>39</v>
      </c>
      <c r="D676" s="45">
        <v>2020</v>
      </c>
      <c r="E676" s="78">
        <v>43993</v>
      </c>
      <c r="F676" s="205">
        <v>6581590</v>
      </c>
      <c r="G676" s="174">
        <v>145234</v>
      </c>
      <c r="H676" s="71" t="s">
        <v>1572</v>
      </c>
      <c r="I676" s="68">
        <v>1.73</v>
      </c>
      <c r="J676" s="68">
        <v>1.59</v>
      </c>
      <c r="K676" s="68">
        <v>1.1599999999999999</v>
      </c>
      <c r="L676" s="68">
        <v>2.83</v>
      </c>
      <c r="M676" s="68">
        <v>5.04</v>
      </c>
      <c r="N676" s="71" t="s">
        <v>1575</v>
      </c>
      <c r="O676" s="68">
        <v>0.42899999999999999</v>
      </c>
      <c r="P676" s="60" t="s">
        <v>1572</v>
      </c>
      <c r="Q676" s="71" t="s">
        <v>1572</v>
      </c>
      <c r="R676" s="71" t="s">
        <v>1572</v>
      </c>
      <c r="S676" s="71" t="s">
        <v>1573</v>
      </c>
      <c r="T676" s="68">
        <v>11.6</v>
      </c>
      <c r="U676" s="68">
        <v>6.02</v>
      </c>
      <c r="V676" s="71" t="s">
        <v>1576</v>
      </c>
      <c r="W676" s="71" t="s">
        <v>1574</v>
      </c>
      <c r="X676" s="71" t="s">
        <v>1574</v>
      </c>
      <c r="Y676" s="71" t="s">
        <v>1574</v>
      </c>
      <c r="Z676" s="71" t="s">
        <v>1576</v>
      </c>
      <c r="AA676" s="71" t="s">
        <v>1576</v>
      </c>
      <c r="AB676" s="71" t="s">
        <v>1576</v>
      </c>
      <c r="AC676" s="71" t="s">
        <v>1577</v>
      </c>
      <c r="AD676" s="71" t="s">
        <v>1578</v>
      </c>
      <c r="AE676" s="71" t="s">
        <v>1576</v>
      </c>
      <c r="AF676" s="71" t="s">
        <v>1576</v>
      </c>
      <c r="AG676" s="71" t="s">
        <v>1576</v>
      </c>
      <c r="AH676" s="71" t="s">
        <v>1576</v>
      </c>
      <c r="AI676" s="83" t="s">
        <v>1576</v>
      </c>
    </row>
    <row r="677" spans="1:35" x14ac:dyDescent="0.3">
      <c r="A677" s="74">
        <v>190280</v>
      </c>
      <c r="B677" s="89" t="s">
        <v>39</v>
      </c>
      <c r="C677" s="36" t="s">
        <v>39</v>
      </c>
      <c r="D677" s="45">
        <v>2020</v>
      </c>
      <c r="E677" s="78">
        <v>44028</v>
      </c>
      <c r="F677" s="205">
        <v>6581590</v>
      </c>
      <c r="G677" s="174">
        <v>145234</v>
      </c>
      <c r="H677" s="70">
        <v>0.7692637409739852</v>
      </c>
      <c r="I677" s="68">
        <v>1.7936628309538727</v>
      </c>
      <c r="J677" s="68">
        <v>1.0597118269642916</v>
      </c>
      <c r="K677" s="68">
        <v>1.1184015298888852</v>
      </c>
      <c r="L677" s="70">
        <v>0.76054821018387253</v>
      </c>
      <c r="M677" s="68">
        <v>5.7409300229703151</v>
      </c>
      <c r="N677" s="27" t="s">
        <v>1575</v>
      </c>
      <c r="O677" s="27" t="s">
        <v>1572</v>
      </c>
      <c r="P677" s="57" t="s">
        <v>1572</v>
      </c>
      <c r="Q677" s="27" t="s">
        <v>1572</v>
      </c>
      <c r="R677" s="27" t="s">
        <v>1572</v>
      </c>
      <c r="S677" s="27" t="s">
        <v>1573</v>
      </c>
      <c r="T677" s="68">
        <v>6.4797168826315845</v>
      </c>
      <c r="U677" s="68">
        <v>6.0072318023453901</v>
      </c>
      <c r="V677" s="27" t="s">
        <v>1576</v>
      </c>
      <c r="W677" s="27" t="s">
        <v>1574</v>
      </c>
      <c r="X677" s="27" t="s">
        <v>1574</v>
      </c>
      <c r="Y677" s="27" t="s">
        <v>1574</v>
      </c>
      <c r="Z677" s="68" t="s">
        <v>1576</v>
      </c>
      <c r="AA677" s="68" t="s">
        <v>1576</v>
      </c>
      <c r="AB677" s="68" t="s">
        <v>1576</v>
      </c>
      <c r="AC677" s="68" t="s">
        <v>1577</v>
      </c>
      <c r="AD677" s="70" t="s">
        <v>1578</v>
      </c>
      <c r="AE677" s="68" t="s">
        <v>1576</v>
      </c>
      <c r="AF677" s="68" t="s">
        <v>1576</v>
      </c>
      <c r="AG677" s="68" t="s">
        <v>1576</v>
      </c>
      <c r="AH677" s="68" t="s">
        <v>1576</v>
      </c>
      <c r="AI677" s="77" t="s">
        <v>1576</v>
      </c>
    </row>
    <row r="678" spans="1:35" x14ac:dyDescent="0.3">
      <c r="A678" s="74">
        <v>190681</v>
      </c>
      <c r="B678" s="89" t="s">
        <v>39</v>
      </c>
      <c r="C678" s="36" t="s">
        <v>39</v>
      </c>
      <c r="D678" s="45">
        <v>2020</v>
      </c>
      <c r="E678" s="4">
        <v>44067</v>
      </c>
      <c r="F678" s="205">
        <v>6581590</v>
      </c>
      <c r="G678" s="174">
        <v>145234</v>
      </c>
      <c r="H678" s="68">
        <v>1.4618273651492584</v>
      </c>
      <c r="I678" s="68">
        <v>1.528200479181506</v>
      </c>
      <c r="J678" s="68">
        <v>1.210364998165296</v>
      </c>
      <c r="K678" s="68">
        <v>2.0165555051911328</v>
      </c>
      <c r="L678" s="68">
        <v>1.6738975587644891</v>
      </c>
      <c r="M678" s="68">
        <v>5.7023678473526296</v>
      </c>
      <c r="N678" s="27" t="s">
        <v>1575</v>
      </c>
      <c r="O678" s="27" t="s">
        <v>1572</v>
      </c>
      <c r="P678" s="57" t="s">
        <v>1572</v>
      </c>
      <c r="Q678" s="27" t="s">
        <v>1572</v>
      </c>
      <c r="R678" s="27" t="s">
        <v>1572</v>
      </c>
      <c r="S678" s="27" t="s">
        <v>1573</v>
      </c>
      <c r="T678" s="27">
        <v>3.81</v>
      </c>
      <c r="U678" s="68">
        <v>5.4486390813529324</v>
      </c>
      <c r="V678" s="27" t="s">
        <v>1576</v>
      </c>
      <c r="W678" s="27" t="s">
        <v>1574</v>
      </c>
      <c r="X678" s="27" t="s">
        <v>1574</v>
      </c>
      <c r="Y678" s="27" t="s">
        <v>1574</v>
      </c>
      <c r="Z678" s="68" t="s">
        <v>1576</v>
      </c>
      <c r="AA678" s="68" t="s">
        <v>1576</v>
      </c>
      <c r="AB678" s="68" t="s">
        <v>1576</v>
      </c>
      <c r="AC678" s="68" t="s">
        <v>1577</v>
      </c>
      <c r="AD678" s="68" t="s">
        <v>1578</v>
      </c>
      <c r="AE678" s="68" t="s">
        <v>1576</v>
      </c>
      <c r="AF678" s="68" t="s">
        <v>1576</v>
      </c>
      <c r="AG678" s="68" t="s">
        <v>1576</v>
      </c>
      <c r="AH678" s="68" t="s">
        <v>1576</v>
      </c>
      <c r="AI678" s="77" t="s">
        <v>1576</v>
      </c>
    </row>
    <row r="679" spans="1:35" x14ac:dyDescent="0.3">
      <c r="A679" s="74">
        <v>195207</v>
      </c>
      <c r="B679" s="89" t="s">
        <v>39</v>
      </c>
      <c r="C679" s="36" t="s">
        <v>39</v>
      </c>
      <c r="D679" s="45">
        <v>2020</v>
      </c>
      <c r="E679" s="78">
        <v>44097</v>
      </c>
      <c r="F679" s="205">
        <v>6581590</v>
      </c>
      <c r="G679" s="174">
        <v>145234</v>
      </c>
      <c r="H679" s="70">
        <v>0.45608332227676796</v>
      </c>
      <c r="I679" s="68">
        <v>1.3812967139887666</v>
      </c>
      <c r="J679" s="70">
        <v>0.43264340365308923</v>
      </c>
      <c r="K679" s="68">
        <v>1.1104108619698376</v>
      </c>
      <c r="L679" s="68">
        <v>1.450621378974835</v>
      </c>
      <c r="M679" s="68">
        <v>4.6363495643713231</v>
      </c>
      <c r="N679" s="27" t="s">
        <v>1575</v>
      </c>
      <c r="O679" s="27" t="s">
        <v>1572</v>
      </c>
      <c r="P679" s="60" t="s">
        <v>1572</v>
      </c>
      <c r="Q679" s="27" t="s">
        <v>1572</v>
      </c>
      <c r="R679" s="27" t="s">
        <v>1572</v>
      </c>
      <c r="S679" s="27" t="s">
        <v>1573</v>
      </c>
      <c r="T679" s="68">
        <v>6.4653266109415766</v>
      </c>
      <c r="U679" s="68">
        <v>7.0354031223740661</v>
      </c>
      <c r="V679" s="27" t="s">
        <v>1576</v>
      </c>
      <c r="W679" s="27" t="s">
        <v>1574</v>
      </c>
      <c r="X679" s="27" t="s">
        <v>1574</v>
      </c>
      <c r="Y679" s="27" t="s">
        <v>1574</v>
      </c>
      <c r="Z679" s="68" t="s">
        <v>1576</v>
      </c>
      <c r="AA679" s="68" t="s">
        <v>1576</v>
      </c>
      <c r="AB679" s="68" t="s">
        <v>1576</v>
      </c>
      <c r="AC679" s="68" t="s">
        <v>1577</v>
      </c>
      <c r="AD679" s="68" t="s">
        <v>1578</v>
      </c>
      <c r="AE679" s="68" t="s">
        <v>1576</v>
      </c>
      <c r="AF679" s="68" t="s">
        <v>1576</v>
      </c>
      <c r="AG679" s="68" t="s">
        <v>1576</v>
      </c>
      <c r="AH679" s="68" t="s">
        <v>1576</v>
      </c>
      <c r="AI679" s="77" t="s">
        <v>1576</v>
      </c>
    </row>
    <row r="680" spans="1:35" x14ac:dyDescent="0.3">
      <c r="A680" s="48">
        <v>199136</v>
      </c>
      <c r="B680" s="89" t="s">
        <v>39</v>
      </c>
      <c r="C680" s="36" t="s">
        <v>39</v>
      </c>
      <c r="D680" s="45">
        <v>2020</v>
      </c>
      <c r="E680" s="4">
        <v>44126</v>
      </c>
      <c r="F680" s="205">
        <v>6581590</v>
      </c>
      <c r="G680" s="174">
        <v>145234</v>
      </c>
      <c r="H680" s="73">
        <v>0.57112435175990295</v>
      </c>
      <c r="I680" s="1">
        <v>1.7604545956085185</v>
      </c>
      <c r="J680" s="1">
        <v>1.8015006068630699</v>
      </c>
      <c r="K680" s="1">
        <v>1.1657287873772484</v>
      </c>
      <c r="L680" s="73">
        <v>0.99150391702526763</v>
      </c>
      <c r="M680" s="1">
        <v>5.6423921438817173</v>
      </c>
      <c r="N680" s="27" t="s">
        <v>1575</v>
      </c>
      <c r="O680" s="27" t="s">
        <v>1572</v>
      </c>
      <c r="P680" s="73">
        <v>0.64907900951352815</v>
      </c>
      <c r="Q680" s="27" t="s">
        <v>1572</v>
      </c>
      <c r="R680" s="27" t="s">
        <v>1572</v>
      </c>
      <c r="S680" s="27" t="s">
        <v>1573</v>
      </c>
      <c r="T680" s="1">
        <v>11.180293501048219</v>
      </c>
      <c r="U680" s="1">
        <v>8.1298686968994822</v>
      </c>
      <c r="V680" s="27" t="s">
        <v>1576</v>
      </c>
      <c r="W680" s="27" t="s">
        <v>1574</v>
      </c>
      <c r="X680" s="27" t="s">
        <v>1574</v>
      </c>
      <c r="Y680" s="27" t="s">
        <v>1574</v>
      </c>
      <c r="Z680" s="68" t="s">
        <v>1576</v>
      </c>
      <c r="AA680" s="68" t="s">
        <v>1576</v>
      </c>
      <c r="AB680" s="68" t="s">
        <v>1576</v>
      </c>
      <c r="AC680" s="68" t="s">
        <v>1577</v>
      </c>
      <c r="AD680" s="68" t="s">
        <v>1578</v>
      </c>
      <c r="AE680" s="68" t="s">
        <v>1576</v>
      </c>
      <c r="AF680" s="68" t="s">
        <v>1576</v>
      </c>
      <c r="AG680" s="68" t="s">
        <v>1576</v>
      </c>
      <c r="AH680" s="68" t="s">
        <v>1576</v>
      </c>
      <c r="AI680" s="77" t="s">
        <v>1576</v>
      </c>
    </row>
    <row r="681" spans="1:35" x14ac:dyDescent="0.3">
      <c r="A681" s="74">
        <v>204874</v>
      </c>
      <c r="B681" s="89" t="s">
        <v>39</v>
      </c>
      <c r="C681" s="36" t="s">
        <v>39</v>
      </c>
      <c r="D681" s="45">
        <v>2020</v>
      </c>
      <c r="E681" s="78">
        <v>44152</v>
      </c>
      <c r="F681" s="205">
        <v>6581590</v>
      </c>
      <c r="G681" s="174">
        <v>145234</v>
      </c>
      <c r="H681" s="1">
        <v>1.2825424702681019</v>
      </c>
      <c r="I681" s="1">
        <v>1.9765613989440702</v>
      </c>
      <c r="J681" s="1">
        <v>1.0775034962760592</v>
      </c>
      <c r="K681" s="1">
        <v>1.1694365845990395</v>
      </c>
      <c r="L681" s="1">
        <v>1.5835691286954823</v>
      </c>
      <c r="M681" s="1">
        <v>5.2082045944861823</v>
      </c>
      <c r="N681" s="27" t="s">
        <v>1575</v>
      </c>
      <c r="O681" s="27" t="s">
        <v>1572</v>
      </c>
      <c r="P681" s="60" t="s">
        <v>1572</v>
      </c>
      <c r="Q681" s="27" t="s">
        <v>1572</v>
      </c>
      <c r="R681" s="27" t="s">
        <v>1572</v>
      </c>
      <c r="S681" s="27" t="s">
        <v>1573</v>
      </c>
      <c r="T681" s="1">
        <v>3.0773734022831492</v>
      </c>
      <c r="U681" s="1">
        <v>5.9087607463058722</v>
      </c>
      <c r="V681" s="27" t="s">
        <v>1576</v>
      </c>
      <c r="W681" s="27" t="s">
        <v>1574</v>
      </c>
      <c r="X681" s="27" t="s">
        <v>1574</v>
      </c>
      <c r="Y681" s="27" t="s">
        <v>1574</v>
      </c>
      <c r="Z681" s="68" t="s">
        <v>1576</v>
      </c>
      <c r="AA681" s="68" t="s">
        <v>1576</v>
      </c>
      <c r="AB681" s="68" t="s">
        <v>1576</v>
      </c>
      <c r="AC681" s="68" t="s">
        <v>1577</v>
      </c>
      <c r="AD681" s="68" t="s">
        <v>1578</v>
      </c>
      <c r="AE681" s="68" t="s">
        <v>1576</v>
      </c>
      <c r="AF681" s="68" t="s">
        <v>1576</v>
      </c>
      <c r="AG681" s="68" t="s">
        <v>1576</v>
      </c>
      <c r="AH681" s="68" t="s">
        <v>1576</v>
      </c>
      <c r="AI681" s="77" t="s">
        <v>1576</v>
      </c>
    </row>
    <row r="682" spans="1:35" x14ac:dyDescent="0.3">
      <c r="A682" s="48">
        <v>205809</v>
      </c>
      <c r="B682" s="89" t="s">
        <v>39</v>
      </c>
      <c r="C682" s="36" t="s">
        <v>39</v>
      </c>
      <c r="D682" s="45">
        <v>2020</v>
      </c>
      <c r="E682" s="4">
        <v>44180</v>
      </c>
      <c r="F682" s="205">
        <v>6581590</v>
      </c>
      <c r="G682" s="174">
        <v>145234</v>
      </c>
      <c r="H682" s="73">
        <v>0.5327457613092097</v>
      </c>
      <c r="I682" s="1">
        <v>2.4091487446854729</v>
      </c>
      <c r="J682" s="1">
        <v>1.2930722361874023</v>
      </c>
      <c r="K682" s="27" t="s">
        <v>1572</v>
      </c>
      <c r="L682" s="1">
        <v>1.4993431193040168</v>
      </c>
      <c r="M682" s="1">
        <v>5.8182043881699403</v>
      </c>
      <c r="N682" s="27" t="s">
        <v>1575</v>
      </c>
      <c r="O682" s="27" t="s">
        <v>1572</v>
      </c>
      <c r="P682" s="73">
        <v>0.57899999999999996</v>
      </c>
      <c r="Q682" s="27" t="s">
        <v>1572</v>
      </c>
      <c r="R682" s="27" t="s">
        <v>1572</v>
      </c>
      <c r="S682" s="27" t="s">
        <v>1573</v>
      </c>
      <c r="T682" s="72">
        <v>15.4</v>
      </c>
      <c r="U682" s="1">
        <v>5.37</v>
      </c>
      <c r="V682" s="27" t="s">
        <v>1576</v>
      </c>
      <c r="W682" s="27" t="s">
        <v>1574</v>
      </c>
      <c r="X682" s="27" t="s">
        <v>1574</v>
      </c>
      <c r="Y682" s="27" t="s">
        <v>1574</v>
      </c>
      <c r="Z682" s="68" t="s">
        <v>1576</v>
      </c>
      <c r="AA682" s="68" t="s">
        <v>1576</v>
      </c>
      <c r="AB682" s="68" t="s">
        <v>1576</v>
      </c>
      <c r="AC682" s="68" t="s">
        <v>1577</v>
      </c>
      <c r="AD682" s="68" t="s">
        <v>1578</v>
      </c>
      <c r="AE682" s="68" t="s">
        <v>1576</v>
      </c>
      <c r="AF682" s="68" t="s">
        <v>1576</v>
      </c>
      <c r="AG682" s="68" t="s">
        <v>1576</v>
      </c>
      <c r="AH682" s="68" t="s">
        <v>1576</v>
      </c>
      <c r="AI682" s="77" t="s">
        <v>1576</v>
      </c>
    </row>
    <row r="683" spans="1:35" x14ac:dyDescent="0.3">
      <c r="A683" s="74" t="s">
        <v>1667</v>
      </c>
      <c r="B683" s="102" t="s">
        <v>40</v>
      </c>
      <c r="C683" s="27" t="s">
        <v>40</v>
      </c>
      <c r="D683" s="45">
        <v>2020</v>
      </c>
      <c r="E683" s="4">
        <v>43846</v>
      </c>
      <c r="F683" s="205">
        <v>6581940</v>
      </c>
      <c r="G683" s="174">
        <v>142857</v>
      </c>
      <c r="H683" s="68">
        <v>2.85</v>
      </c>
      <c r="I683" s="68">
        <v>2.23</v>
      </c>
      <c r="J683" s="68">
        <v>1.4</v>
      </c>
      <c r="K683" s="68">
        <v>1.17</v>
      </c>
      <c r="L683" s="68">
        <v>5.47</v>
      </c>
      <c r="M683" s="71">
        <v>10.1</v>
      </c>
      <c r="N683" s="70" t="s">
        <v>1575</v>
      </c>
      <c r="O683" s="70" t="s">
        <v>1572</v>
      </c>
      <c r="P683" s="59">
        <v>1.98</v>
      </c>
      <c r="Q683" s="70" t="s">
        <v>1572</v>
      </c>
      <c r="R683" s="70" t="s">
        <v>1572</v>
      </c>
      <c r="S683" s="70" t="s">
        <v>1573</v>
      </c>
      <c r="T683" s="68">
        <v>4.3899999999999997</v>
      </c>
      <c r="U683" s="71">
        <v>12.4</v>
      </c>
      <c r="V683" s="70" t="s">
        <v>1576</v>
      </c>
      <c r="W683" s="70" t="s">
        <v>1574</v>
      </c>
      <c r="X683" s="70" t="s">
        <v>1574</v>
      </c>
      <c r="Y683" s="70" t="s">
        <v>1574</v>
      </c>
      <c r="Z683" s="70" t="s">
        <v>1576</v>
      </c>
      <c r="AA683" s="70" t="s">
        <v>1576</v>
      </c>
      <c r="AB683" s="70" t="s">
        <v>1576</v>
      </c>
      <c r="AC683" s="70" t="s">
        <v>1577</v>
      </c>
      <c r="AD683" s="70" t="s">
        <v>1578</v>
      </c>
      <c r="AE683" s="70" t="s">
        <v>1576</v>
      </c>
      <c r="AF683" s="70" t="s">
        <v>1576</v>
      </c>
      <c r="AG683" s="70" t="s">
        <v>1576</v>
      </c>
      <c r="AH683" s="70" t="s">
        <v>1576</v>
      </c>
      <c r="AI683" s="77" t="s">
        <v>1576</v>
      </c>
    </row>
    <row r="684" spans="1:35" x14ac:dyDescent="0.3">
      <c r="A684" s="74" t="s">
        <v>1668</v>
      </c>
      <c r="B684" s="102" t="s">
        <v>40</v>
      </c>
      <c r="C684" s="36" t="s">
        <v>40</v>
      </c>
      <c r="D684" s="45">
        <v>2020</v>
      </c>
      <c r="E684" s="75">
        <v>43873</v>
      </c>
      <c r="F684" s="205">
        <v>6581940</v>
      </c>
      <c r="G684" s="174">
        <v>142857</v>
      </c>
      <c r="H684" s="68">
        <v>1.34</v>
      </c>
      <c r="I684" s="68">
        <v>1.62</v>
      </c>
      <c r="J684" s="70">
        <v>0.55900000000000005</v>
      </c>
      <c r="K684" s="70">
        <v>0.60399999999999998</v>
      </c>
      <c r="L684" s="68">
        <v>2.48</v>
      </c>
      <c r="M684" s="68">
        <v>6.33</v>
      </c>
      <c r="N684" s="70" t="s">
        <v>1575</v>
      </c>
      <c r="O684" s="70" t="s">
        <v>1572</v>
      </c>
      <c r="P684" s="59">
        <v>1.65</v>
      </c>
      <c r="Q684" s="70" t="s">
        <v>1572</v>
      </c>
      <c r="R684" s="70" t="s">
        <v>1572</v>
      </c>
      <c r="S684" s="70" t="s">
        <v>1573</v>
      </c>
      <c r="T684" s="68">
        <v>6.47</v>
      </c>
      <c r="U684" s="68">
        <v>9.1999999999999993</v>
      </c>
      <c r="V684" s="70" t="s">
        <v>1576</v>
      </c>
      <c r="W684" s="70" t="s">
        <v>1574</v>
      </c>
      <c r="X684" s="70" t="s">
        <v>1574</v>
      </c>
      <c r="Y684" s="70" t="s">
        <v>1574</v>
      </c>
      <c r="Z684" s="70" t="s">
        <v>1576</v>
      </c>
      <c r="AA684" s="70" t="s">
        <v>1576</v>
      </c>
      <c r="AB684" s="70" t="s">
        <v>1576</v>
      </c>
      <c r="AC684" s="68" t="s">
        <v>1577</v>
      </c>
      <c r="AD684" s="68" t="s">
        <v>1578</v>
      </c>
      <c r="AE684" s="68" t="s">
        <v>1576</v>
      </c>
      <c r="AF684" s="68" t="s">
        <v>1576</v>
      </c>
      <c r="AG684" s="68" t="s">
        <v>1576</v>
      </c>
      <c r="AH684" s="68" t="s">
        <v>1576</v>
      </c>
      <c r="AI684" s="76" t="s">
        <v>1576</v>
      </c>
    </row>
    <row r="685" spans="1:35" x14ac:dyDescent="0.3">
      <c r="A685" s="74" t="s">
        <v>1669</v>
      </c>
      <c r="B685" s="102" t="s">
        <v>40</v>
      </c>
      <c r="C685" s="36" t="s">
        <v>40</v>
      </c>
      <c r="D685" s="45">
        <v>2020</v>
      </c>
      <c r="E685" s="75">
        <v>43902</v>
      </c>
      <c r="F685" s="205">
        <v>6581940</v>
      </c>
      <c r="G685" s="174">
        <v>142857</v>
      </c>
      <c r="H685" s="68">
        <v>1.9</v>
      </c>
      <c r="I685" s="68">
        <v>2.48</v>
      </c>
      <c r="J685" s="68">
        <v>1.02</v>
      </c>
      <c r="K685" s="70">
        <v>0.72599999999999998</v>
      </c>
      <c r="L685" s="68">
        <v>3.61</v>
      </c>
      <c r="M685" s="68">
        <v>9.43</v>
      </c>
      <c r="N685" s="70" t="s">
        <v>1575</v>
      </c>
      <c r="O685" s="70">
        <v>0.39500000000000002</v>
      </c>
      <c r="P685" s="59">
        <v>3.63</v>
      </c>
      <c r="Q685" s="70" t="s">
        <v>1572</v>
      </c>
      <c r="R685" s="70" t="s">
        <v>1572</v>
      </c>
      <c r="S685" s="70" t="s">
        <v>1573</v>
      </c>
      <c r="T685" s="68">
        <v>6.69</v>
      </c>
      <c r="U685" s="71">
        <v>14.1</v>
      </c>
      <c r="V685" s="70" t="s">
        <v>1576</v>
      </c>
      <c r="W685" s="70" t="s">
        <v>1574</v>
      </c>
      <c r="X685" s="70" t="s">
        <v>1574</v>
      </c>
      <c r="Y685" s="70" t="s">
        <v>1574</v>
      </c>
      <c r="Z685" s="70" t="s">
        <v>1576</v>
      </c>
      <c r="AA685" s="70" t="s">
        <v>1576</v>
      </c>
      <c r="AB685" s="70" t="s">
        <v>1576</v>
      </c>
      <c r="AC685" s="68" t="s">
        <v>1577</v>
      </c>
      <c r="AD685" s="68" t="s">
        <v>1578</v>
      </c>
      <c r="AE685" s="68" t="s">
        <v>1576</v>
      </c>
      <c r="AF685" s="68" t="s">
        <v>1576</v>
      </c>
      <c r="AG685" s="68" t="s">
        <v>1576</v>
      </c>
      <c r="AH685" s="68" t="s">
        <v>1576</v>
      </c>
      <c r="AI685" s="76" t="s">
        <v>1576</v>
      </c>
    </row>
    <row r="686" spans="1:35" x14ac:dyDescent="0.3">
      <c r="A686" s="74" t="s">
        <v>1670</v>
      </c>
      <c r="B686" s="102" t="s">
        <v>40</v>
      </c>
      <c r="C686" s="36" t="s">
        <v>40</v>
      </c>
      <c r="D686" s="45">
        <v>2020</v>
      </c>
      <c r="E686" s="75">
        <v>43902</v>
      </c>
      <c r="F686" s="205">
        <v>6581940</v>
      </c>
      <c r="G686" s="174">
        <v>142857</v>
      </c>
      <c r="H686" s="68">
        <v>2.09</v>
      </c>
      <c r="I686" s="68">
        <v>2.4300000000000002</v>
      </c>
      <c r="J686" s="68">
        <v>1.1100000000000001</v>
      </c>
      <c r="K686" s="70">
        <v>0.79600000000000004</v>
      </c>
      <c r="L686" s="68">
        <v>3.59</v>
      </c>
      <c r="M686" s="68">
        <v>9.26</v>
      </c>
      <c r="N686" s="70" t="s">
        <v>1575</v>
      </c>
      <c r="O686" s="70">
        <v>0.39800000000000002</v>
      </c>
      <c r="P686" s="59">
        <v>3.74</v>
      </c>
      <c r="Q686" s="70" t="s">
        <v>1572</v>
      </c>
      <c r="R686" s="70" t="s">
        <v>1572</v>
      </c>
      <c r="S686" s="70" t="s">
        <v>1573</v>
      </c>
      <c r="T686" s="68">
        <v>6.75</v>
      </c>
      <c r="U686" s="71">
        <v>15.9</v>
      </c>
      <c r="V686" s="70" t="s">
        <v>1576</v>
      </c>
      <c r="W686" s="70" t="s">
        <v>1574</v>
      </c>
      <c r="X686" s="70" t="s">
        <v>1574</v>
      </c>
      <c r="Y686" s="70" t="s">
        <v>1574</v>
      </c>
      <c r="Z686" s="70" t="s">
        <v>1576</v>
      </c>
      <c r="AA686" s="70" t="s">
        <v>1576</v>
      </c>
      <c r="AB686" s="70" t="s">
        <v>1576</v>
      </c>
      <c r="AC686" s="68" t="s">
        <v>1577</v>
      </c>
      <c r="AD686" s="68" t="s">
        <v>1578</v>
      </c>
      <c r="AE686" s="68" t="s">
        <v>1576</v>
      </c>
      <c r="AF686" s="68" t="s">
        <v>1576</v>
      </c>
      <c r="AG686" s="68" t="s">
        <v>1576</v>
      </c>
      <c r="AH686" s="68" t="s">
        <v>1576</v>
      </c>
      <c r="AI686" s="76" t="s">
        <v>1576</v>
      </c>
    </row>
    <row r="687" spans="1:35" x14ac:dyDescent="0.3">
      <c r="A687" s="74" t="s">
        <v>1671</v>
      </c>
      <c r="B687" s="102" t="s">
        <v>40</v>
      </c>
      <c r="C687" s="36" t="s">
        <v>40</v>
      </c>
      <c r="D687" s="45">
        <v>2020</v>
      </c>
      <c r="E687" s="80">
        <v>43936</v>
      </c>
      <c r="F687" s="205">
        <v>6581940</v>
      </c>
      <c r="G687" s="174">
        <v>142857</v>
      </c>
      <c r="H687" s="68">
        <v>1.39</v>
      </c>
      <c r="I687" s="68">
        <v>2.5499999999999998</v>
      </c>
      <c r="J687" s="68">
        <v>1.26</v>
      </c>
      <c r="K687" s="68">
        <v>1.02</v>
      </c>
      <c r="L687" s="68">
        <v>6.56</v>
      </c>
      <c r="M687" s="71">
        <v>10.7</v>
      </c>
      <c r="N687" s="70" t="s">
        <v>1575</v>
      </c>
      <c r="O687" s="70">
        <v>0.36799999999999999</v>
      </c>
      <c r="P687" s="59">
        <v>2.29</v>
      </c>
      <c r="Q687" s="70" t="s">
        <v>1572</v>
      </c>
      <c r="R687" s="70" t="s">
        <v>1572</v>
      </c>
      <c r="S687" s="70" t="s">
        <v>1573</v>
      </c>
      <c r="T687" s="68">
        <v>5.24</v>
      </c>
      <c r="U687" s="71">
        <v>17.399999999999999</v>
      </c>
      <c r="V687" s="70" t="s">
        <v>1576</v>
      </c>
      <c r="W687" s="70" t="s">
        <v>1574</v>
      </c>
      <c r="X687" s="70" t="s">
        <v>1574</v>
      </c>
      <c r="Y687" s="70" t="s">
        <v>1574</v>
      </c>
      <c r="Z687" s="70" t="s">
        <v>1576</v>
      </c>
      <c r="AA687" s="70" t="s">
        <v>1576</v>
      </c>
      <c r="AB687" s="70" t="s">
        <v>1576</v>
      </c>
      <c r="AC687" s="70" t="s">
        <v>1577</v>
      </c>
      <c r="AD687" s="70" t="s">
        <v>1578</v>
      </c>
      <c r="AE687" s="70" t="s">
        <v>1576</v>
      </c>
      <c r="AF687" s="70" t="s">
        <v>1576</v>
      </c>
      <c r="AG687" s="70" t="s">
        <v>1576</v>
      </c>
      <c r="AH687" s="70" t="s">
        <v>1576</v>
      </c>
      <c r="AI687" s="77" t="s">
        <v>1576</v>
      </c>
    </row>
    <row r="688" spans="1:35" x14ac:dyDescent="0.3">
      <c r="A688" s="74" t="s">
        <v>1672</v>
      </c>
      <c r="B688" s="102" t="s">
        <v>40</v>
      </c>
      <c r="C688" s="36" t="s">
        <v>40</v>
      </c>
      <c r="D688" s="45">
        <v>2020</v>
      </c>
      <c r="E688" s="80">
        <v>43969</v>
      </c>
      <c r="F688" s="205">
        <v>6581940</v>
      </c>
      <c r="G688" s="174">
        <v>142857</v>
      </c>
      <c r="H688" s="68">
        <v>3.18</v>
      </c>
      <c r="I688" s="68">
        <v>2.98</v>
      </c>
      <c r="J688" s="68">
        <v>1.46</v>
      </c>
      <c r="K688" s="68">
        <v>1.1499999999999999</v>
      </c>
      <c r="L688" s="71">
        <v>29</v>
      </c>
      <c r="M688" s="71">
        <v>38.700000000000003</v>
      </c>
      <c r="N688" s="70" t="s">
        <v>1575</v>
      </c>
      <c r="O688" s="70">
        <v>0.46300000000000002</v>
      </c>
      <c r="P688" s="84">
        <v>234.13177851816599</v>
      </c>
      <c r="Q688" s="70" t="s">
        <v>1572</v>
      </c>
      <c r="R688" s="70" t="s">
        <v>1572</v>
      </c>
      <c r="S688" s="70" t="s">
        <v>1573</v>
      </c>
      <c r="T688" s="68">
        <v>8.0399999999999991</v>
      </c>
      <c r="U688" s="71">
        <v>26.5</v>
      </c>
      <c r="V688" s="70" t="s">
        <v>1576</v>
      </c>
      <c r="W688" s="70" t="s">
        <v>1574</v>
      </c>
      <c r="X688" s="70" t="s">
        <v>1574</v>
      </c>
      <c r="Y688" s="70" t="s">
        <v>1574</v>
      </c>
      <c r="Z688" s="70" t="s">
        <v>1576</v>
      </c>
      <c r="AA688" s="70" t="s">
        <v>1576</v>
      </c>
      <c r="AB688" s="70" t="s">
        <v>1576</v>
      </c>
      <c r="AC688" s="70" t="s">
        <v>1577</v>
      </c>
      <c r="AD688" s="70" t="s">
        <v>1578</v>
      </c>
      <c r="AE688" s="70" t="s">
        <v>1576</v>
      </c>
      <c r="AF688" s="70" t="s">
        <v>1576</v>
      </c>
      <c r="AG688" s="70" t="s">
        <v>1576</v>
      </c>
      <c r="AH688" s="70" t="s">
        <v>1576</v>
      </c>
      <c r="AI688" s="77" t="s">
        <v>1576</v>
      </c>
    </row>
    <row r="689" spans="1:35" x14ac:dyDescent="0.3">
      <c r="A689" s="74" t="s">
        <v>1673</v>
      </c>
      <c r="B689" s="102" t="s">
        <v>40</v>
      </c>
      <c r="C689" s="36" t="s">
        <v>40</v>
      </c>
      <c r="D689" s="45">
        <v>2020</v>
      </c>
      <c r="E689" s="80">
        <v>43969</v>
      </c>
      <c r="F689" s="205">
        <v>6581940</v>
      </c>
      <c r="G689" s="174">
        <v>142857</v>
      </c>
      <c r="H689" s="68">
        <v>3.9342289029991502</v>
      </c>
      <c r="I689" s="68">
        <v>2.8959152232444962</v>
      </c>
      <c r="J689" s="68">
        <v>1.5349948886297207</v>
      </c>
      <c r="K689" s="68">
        <v>1.1889335233899183</v>
      </c>
      <c r="L689" s="71">
        <v>30.253408780038299</v>
      </c>
      <c r="M689" s="71">
        <v>46.190171770837829</v>
      </c>
      <c r="N689" s="70" t="s">
        <v>1575</v>
      </c>
      <c r="O689" s="70">
        <v>0.6961110391199804</v>
      </c>
      <c r="P689" s="84">
        <v>228.8774998920133</v>
      </c>
      <c r="Q689" s="70" t="s">
        <v>1572</v>
      </c>
      <c r="R689" s="68">
        <v>0.35327487653521084</v>
      </c>
      <c r="S689" s="70" t="s">
        <v>1674</v>
      </c>
      <c r="T689" s="68">
        <v>8.548514822973809</v>
      </c>
      <c r="U689" s="71">
        <v>26.231019538392868</v>
      </c>
      <c r="V689" s="70" t="s">
        <v>1576</v>
      </c>
      <c r="W689" s="70" t="s">
        <v>1574</v>
      </c>
      <c r="X689" s="70" t="s">
        <v>1574</v>
      </c>
      <c r="Y689" s="70" t="s">
        <v>1574</v>
      </c>
      <c r="Z689" s="70" t="s">
        <v>1576</v>
      </c>
      <c r="AA689" s="70" t="s">
        <v>1576</v>
      </c>
      <c r="AB689" s="70" t="s">
        <v>1576</v>
      </c>
      <c r="AC689" s="70" t="s">
        <v>1577</v>
      </c>
      <c r="AD689" s="70" t="s">
        <v>1578</v>
      </c>
      <c r="AE689" s="70" t="s">
        <v>1576</v>
      </c>
      <c r="AF689" s="70" t="s">
        <v>1576</v>
      </c>
      <c r="AG689" s="70" t="s">
        <v>1576</v>
      </c>
      <c r="AH689" s="70" t="s">
        <v>1576</v>
      </c>
      <c r="AI689" s="77" t="s">
        <v>1576</v>
      </c>
    </row>
    <row r="690" spans="1:35" x14ac:dyDescent="0.3">
      <c r="A690" s="74" t="s">
        <v>1675</v>
      </c>
      <c r="B690" s="102" t="s">
        <v>40</v>
      </c>
      <c r="C690" s="36" t="s">
        <v>40</v>
      </c>
      <c r="D690" s="45">
        <v>2020</v>
      </c>
      <c r="E690" s="80">
        <v>43993</v>
      </c>
      <c r="F690" s="205">
        <v>6581940</v>
      </c>
      <c r="G690" s="174">
        <v>142857</v>
      </c>
      <c r="H690" s="68">
        <v>3.12</v>
      </c>
      <c r="I690" s="68">
        <v>2.62</v>
      </c>
      <c r="J690" s="59">
        <v>1.5</v>
      </c>
      <c r="K690" s="68">
        <v>0.84399999999999997</v>
      </c>
      <c r="L690" s="71">
        <v>26</v>
      </c>
      <c r="M690" s="71">
        <v>33.5</v>
      </c>
      <c r="N690" s="70" t="s">
        <v>1575</v>
      </c>
      <c r="O690" s="70">
        <v>0.56399999999999995</v>
      </c>
      <c r="P690" s="84">
        <v>113.56267814786024</v>
      </c>
      <c r="Q690" s="70" t="s">
        <v>1572</v>
      </c>
      <c r="R690" s="68" t="s">
        <v>1572</v>
      </c>
      <c r="S690" s="70" t="s">
        <v>1676</v>
      </c>
      <c r="T690" s="68">
        <v>8.08</v>
      </c>
      <c r="U690" s="71">
        <v>23.7</v>
      </c>
      <c r="V690" s="70" t="s">
        <v>1576</v>
      </c>
      <c r="W690" s="70" t="s">
        <v>1574</v>
      </c>
      <c r="X690" s="70" t="s">
        <v>1574</v>
      </c>
      <c r="Y690" s="70" t="s">
        <v>1574</v>
      </c>
      <c r="Z690" s="70" t="s">
        <v>1576</v>
      </c>
      <c r="AA690" s="70" t="s">
        <v>1576</v>
      </c>
      <c r="AB690" s="70" t="s">
        <v>1576</v>
      </c>
      <c r="AC690" s="70" t="s">
        <v>1577</v>
      </c>
      <c r="AD690" s="70" t="s">
        <v>1578</v>
      </c>
      <c r="AE690" s="70" t="s">
        <v>1576</v>
      </c>
      <c r="AF690" s="70" t="s">
        <v>1576</v>
      </c>
      <c r="AG690" s="70" t="s">
        <v>1576</v>
      </c>
      <c r="AH690" s="70" t="s">
        <v>1576</v>
      </c>
      <c r="AI690" s="77" t="s">
        <v>1576</v>
      </c>
    </row>
    <row r="691" spans="1:35" x14ac:dyDescent="0.3">
      <c r="A691" s="74" t="s">
        <v>1677</v>
      </c>
      <c r="B691" s="102" t="s">
        <v>40</v>
      </c>
      <c r="C691" s="36" t="s">
        <v>40</v>
      </c>
      <c r="D691" s="45">
        <v>2020</v>
      </c>
      <c r="E691" s="80">
        <v>43993</v>
      </c>
      <c r="F691" s="205">
        <v>6581940</v>
      </c>
      <c r="G691" s="174">
        <v>142857</v>
      </c>
      <c r="H691" s="68">
        <v>3.3501341425869722</v>
      </c>
      <c r="I691" s="68">
        <v>2.7208954567445129</v>
      </c>
      <c r="J691" s="68">
        <v>1.401020363284514</v>
      </c>
      <c r="K691" s="68">
        <v>0.64157540572634908</v>
      </c>
      <c r="L691" s="71">
        <v>27.140563838677046</v>
      </c>
      <c r="M691" s="71">
        <v>39.803975898315514</v>
      </c>
      <c r="N691" s="70" t="s">
        <v>1575</v>
      </c>
      <c r="O691" s="70">
        <v>0.62776531644456168</v>
      </c>
      <c r="P691" s="60">
        <v>90.298390288956313</v>
      </c>
      <c r="Q691" s="70" t="s">
        <v>1572</v>
      </c>
      <c r="R691" s="68">
        <v>0.36803448124202842</v>
      </c>
      <c r="S691" s="70" t="s">
        <v>1678</v>
      </c>
      <c r="T691" s="68">
        <v>6.6569908079342026</v>
      </c>
      <c r="U691" s="71">
        <v>24.559594493556755</v>
      </c>
      <c r="V691" s="70" t="s">
        <v>1576</v>
      </c>
      <c r="W691" s="70" t="s">
        <v>1574</v>
      </c>
      <c r="X691" s="70" t="s">
        <v>1574</v>
      </c>
      <c r="Y691" s="70" t="s">
        <v>1574</v>
      </c>
      <c r="Z691" s="70" t="s">
        <v>1576</v>
      </c>
      <c r="AA691" s="70" t="s">
        <v>1576</v>
      </c>
      <c r="AB691" s="70" t="s">
        <v>1576</v>
      </c>
      <c r="AC691" s="70" t="s">
        <v>1577</v>
      </c>
      <c r="AD691" s="70" t="s">
        <v>1578</v>
      </c>
      <c r="AE691" s="70" t="s">
        <v>1576</v>
      </c>
      <c r="AF691" s="70" t="s">
        <v>1576</v>
      </c>
      <c r="AG691" s="70" t="s">
        <v>1576</v>
      </c>
      <c r="AH691" s="70" t="s">
        <v>1576</v>
      </c>
      <c r="AI691" s="77" t="s">
        <v>1576</v>
      </c>
    </row>
    <row r="692" spans="1:35" x14ac:dyDescent="0.3">
      <c r="A692" s="74" t="s">
        <v>1679</v>
      </c>
      <c r="B692" s="102" t="s">
        <v>40</v>
      </c>
      <c r="C692" s="36" t="s">
        <v>40</v>
      </c>
      <c r="D692" s="45">
        <v>2020</v>
      </c>
      <c r="E692" s="78">
        <v>44028</v>
      </c>
      <c r="F692" s="205">
        <v>6581940</v>
      </c>
      <c r="G692" s="174">
        <v>142857</v>
      </c>
      <c r="H692" s="68">
        <v>5.3070144854036574</v>
      </c>
      <c r="I692" s="68">
        <v>2.3931027924815367</v>
      </c>
      <c r="J692" s="68">
        <v>1.4371295445180514</v>
      </c>
      <c r="K692" s="68">
        <v>1.1543947510222194</v>
      </c>
      <c r="L692" s="71">
        <v>19.146935454900841</v>
      </c>
      <c r="M692" s="71">
        <v>29.576743055775673</v>
      </c>
      <c r="N692" s="27" t="s">
        <v>1575</v>
      </c>
      <c r="O692" s="70">
        <v>0.7862584128392871</v>
      </c>
      <c r="P692" s="60">
        <v>47.159867718997958</v>
      </c>
      <c r="Q692" s="27" t="s">
        <v>1572</v>
      </c>
      <c r="R692" s="68">
        <v>0.70937272179783817</v>
      </c>
      <c r="S692" s="27" t="s">
        <v>1573</v>
      </c>
      <c r="T692" s="71">
        <v>10.064450008980739</v>
      </c>
      <c r="U692" s="71">
        <v>24.09563958709732</v>
      </c>
      <c r="V692" s="27" t="s">
        <v>1576</v>
      </c>
      <c r="W692" s="27" t="s">
        <v>1574</v>
      </c>
      <c r="X692" s="27" t="s">
        <v>1574</v>
      </c>
      <c r="Y692" s="27" t="s">
        <v>1574</v>
      </c>
      <c r="Z692" s="68" t="s">
        <v>1576</v>
      </c>
      <c r="AA692" s="68" t="s">
        <v>1576</v>
      </c>
      <c r="AB692" s="68" t="s">
        <v>1576</v>
      </c>
      <c r="AC692" s="68" t="s">
        <v>1577</v>
      </c>
      <c r="AD692" s="70" t="s">
        <v>1578</v>
      </c>
      <c r="AE692" s="68" t="s">
        <v>1576</v>
      </c>
      <c r="AF692" s="68" t="s">
        <v>1576</v>
      </c>
      <c r="AG692" s="68" t="s">
        <v>1576</v>
      </c>
      <c r="AH692" s="70" t="s">
        <v>1576</v>
      </c>
      <c r="AI692" s="77" t="s">
        <v>1576</v>
      </c>
    </row>
    <row r="693" spans="1:35" x14ac:dyDescent="0.3">
      <c r="A693" s="74" t="s">
        <v>1680</v>
      </c>
      <c r="B693" s="102" t="s">
        <v>40</v>
      </c>
      <c r="C693" s="36" t="s">
        <v>40</v>
      </c>
      <c r="D693" s="45">
        <v>2020</v>
      </c>
      <c r="E693" s="78">
        <v>44028</v>
      </c>
      <c r="F693" s="205">
        <v>6581940</v>
      </c>
      <c r="G693" s="174">
        <v>142857</v>
      </c>
      <c r="H693" s="68">
        <v>5.3661967234514716</v>
      </c>
      <c r="I693" s="68">
        <v>2.6499575745708506</v>
      </c>
      <c r="J693" s="68">
        <v>1.0260426865087136</v>
      </c>
      <c r="K693" s="68">
        <v>1.0808693949481103</v>
      </c>
      <c r="L693" s="71">
        <v>19.811587581315401</v>
      </c>
      <c r="M693" s="71">
        <v>31.235450253464741</v>
      </c>
      <c r="N693" s="27" t="s">
        <v>1575</v>
      </c>
      <c r="O693" s="70">
        <v>0.78668711789917967</v>
      </c>
      <c r="P693" s="60">
        <v>54.103735613428192</v>
      </c>
      <c r="Q693" s="27" t="s">
        <v>1572</v>
      </c>
      <c r="R693" s="68">
        <v>0.88375432413027877</v>
      </c>
      <c r="S693" s="27" t="s">
        <v>1573</v>
      </c>
      <c r="T693" s="68">
        <v>9.1548636947109614</v>
      </c>
      <c r="U693" s="71">
        <v>21.153754106563973</v>
      </c>
      <c r="V693" s="27" t="s">
        <v>1576</v>
      </c>
      <c r="W693" s="27" t="s">
        <v>1574</v>
      </c>
      <c r="X693" s="27" t="s">
        <v>1574</v>
      </c>
      <c r="Y693" s="27" t="s">
        <v>1574</v>
      </c>
      <c r="Z693" s="68" t="s">
        <v>1576</v>
      </c>
      <c r="AA693" s="68" t="s">
        <v>1576</v>
      </c>
      <c r="AB693" s="68" t="s">
        <v>1576</v>
      </c>
      <c r="AC693" s="68" t="s">
        <v>1577</v>
      </c>
      <c r="AD693" s="70" t="s">
        <v>1578</v>
      </c>
      <c r="AE693" s="68" t="s">
        <v>1576</v>
      </c>
      <c r="AF693" s="68" t="s">
        <v>1576</v>
      </c>
      <c r="AG693" s="68" t="s">
        <v>1576</v>
      </c>
      <c r="AH693" s="70" t="s">
        <v>1576</v>
      </c>
      <c r="AI693" s="77" t="s">
        <v>1576</v>
      </c>
    </row>
    <row r="694" spans="1:35" x14ac:dyDescent="0.3">
      <c r="A694" s="74" t="s">
        <v>1681</v>
      </c>
      <c r="B694" s="102" t="s">
        <v>40</v>
      </c>
      <c r="C694" s="36" t="s">
        <v>40</v>
      </c>
      <c r="D694" s="45">
        <v>2020</v>
      </c>
      <c r="E694" s="4">
        <v>44067</v>
      </c>
      <c r="F694" s="205">
        <v>6581940</v>
      </c>
      <c r="G694" s="174">
        <v>142857</v>
      </c>
      <c r="H694" s="68">
        <v>6.9444444444444455</v>
      </c>
      <c r="I694" s="68">
        <v>2.5189167662285943</v>
      </c>
      <c r="J694" s="70">
        <v>0.94196645869286277</v>
      </c>
      <c r="K694" s="70">
        <v>0.78598610557989301</v>
      </c>
      <c r="L694" s="68">
        <v>8.8676490110181874</v>
      </c>
      <c r="M694" s="71">
        <v>22.40552679322094</v>
      </c>
      <c r="N694" s="27" t="s">
        <v>1575</v>
      </c>
      <c r="O694" s="70">
        <v>0.86437452984645358</v>
      </c>
      <c r="P694" s="60">
        <v>27.832758086641004</v>
      </c>
      <c r="Q694" s="27" t="s">
        <v>1572</v>
      </c>
      <c r="R694" s="70">
        <v>0.71905836541439894</v>
      </c>
      <c r="S694" s="27" t="s">
        <v>1573</v>
      </c>
      <c r="T694" s="68">
        <v>7.087702995707776</v>
      </c>
      <c r="U694" s="71">
        <v>20.25377229080933</v>
      </c>
      <c r="V694" s="27" t="s">
        <v>1576</v>
      </c>
      <c r="W694" s="27" t="s">
        <v>1574</v>
      </c>
      <c r="X694" s="27" t="s">
        <v>1574</v>
      </c>
      <c r="Y694" s="27" t="s">
        <v>1574</v>
      </c>
      <c r="Z694" s="68" t="s">
        <v>1576</v>
      </c>
      <c r="AA694" s="68" t="s">
        <v>1576</v>
      </c>
      <c r="AB694" s="68" t="s">
        <v>1576</v>
      </c>
      <c r="AC694" s="68" t="s">
        <v>1577</v>
      </c>
      <c r="AD694" s="68" t="s">
        <v>1578</v>
      </c>
      <c r="AE694" s="68" t="s">
        <v>1576</v>
      </c>
      <c r="AF694" s="68" t="s">
        <v>1576</v>
      </c>
      <c r="AG694" s="68" t="s">
        <v>1576</v>
      </c>
      <c r="AH694" s="70" t="s">
        <v>1576</v>
      </c>
      <c r="AI694" s="77" t="s">
        <v>1576</v>
      </c>
    </row>
    <row r="695" spans="1:35" x14ac:dyDescent="0.3">
      <c r="A695" s="74" t="s">
        <v>1682</v>
      </c>
      <c r="B695" s="102" t="s">
        <v>40</v>
      </c>
      <c r="C695" s="36" t="s">
        <v>40</v>
      </c>
      <c r="D695" s="45">
        <v>2020</v>
      </c>
      <c r="E695" s="4">
        <v>44067</v>
      </c>
      <c r="F695" s="205">
        <v>6581940</v>
      </c>
      <c r="G695" s="174">
        <v>142857</v>
      </c>
      <c r="H695" s="68">
        <v>6.0019439494573135</v>
      </c>
      <c r="I695" s="68">
        <v>2.6113721043252878</v>
      </c>
      <c r="J695" s="68">
        <v>1.2662670770559967</v>
      </c>
      <c r="K695" s="70">
        <v>0.85479777525784328</v>
      </c>
      <c r="L695" s="71">
        <v>10.9573951077272</v>
      </c>
      <c r="M695" s="71">
        <v>22.132620551865653</v>
      </c>
      <c r="N695" s="27" t="s">
        <v>1575</v>
      </c>
      <c r="O695" s="70">
        <v>0.82440736540849957</v>
      </c>
      <c r="P695" s="60">
        <v>27.33376532210163</v>
      </c>
      <c r="Q695" s="27" t="s">
        <v>1572</v>
      </c>
      <c r="R695" s="70">
        <v>0.64042334899292619</v>
      </c>
      <c r="S695" s="27" t="s">
        <v>1573</v>
      </c>
      <c r="T695" s="68">
        <v>6.7573843080079934</v>
      </c>
      <c r="U695" s="71">
        <v>16.403261515200608</v>
      </c>
      <c r="V695" s="27" t="s">
        <v>1576</v>
      </c>
      <c r="W695" s="27" t="s">
        <v>1574</v>
      </c>
      <c r="X695" s="27" t="s">
        <v>1574</v>
      </c>
      <c r="Y695" s="27" t="s">
        <v>1574</v>
      </c>
      <c r="Z695" s="68" t="s">
        <v>1576</v>
      </c>
      <c r="AA695" s="68" t="s">
        <v>1576</v>
      </c>
      <c r="AB695" s="68" t="s">
        <v>1576</v>
      </c>
      <c r="AC695" s="68" t="s">
        <v>1577</v>
      </c>
      <c r="AD695" s="68" t="s">
        <v>1578</v>
      </c>
      <c r="AE695" s="68" t="s">
        <v>1576</v>
      </c>
      <c r="AF695" s="68" t="s">
        <v>1576</v>
      </c>
      <c r="AG695" s="68" t="s">
        <v>1576</v>
      </c>
      <c r="AH695" s="70" t="s">
        <v>1576</v>
      </c>
      <c r="AI695" s="77" t="s">
        <v>1576</v>
      </c>
    </row>
    <row r="696" spans="1:35" x14ac:dyDescent="0.3">
      <c r="A696" s="74" t="s">
        <v>1683</v>
      </c>
      <c r="B696" s="102" t="s">
        <v>40</v>
      </c>
      <c r="C696" s="36" t="s">
        <v>40</v>
      </c>
      <c r="D696" s="45">
        <v>2020</v>
      </c>
      <c r="E696" s="78">
        <v>44097</v>
      </c>
      <c r="F696" s="205">
        <v>6581940</v>
      </c>
      <c r="G696" s="174">
        <v>142857</v>
      </c>
      <c r="H696" s="68">
        <v>4.1143317230273757</v>
      </c>
      <c r="I696" s="68">
        <v>2.4393988191089644</v>
      </c>
      <c r="J696" s="70">
        <v>0.69060654857756298</v>
      </c>
      <c r="K696" s="70">
        <v>0.92678475577026298</v>
      </c>
      <c r="L696" s="68">
        <v>8.4487385936661301</v>
      </c>
      <c r="M696" s="68">
        <v>18.704562533548042</v>
      </c>
      <c r="N696" s="27" t="s">
        <v>1575</v>
      </c>
      <c r="O696" s="27" t="s">
        <v>1572</v>
      </c>
      <c r="P696" s="60">
        <v>18.827267847557703</v>
      </c>
      <c r="Q696" s="27" t="s">
        <v>1572</v>
      </c>
      <c r="R696" s="70">
        <v>0.49683306494900698</v>
      </c>
      <c r="S696" s="27" t="s">
        <v>1573</v>
      </c>
      <c r="T696" s="68">
        <v>4.4739667203435323</v>
      </c>
      <c r="U696" s="68">
        <v>15.269028448738593</v>
      </c>
      <c r="V696" s="27" t="s">
        <v>1576</v>
      </c>
      <c r="W696" s="27" t="s">
        <v>1574</v>
      </c>
      <c r="X696" s="27" t="s">
        <v>1574</v>
      </c>
      <c r="Y696" s="27" t="s">
        <v>1574</v>
      </c>
      <c r="Z696" s="68" t="s">
        <v>1576</v>
      </c>
      <c r="AA696" s="68" t="s">
        <v>1576</v>
      </c>
      <c r="AB696" s="68" t="s">
        <v>1576</v>
      </c>
      <c r="AC696" s="68" t="s">
        <v>1577</v>
      </c>
      <c r="AD696" s="68" t="s">
        <v>1578</v>
      </c>
      <c r="AE696" s="68" t="s">
        <v>1576</v>
      </c>
      <c r="AF696" s="68" t="s">
        <v>1576</v>
      </c>
      <c r="AG696" s="68" t="s">
        <v>1576</v>
      </c>
      <c r="AH696" s="68" t="s">
        <v>1576</v>
      </c>
      <c r="AI696" s="77" t="s">
        <v>1576</v>
      </c>
    </row>
    <row r="697" spans="1:35" x14ac:dyDescent="0.3">
      <c r="A697" s="74" t="s">
        <v>1684</v>
      </c>
      <c r="B697" s="102" t="s">
        <v>40</v>
      </c>
      <c r="C697" s="36" t="s">
        <v>40</v>
      </c>
      <c r="D697" s="45">
        <v>2020</v>
      </c>
      <c r="E697" s="78">
        <v>44097</v>
      </c>
      <c r="F697" s="205">
        <v>6581940</v>
      </c>
      <c r="G697" s="174">
        <v>142857</v>
      </c>
      <c r="H697" s="68">
        <v>4.1771025573424732</v>
      </c>
      <c r="I697" s="68">
        <v>2.4928596537481327</v>
      </c>
      <c r="J697" s="70">
        <v>0.3639379558836453</v>
      </c>
      <c r="K697" s="68">
        <v>1.1296027770454347</v>
      </c>
      <c r="L697" s="68">
        <v>9.2055540908691462</v>
      </c>
      <c r="M697" s="68">
        <v>19.139753053871168</v>
      </c>
      <c r="N697" s="27" t="s">
        <v>1575</v>
      </c>
      <c r="O697" s="27" t="s">
        <v>1572</v>
      </c>
      <c r="P697" s="60">
        <v>16.958432199666056</v>
      </c>
      <c r="Q697" s="27" t="s">
        <v>1572</v>
      </c>
      <c r="R697" s="70">
        <v>0.53475700852447494</v>
      </c>
      <c r="S697" s="27" t="s">
        <v>1573</v>
      </c>
      <c r="T697" s="68">
        <v>6.6212980050971098</v>
      </c>
      <c r="U697" s="68">
        <v>15.0969988575446</v>
      </c>
      <c r="V697" s="27" t="s">
        <v>1576</v>
      </c>
      <c r="W697" s="27" t="s">
        <v>1574</v>
      </c>
      <c r="X697" s="27" t="s">
        <v>1574</v>
      </c>
      <c r="Y697" s="27" t="s">
        <v>1574</v>
      </c>
      <c r="Z697" s="68" t="s">
        <v>1576</v>
      </c>
      <c r="AA697" s="68" t="s">
        <v>1576</v>
      </c>
      <c r="AB697" s="68" t="s">
        <v>1576</v>
      </c>
      <c r="AC697" s="68" t="s">
        <v>1577</v>
      </c>
      <c r="AD697" s="68" t="s">
        <v>1578</v>
      </c>
      <c r="AE697" s="68" t="s">
        <v>1576</v>
      </c>
      <c r="AF697" s="68" t="s">
        <v>1576</v>
      </c>
      <c r="AG697" s="68" t="s">
        <v>1576</v>
      </c>
      <c r="AH697" s="68" t="s">
        <v>1576</v>
      </c>
      <c r="AI697" s="77" t="s">
        <v>1576</v>
      </c>
    </row>
    <row r="698" spans="1:35" x14ac:dyDescent="0.3">
      <c r="A698" s="48" t="s">
        <v>1685</v>
      </c>
      <c r="B698" s="102" t="s">
        <v>40</v>
      </c>
      <c r="C698" s="36" t="s">
        <v>40</v>
      </c>
      <c r="D698" s="45">
        <v>2020</v>
      </c>
      <c r="E698" s="4">
        <v>44126</v>
      </c>
      <c r="F698" s="205">
        <v>6581940</v>
      </c>
      <c r="G698" s="174">
        <v>142857</v>
      </c>
      <c r="H698" s="1">
        <v>2.4360994057266345</v>
      </c>
      <c r="I698" s="1">
        <v>1.7563479200432202</v>
      </c>
      <c r="J698" s="1">
        <v>1.0218260399783901</v>
      </c>
      <c r="K698" s="73">
        <v>0.96326310102647228</v>
      </c>
      <c r="L698" s="1">
        <v>1.476607239330092</v>
      </c>
      <c r="M698" s="1">
        <v>4.9418692598595362</v>
      </c>
      <c r="N698" s="27" t="s">
        <v>1575</v>
      </c>
      <c r="O698" s="27" t="s">
        <v>1572</v>
      </c>
      <c r="P698" s="1">
        <v>3.4494867639113993</v>
      </c>
      <c r="Q698" s="27" t="s">
        <v>1572</v>
      </c>
      <c r="R698" s="73">
        <v>0.43778498109130198</v>
      </c>
      <c r="S698" s="27" t="s">
        <v>1573</v>
      </c>
      <c r="T698" s="1">
        <v>7.9337655321447862</v>
      </c>
      <c r="U698" s="1">
        <v>7.0211777417612105</v>
      </c>
      <c r="V698" s="27" t="s">
        <v>1576</v>
      </c>
      <c r="W698" s="27" t="s">
        <v>1574</v>
      </c>
      <c r="X698" s="27" t="s">
        <v>1574</v>
      </c>
      <c r="Y698" s="27" t="s">
        <v>1574</v>
      </c>
      <c r="Z698" s="68" t="s">
        <v>1576</v>
      </c>
      <c r="AA698" s="68" t="s">
        <v>1576</v>
      </c>
      <c r="AB698" s="68" t="s">
        <v>1576</v>
      </c>
      <c r="AC698" s="68" t="s">
        <v>1577</v>
      </c>
      <c r="AD698" s="68" t="s">
        <v>1578</v>
      </c>
      <c r="AE698" s="68" t="s">
        <v>1576</v>
      </c>
      <c r="AF698" s="68" t="s">
        <v>1576</v>
      </c>
      <c r="AG698" s="68" t="s">
        <v>1576</v>
      </c>
      <c r="AH698" s="68" t="s">
        <v>1576</v>
      </c>
      <c r="AI698" s="77" t="s">
        <v>1576</v>
      </c>
    </row>
    <row r="699" spans="1:35" x14ac:dyDescent="0.3">
      <c r="A699" s="48" t="s">
        <v>1686</v>
      </c>
      <c r="B699" s="102" t="s">
        <v>40</v>
      </c>
      <c r="C699" s="36" t="s">
        <v>40</v>
      </c>
      <c r="D699" s="45">
        <v>2020</v>
      </c>
      <c r="E699" s="4">
        <v>44126</v>
      </c>
      <c r="F699" s="205">
        <v>6581940</v>
      </c>
      <c r="G699" s="174">
        <v>142857</v>
      </c>
      <c r="H699" s="1">
        <v>3.5682793941375182</v>
      </c>
      <c r="I699" s="1">
        <v>1.8203116486869348</v>
      </c>
      <c r="J699" s="73">
        <v>0.46823580690857586</v>
      </c>
      <c r="K699" s="1">
        <v>1.2656641604010026</v>
      </c>
      <c r="L699" s="1">
        <v>2.2443064182194616</v>
      </c>
      <c r="M699" s="1">
        <v>4.4608259779884492</v>
      </c>
      <c r="N699" s="27" t="s">
        <v>1575</v>
      </c>
      <c r="O699" s="27" t="s">
        <v>1572</v>
      </c>
      <c r="P699" s="1">
        <v>3.2499727579819111</v>
      </c>
      <c r="Q699" s="27" t="s">
        <v>1572</v>
      </c>
      <c r="R699" s="73">
        <v>0.58534379426827943</v>
      </c>
      <c r="S699" s="27" t="s">
        <v>1573</v>
      </c>
      <c r="T699" s="1">
        <v>6.9224147324833831</v>
      </c>
      <c r="U699" s="1">
        <v>5.8059278631361009</v>
      </c>
      <c r="V699" s="27" t="s">
        <v>1576</v>
      </c>
      <c r="W699" s="27" t="s">
        <v>1574</v>
      </c>
      <c r="X699" s="27" t="s">
        <v>1574</v>
      </c>
      <c r="Y699" s="27" t="s">
        <v>1574</v>
      </c>
      <c r="Z699" s="68" t="s">
        <v>1576</v>
      </c>
      <c r="AA699" s="68" t="s">
        <v>1576</v>
      </c>
      <c r="AB699" s="68" t="s">
        <v>1576</v>
      </c>
      <c r="AC699" s="68" t="s">
        <v>1577</v>
      </c>
      <c r="AD699" s="68" t="s">
        <v>1578</v>
      </c>
      <c r="AE699" s="68" t="s">
        <v>1576</v>
      </c>
      <c r="AF699" s="68" t="s">
        <v>1576</v>
      </c>
      <c r="AG699" s="68" t="s">
        <v>1576</v>
      </c>
      <c r="AH699" s="68" t="s">
        <v>1576</v>
      </c>
      <c r="AI699" s="77" t="s">
        <v>1576</v>
      </c>
    </row>
    <row r="700" spans="1:35" x14ac:dyDescent="0.3">
      <c r="A700" s="74" t="s">
        <v>1687</v>
      </c>
      <c r="B700" s="102" t="s">
        <v>40</v>
      </c>
      <c r="C700" s="36" t="s">
        <v>40</v>
      </c>
      <c r="D700" s="45">
        <v>2020</v>
      </c>
      <c r="E700" s="78">
        <v>44152</v>
      </c>
      <c r="F700" s="205">
        <v>6581940</v>
      </c>
      <c r="G700" s="174">
        <v>142857</v>
      </c>
      <c r="H700" s="1">
        <v>2.9886675899668056</v>
      </c>
      <c r="I700" s="1">
        <v>2.2282310009013169</v>
      </c>
      <c r="J700" s="73">
        <v>0.84185187627778146</v>
      </c>
      <c r="K700" s="1">
        <v>1.4626613027325288</v>
      </c>
      <c r="L700" s="1">
        <v>3.8082833212424987</v>
      </c>
      <c r="M700" s="1">
        <v>8.4131328453032612</v>
      </c>
      <c r="N700" s="27" t="s">
        <v>1575</v>
      </c>
      <c r="O700" s="73">
        <v>0.69799999999999995</v>
      </c>
      <c r="P700" s="1">
        <v>9.7544461298335872</v>
      </c>
      <c r="Q700" s="27" t="s">
        <v>1572</v>
      </c>
      <c r="R700" s="73">
        <v>0.44461298335861421</v>
      </c>
      <c r="S700" s="27" t="s">
        <v>1573</v>
      </c>
      <c r="T700" s="1">
        <v>4.0236101035415155</v>
      </c>
      <c r="U700" s="1">
        <v>14.036690188836863</v>
      </c>
      <c r="V700" s="27" t="s">
        <v>1576</v>
      </c>
      <c r="W700" s="27" t="s">
        <v>1574</v>
      </c>
      <c r="X700" s="27" t="s">
        <v>1574</v>
      </c>
      <c r="Y700" s="27" t="s">
        <v>1574</v>
      </c>
      <c r="Z700" s="68" t="s">
        <v>1576</v>
      </c>
      <c r="AA700" s="68" t="s">
        <v>1576</v>
      </c>
      <c r="AB700" s="68" t="s">
        <v>1576</v>
      </c>
      <c r="AC700" s="68" t="s">
        <v>1577</v>
      </c>
      <c r="AD700" s="68" t="s">
        <v>1578</v>
      </c>
      <c r="AE700" s="68" t="s">
        <v>1576</v>
      </c>
      <c r="AF700" s="68" t="s">
        <v>1576</v>
      </c>
      <c r="AG700" s="68" t="s">
        <v>1576</v>
      </c>
      <c r="AH700" s="68" t="s">
        <v>1576</v>
      </c>
      <c r="AI700" s="77" t="s">
        <v>1576</v>
      </c>
    </row>
    <row r="701" spans="1:35" x14ac:dyDescent="0.3">
      <c r="A701" s="74" t="s">
        <v>1688</v>
      </c>
      <c r="B701" s="102" t="s">
        <v>40</v>
      </c>
      <c r="C701" s="36" t="s">
        <v>40</v>
      </c>
      <c r="D701" s="45">
        <v>2020</v>
      </c>
      <c r="E701" s="78">
        <v>44152</v>
      </c>
      <c r="F701" s="205">
        <v>6581940</v>
      </c>
      <c r="G701" s="174">
        <v>142857</v>
      </c>
      <c r="H701" s="1">
        <v>3.2342447223700548</v>
      </c>
      <c r="I701" s="1">
        <v>2.3607415291821892</v>
      </c>
      <c r="J701" s="73">
        <v>0.74274880255455022</v>
      </c>
      <c r="K701" s="1">
        <v>1.8346416533617171</v>
      </c>
      <c r="L701" s="1">
        <v>2.0220196913251729</v>
      </c>
      <c r="M701" s="1">
        <v>8.120565016852936</v>
      </c>
      <c r="N701" s="27" t="s">
        <v>1575</v>
      </c>
      <c r="O701" s="27" t="s">
        <v>1572</v>
      </c>
      <c r="P701" s="1">
        <v>8.4424339187511084</v>
      </c>
      <c r="Q701" s="27" t="s">
        <v>1572</v>
      </c>
      <c r="R701" s="73">
        <v>0.87424605286499901</v>
      </c>
      <c r="S701" s="27" t="s">
        <v>1573</v>
      </c>
      <c r="T701" s="1">
        <v>3.6927887174028733</v>
      </c>
      <c r="U701" s="1">
        <v>10.832778960439949</v>
      </c>
      <c r="V701" s="27" t="s">
        <v>1576</v>
      </c>
      <c r="W701" s="27" t="s">
        <v>1574</v>
      </c>
      <c r="X701" s="27" t="s">
        <v>1574</v>
      </c>
      <c r="Y701" s="27" t="s">
        <v>1574</v>
      </c>
      <c r="Z701" s="68" t="s">
        <v>1576</v>
      </c>
      <c r="AA701" s="68" t="s">
        <v>1576</v>
      </c>
      <c r="AB701" s="68" t="s">
        <v>1576</v>
      </c>
      <c r="AC701" s="68" t="s">
        <v>1577</v>
      </c>
      <c r="AD701" s="68" t="s">
        <v>1578</v>
      </c>
      <c r="AE701" s="68" t="s">
        <v>1576</v>
      </c>
      <c r="AF701" s="68" t="s">
        <v>1576</v>
      </c>
      <c r="AG701" s="68" t="s">
        <v>1576</v>
      </c>
      <c r="AH701" s="68" t="s">
        <v>1576</v>
      </c>
      <c r="AI701" s="77" t="s">
        <v>1576</v>
      </c>
    </row>
    <row r="702" spans="1:35" x14ac:dyDescent="0.3">
      <c r="A702" s="48">
        <v>205810</v>
      </c>
      <c r="B702" s="102" t="s">
        <v>40</v>
      </c>
      <c r="C702" s="36" t="s">
        <v>40</v>
      </c>
      <c r="D702" s="45">
        <v>2020</v>
      </c>
      <c r="E702" s="4">
        <v>44180</v>
      </c>
      <c r="F702" s="205">
        <v>6581940</v>
      </c>
      <c r="G702" s="174">
        <v>142857</v>
      </c>
      <c r="H702" s="1">
        <v>2.6908465042083831</v>
      </c>
      <c r="I702" s="73">
        <v>2.456709275234557</v>
      </c>
      <c r="J702" s="1">
        <v>1.1292319963058579</v>
      </c>
      <c r="K702" s="73">
        <v>0.92825808618265004</v>
      </c>
      <c r="L702" s="1">
        <v>2.7804714228742942</v>
      </c>
      <c r="M702" s="1">
        <v>11.380895409608966</v>
      </c>
      <c r="N702" s="27" t="s">
        <v>1575</v>
      </c>
      <c r="O702" s="73">
        <v>0.88933316541779484</v>
      </c>
      <c r="P702" s="1">
        <v>7.3567995298364917</v>
      </c>
      <c r="Q702" s="27" t="s">
        <v>1572</v>
      </c>
      <c r="R702" s="27" t="s">
        <v>1572</v>
      </c>
      <c r="S702" s="27" t="s">
        <v>1573</v>
      </c>
      <c r="T702" s="72">
        <v>19.399999999999999</v>
      </c>
      <c r="U702" s="1">
        <v>3.87</v>
      </c>
      <c r="V702" s="27" t="s">
        <v>1576</v>
      </c>
      <c r="W702" s="27" t="s">
        <v>1574</v>
      </c>
      <c r="X702" s="27" t="s">
        <v>1574</v>
      </c>
      <c r="Y702" s="27" t="s">
        <v>1574</v>
      </c>
      <c r="Z702" s="68" t="s">
        <v>1576</v>
      </c>
      <c r="AA702" s="68" t="s">
        <v>1576</v>
      </c>
      <c r="AB702" s="68" t="s">
        <v>1576</v>
      </c>
      <c r="AC702" s="68" t="s">
        <v>1577</v>
      </c>
      <c r="AD702" s="68" t="s">
        <v>1578</v>
      </c>
      <c r="AE702" s="68" t="s">
        <v>1576</v>
      </c>
      <c r="AF702" s="68" t="s">
        <v>1576</v>
      </c>
      <c r="AG702" s="68" t="s">
        <v>1576</v>
      </c>
      <c r="AH702" s="68" t="s">
        <v>1576</v>
      </c>
      <c r="AI702" s="77" t="s">
        <v>1576</v>
      </c>
    </row>
    <row r="703" spans="1:35" x14ac:dyDescent="0.3">
      <c r="A703" s="74" t="s">
        <v>1689</v>
      </c>
      <c r="B703" s="89" t="s">
        <v>41</v>
      </c>
      <c r="C703" s="89" t="s">
        <v>41</v>
      </c>
      <c r="D703" s="45">
        <v>2020</v>
      </c>
      <c r="E703" s="4">
        <v>43845</v>
      </c>
      <c r="F703" s="205">
        <v>6568460</v>
      </c>
      <c r="G703" s="174">
        <v>155057</v>
      </c>
      <c r="H703" s="70">
        <v>4.74</v>
      </c>
      <c r="I703" s="70">
        <v>2.4300000000000002</v>
      </c>
      <c r="J703" s="70">
        <v>3.32</v>
      </c>
      <c r="K703" s="70">
        <v>1.4</v>
      </c>
      <c r="L703" s="68">
        <v>3.96</v>
      </c>
      <c r="M703" s="70">
        <v>6.51</v>
      </c>
      <c r="N703" s="70" t="s">
        <v>1575</v>
      </c>
      <c r="O703" s="70">
        <v>0.46300000000000002</v>
      </c>
      <c r="P703" s="79" t="s">
        <v>1572</v>
      </c>
      <c r="Q703" s="70" t="s">
        <v>1572</v>
      </c>
      <c r="R703" s="70" t="s">
        <v>1572</v>
      </c>
      <c r="S703" s="70" t="s">
        <v>1573</v>
      </c>
      <c r="T703" s="70">
        <v>5.29</v>
      </c>
      <c r="U703" s="70">
        <v>5.64</v>
      </c>
      <c r="V703" s="70" t="s">
        <v>1576</v>
      </c>
      <c r="W703" s="70" t="s">
        <v>1574</v>
      </c>
      <c r="X703" s="70" t="s">
        <v>1574</v>
      </c>
      <c r="Y703" s="70" t="s">
        <v>1574</v>
      </c>
      <c r="Z703" s="70" t="s">
        <v>1576</v>
      </c>
      <c r="AA703" s="70" t="s">
        <v>1576</v>
      </c>
      <c r="AB703" s="70" t="s">
        <v>1576</v>
      </c>
      <c r="AC703" s="68" t="s">
        <v>1577</v>
      </c>
      <c r="AD703" s="68" t="s">
        <v>1578</v>
      </c>
      <c r="AE703" s="68" t="s">
        <v>1576</v>
      </c>
      <c r="AF703" s="68" t="s">
        <v>1576</v>
      </c>
      <c r="AG703" s="68" t="s">
        <v>1576</v>
      </c>
      <c r="AH703" s="68" t="s">
        <v>1576</v>
      </c>
      <c r="AI703" s="76" t="s">
        <v>1576</v>
      </c>
    </row>
    <row r="704" spans="1:35" x14ac:dyDescent="0.3">
      <c r="A704" s="74" t="s">
        <v>1690</v>
      </c>
      <c r="B704" s="89" t="s">
        <v>41</v>
      </c>
      <c r="C704" s="89" t="s">
        <v>41</v>
      </c>
      <c r="D704" s="45">
        <v>2020</v>
      </c>
      <c r="E704" s="75">
        <v>43873</v>
      </c>
      <c r="F704" s="205">
        <v>6568460</v>
      </c>
      <c r="G704" s="174">
        <v>155057</v>
      </c>
      <c r="H704" s="70">
        <v>4.46</v>
      </c>
      <c r="I704" s="70">
        <v>2.38</v>
      </c>
      <c r="J704" s="70">
        <v>3.27</v>
      </c>
      <c r="K704" s="70">
        <v>1.1100000000000001</v>
      </c>
      <c r="L704" s="68">
        <v>2.56</v>
      </c>
      <c r="M704" s="70">
        <v>6.01</v>
      </c>
      <c r="N704" s="70" t="s">
        <v>1575</v>
      </c>
      <c r="O704" s="70">
        <v>0.35799999999999998</v>
      </c>
      <c r="P704" s="79" t="s">
        <v>1572</v>
      </c>
      <c r="Q704" s="70" t="s">
        <v>1572</v>
      </c>
      <c r="R704" s="70" t="s">
        <v>1572</v>
      </c>
      <c r="S704" s="70" t="s">
        <v>1573</v>
      </c>
      <c r="T704" s="70">
        <v>6.28</v>
      </c>
      <c r="U704" s="70">
        <v>5.28</v>
      </c>
      <c r="V704" s="70" t="s">
        <v>1576</v>
      </c>
      <c r="W704" s="70" t="s">
        <v>1574</v>
      </c>
      <c r="X704" s="70" t="s">
        <v>1574</v>
      </c>
      <c r="Y704" s="70" t="s">
        <v>1574</v>
      </c>
      <c r="Z704" s="70" t="s">
        <v>1576</v>
      </c>
      <c r="AA704" s="70" t="s">
        <v>1576</v>
      </c>
      <c r="AB704" s="70" t="s">
        <v>1576</v>
      </c>
      <c r="AC704" s="68" t="s">
        <v>1577</v>
      </c>
      <c r="AD704" s="68" t="s">
        <v>1578</v>
      </c>
      <c r="AE704" s="68" t="s">
        <v>1576</v>
      </c>
      <c r="AF704" s="68" t="s">
        <v>1576</v>
      </c>
      <c r="AG704" s="68" t="s">
        <v>1576</v>
      </c>
      <c r="AH704" s="68" t="s">
        <v>1576</v>
      </c>
      <c r="AI704" s="76" t="s">
        <v>1576</v>
      </c>
    </row>
    <row r="705" spans="1:35" x14ac:dyDescent="0.3">
      <c r="A705" s="74" t="s">
        <v>1691</v>
      </c>
      <c r="B705" s="89" t="s">
        <v>41</v>
      </c>
      <c r="C705" s="89" t="s">
        <v>41</v>
      </c>
      <c r="D705" s="45">
        <v>2020</v>
      </c>
      <c r="E705" s="75">
        <v>43903</v>
      </c>
      <c r="F705" s="205">
        <v>6568460</v>
      </c>
      <c r="G705" s="174">
        <v>155057</v>
      </c>
      <c r="H705" s="70">
        <v>3.52</v>
      </c>
      <c r="I705" s="70">
        <v>2.2599999999999998</v>
      </c>
      <c r="J705" s="70">
        <v>2.65</v>
      </c>
      <c r="K705" s="70">
        <v>0.91800000000000004</v>
      </c>
      <c r="L705" s="68">
        <v>2.7</v>
      </c>
      <c r="M705" s="70">
        <v>5.31</v>
      </c>
      <c r="N705" s="70" t="s">
        <v>1575</v>
      </c>
      <c r="O705" s="70" t="s">
        <v>1572</v>
      </c>
      <c r="P705" s="79" t="s">
        <v>1572</v>
      </c>
      <c r="Q705" s="70" t="s">
        <v>1572</v>
      </c>
      <c r="R705" s="70" t="s">
        <v>1572</v>
      </c>
      <c r="S705" s="70" t="s">
        <v>1573</v>
      </c>
      <c r="T705" s="70">
        <v>8.4</v>
      </c>
      <c r="U705" s="70">
        <v>6.58</v>
      </c>
      <c r="V705" s="70" t="s">
        <v>1576</v>
      </c>
      <c r="W705" s="70" t="s">
        <v>1574</v>
      </c>
      <c r="X705" s="70" t="s">
        <v>1574</v>
      </c>
      <c r="Y705" s="70" t="s">
        <v>1574</v>
      </c>
      <c r="Z705" s="70" t="s">
        <v>1576</v>
      </c>
      <c r="AA705" s="70" t="s">
        <v>1576</v>
      </c>
      <c r="AB705" s="70" t="s">
        <v>1576</v>
      </c>
      <c r="AC705" s="68" t="s">
        <v>1577</v>
      </c>
      <c r="AD705" s="68" t="s">
        <v>1578</v>
      </c>
      <c r="AE705" s="68" t="s">
        <v>1576</v>
      </c>
      <c r="AF705" s="68" t="s">
        <v>1576</v>
      </c>
      <c r="AG705" s="68" t="s">
        <v>1576</v>
      </c>
      <c r="AH705" s="68" t="s">
        <v>1576</v>
      </c>
      <c r="AI705" s="76" t="s">
        <v>1576</v>
      </c>
    </row>
    <row r="706" spans="1:35" x14ac:dyDescent="0.3">
      <c r="A706" s="74" t="s">
        <v>1692</v>
      </c>
      <c r="B706" s="89" t="s">
        <v>41</v>
      </c>
      <c r="C706" s="89" t="s">
        <v>41</v>
      </c>
      <c r="D706" s="45">
        <v>2020</v>
      </c>
      <c r="E706" s="80">
        <v>43938</v>
      </c>
      <c r="F706" s="205">
        <v>6568460</v>
      </c>
      <c r="G706" s="174">
        <v>155057</v>
      </c>
      <c r="H706" s="70">
        <v>3.75</v>
      </c>
      <c r="I706" s="70">
        <v>2.13</v>
      </c>
      <c r="J706" s="70">
        <v>3.52</v>
      </c>
      <c r="K706" s="70">
        <v>1.08</v>
      </c>
      <c r="L706" s="68">
        <v>3.72</v>
      </c>
      <c r="M706" s="70">
        <v>6.7</v>
      </c>
      <c r="N706" s="70" t="s">
        <v>1575</v>
      </c>
      <c r="O706" s="70">
        <v>0.40899999999999997</v>
      </c>
      <c r="P706" s="79" t="s">
        <v>1572</v>
      </c>
      <c r="Q706" s="70" t="s">
        <v>1572</v>
      </c>
      <c r="R706" s="70" t="s">
        <v>1572</v>
      </c>
      <c r="S706" s="70" t="s">
        <v>1573</v>
      </c>
      <c r="T706" s="70">
        <v>6.42</v>
      </c>
      <c r="U706" s="70">
        <v>6.15</v>
      </c>
      <c r="V706" s="70" t="s">
        <v>1576</v>
      </c>
      <c r="W706" s="70" t="s">
        <v>1574</v>
      </c>
      <c r="X706" s="70" t="s">
        <v>1574</v>
      </c>
      <c r="Y706" s="70" t="s">
        <v>1574</v>
      </c>
      <c r="Z706" s="70" t="s">
        <v>1576</v>
      </c>
      <c r="AA706" s="70" t="s">
        <v>1576</v>
      </c>
      <c r="AB706" s="70" t="s">
        <v>1576</v>
      </c>
      <c r="AC706" s="70" t="s">
        <v>1577</v>
      </c>
      <c r="AD706" s="70" t="s">
        <v>1578</v>
      </c>
      <c r="AE706" s="70" t="s">
        <v>1576</v>
      </c>
      <c r="AF706" s="70" t="s">
        <v>1576</v>
      </c>
      <c r="AG706" s="70" t="s">
        <v>1576</v>
      </c>
      <c r="AH706" s="70" t="s">
        <v>1576</v>
      </c>
      <c r="AI706" s="77" t="s">
        <v>1576</v>
      </c>
    </row>
    <row r="707" spans="1:35" x14ac:dyDescent="0.3">
      <c r="A707" s="74" t="s">
        <v>1693</v>
      </c>
      <c r="B707" s="89" t="s">
        <v>41</v>
      </c>
      <c r="C707" s="89" t="s">
        <v>41</v>
      </c>
      <c r="D707" s="45">
        <v>2020</v>
      </c>
      <c r="E707" s="80">
        <v>43965</v>
      </c>
      <c r="F707" s="205">
        <v>6568460</v>
      </c>
      <c r="G707" s="174">
        <v>155057</v>
      </c>
      <c r="H707" s="70">
        <v>4.55</v>
      </c>
      <c r="I707" s="70">
        <v>2.74</v>
      </c>
      <c r="J707" s="70">
        <v>3.53</v>
      </c>
      <c r="K707" s="70">
        <v>2.16</v>
      </c>
      <c r="L707" s="68">
        <v>3.68</v>
      </c>
      <c r="M707" s="70">
        <v>6.17</v>
      </c>
      <c r="N707" s="70" t="s">
        <v>1575</v>
      </c>
      <c r="O707" s="70">
        <v>0.46100000000000002</v>
      </c>
      <c r="P707" s="79" t="s">
        <v>1572</v>
      </c>
      <c r="Q707" s="70" t="s">
        <v>1572</v>
      </c>
      <c r="R707" s="70" t="s">
        <v>1572</v>
      </c>
      <c r="S707" s="70" t="s">
        <v>1573</v>
      </c>
      <c r="T707" s="70">
        <v>6.24</v>
      </c>
      <c r="U707" s="70">
        <v>6.13</v>
      </c>
      <c r="V707" s="70" t="s">
        <v>1576</v>
      </c>
      <c r="W707" s="70" t="s">
        <v>1574</v>
      </c>
      <c r="X707" s="70" t="s">
        <v>1574</v>
      </c>
      <c r="Y707" s="70" t="s">
        <v>1574</v>
      </c>
      <c r="Z707" s="70" t="s">
        <v>1576</v>
      </c>
      <c r="AA707" s="70" t="s">
        <v>1576</v>
      </c>
      <c r="AB707" s="70" t="s">
        <v>1576</v>
      </c>
      <c r="AC707" s="70" t="s">
        <v>1577</v>
      </c>
      <c r="AD707" s="70" t="s">
        <v>1578</v>
      </c>
      <c r="AE707" s="70" t="s">
        <v>1576</v>
      </c>
      <c r="AF707" s="70" t="s">
        <v>1576</v>
      </c>
      <c r="AG707" s="70" t="s">
        <v>1576</v>
      </c>
      <c r="AH707" s="70" t="s">
        <v>1576</v>
      </c>
      <c r="AI707" s="77" t="s">
        <v>1576</v>
      </c>
    </row>
    <row r="708" spans="1:35" x14ac:dyDescent="0.3">
      <c r="A708" s="74">
        <v>183742</v>
      </c>
      <c r="B708" s="89" t="s">
        <v>41</v>
      </c>
      <c r="C708" s="89" t="s">
        <v>41</v>
      </c>
      <c r="D708" s="45">
        <v>2020</v>
      </c>
      <c r="E708" s="80">
        <v>43992</v>
      </c>
      <c r="F708" s="205">
        <v>6568460</v>
      </c>
      <c r="G708" s="174">
        <v>155057</v>
      </c>
      <c r="H708" s="70">
        <v>4.24</v>
      </c>
      <c r="I708" s="70">
        <v>2.62</v>
      </c>
      <c r="J708" s="70">
        <v>3.99</v>
      </c>
      <c r="K708" s="70">
        <v>1.39</v>
      </c>
      <c r="L708" s="68">
        <v>3.7</v>
      </c>
      <c r="M708" s="70">
        <v>5.55</v>
      </c>
      <c r="N708" s="70" t="s">
        <v>1575</v>
      </c>
      <c r="O708" s="70">
        <v>0.46300000000000002</v>
      </c>
      <c r="P708" s="79" t="s">
        <v>1572</v>
      </c>
      <c r="Q708" s="70" t="s">
        <v>1572</v>
      </c>
      <c r="R708" s="70" t="s">
        <v>1572</v>
      </c>
      <c r="S708" s="70" t="s">
        <v>1573</v>
      </c>
      <c r="T708" s="70">
        <v>3.27</v>
      </c>
      <c r="U708" s="70">
        <v>6.77</v>
      </c>
      <c r="V708" s="70" t="s">
        <v>1576</v>
      </c>
      <c r="W708" s="70" t="s">
        <v>1574</v>
      </c>
      <c r="X708" s="70" t="s">
        <v>1574</v>
      </c>
      <c r="Y708" s="70" t="s">
        <v>1574</v>
      </c>
      <c r="Z708" s="70" t="s">
        <v>1576</v>
      </c>
      <c r="AA708" s="70" t="s">
        <v>1576</v>
      </c>
      <c r="AB708" s="70" t="s">
        <v>1576</v>
      </c>
      <c r="AC708" s="70" t="s">
        <v>1577</v>
      </c>
      <c r="AD708" s="70" t="s">
        <v>1578</v>
      </c>
      <c r="AE708" s="70" t="s">
        <v>1576</v>
      </c>
      <c r="AF708" s="70" t="s">
        <v>1576</v>
      </c>
      <c r="AG708" s="70" t="s">
        <v>1576</v>
      </c>
      <c r="AH708" s="70" t="s">
        <v>1576</v>
      </c>
      <c r="AI708" s="77" t="s">
        <v>1576</v>
      </c>
    </row>
    <row r="709" spans="1:35" x14ac:dyDescent="0.3">
      <c r="A709" s="74">
        <v>190282</v>
      </c>
      <c r="B709" s="89" t="s">
        <v>41</v>
      </c>
      <c r="C709" s="89" t="s">
        <v>41</v>
      </c>
      <c r="D709" s="45">
        <v>2020</v>
      </c>
      <c r="E709" s="78">
        <v>44032</v>
      </c>
      <c r="F709" s="205">
        <v>6568460</v>
      </c>
      <c r="G709" s="174">
        <v>155057</v>
      </c>
      <c r="H709" s="68">
        <v>5.1369693317262621</v>
      </c>
      <c r="I709" s="68">
        <v>2.7420650863800726</v>
      </c>
      <c r="J709" s="68">
        <v>2.5893933306548815</v>
      </c>
      <c r="K709" s="70">
        <v>0.81759742868621899</v>
      </c>
      <c r="L709" s="68">
        <v>3.9194678808981744</v>
      </c>
      <c r="M709" s="68">
        <v>5.7960582116869785</v>
      </c>
      <c r="N709" s="27" t="s">
        <v>1575</v>
      </c>
      <c r="O709" s="70">
        <v>0.395261372260167</v>
      </c>
      <c r="P709" s="57" t="s">
        <v>1572</v>
      </c>
      <c r="Q709" s="27" t="s">
        <v>1572</v>
      </c>
      <c r="R709" s="27" t="s">
        <v>1572</v>
      </c>
      <c r="S709" s="27" t="s">
        <v>1573</v>
      </c>
      <c r="T709" s="68">
        <v>4.3365251551270037</v>
      </c>
      <c r="U709" s="68">
        <v>6.6021606178295613</v>
      </c>
      <c r="V709" s="27" t="s">
        <v>1576</v>
      </c>
      <c r="W709" s="27" t="s">
        <v>1574</v>
      </c>
      <c r="X709" s="27" t="s">
        <v>1574</v>
      </c>
      <c r="Y709" s="27" t="s">
        <v>1574</v>
      </c>
      <c r="Z709" s="68" t="s">
        <v>1576</v>
      </c>
      <c r="AA709" s="68" t="s">
        <v>1576</v>
      </c>
      <c r="AB709" s="68" t="s">
        <v>1576</v>
      </c>
      <c r="AC709" s="68" t="s">
        <v>1577</v>
      </c>
      <c r="AD709" s="70" t="s">
        <v>1578</v>
      </c>
      <c r="AE709" s="68" t="s">
        <v>1576</v>
      </c>
      <c r="AF709" s="68" t="s">
        <v>1576</v>
      </c>
      <c r="AG709" s="68" t="s">
        <v>1576</v>
      </c>
      <c r="AH709" s="70" t="s">
        <v>1576</v>
      </c>
      <c r="AI709" s="77" t="s">
        <v>1576</v>
      </c>
    </row>
    <row r="710" spans="1:35" x14ac:dyDescent="0.3">
      <c r="A710" s="74">
        <v>190683</v>
      </c>
      <c r="B710" s="89" t="s">
        <v>41</v>
      </c>
      <c r="C710" s="89" t="s">
        <v>41</v>
      </c>
      <c r="D710" s="45">
        <v>2020</v>
      </c>
      <c r="E710" s="4">
        <v>44064</v>
      </c>
      <c r="F710" s="205">
        <v>6568460</v>
      </c>
      <c r="G710" s="174">
        <v>155057</v>
      </c>
      <c r="H710" s="68">
        <v>5.481190860835448</v>
      </c>
      <c r="I710" s="68">
        <v>2.3968876726781176</v>
      </c>
      <c r="J710" s="68">
        <v>3.4348796061235478</v>
      </c>
      <c r="K710" s="68">
        <v>1.2588880463332341</v>
      </c>
      <c r="L710" s="68">
        <v>1.69</v>
      </c>
      <c r="M710" s="68">
        <v>4.9165320409262252</v>
      </c>
      <c r="N710" s="27" t="s">
        <v>1575</v>
      </c>
      <c r="O710" s="70">
        <v>0.58835295022694056</v>
      </c>
      <c r="P710" s="57" t="s">
        <v>1572</v>
      </c>
      <c r="Q710" s="27" t="s">
        <v>1572</v>
      </c>
      <c r="R710" s="27" t="s">
        <v>1572</v>
      </c>
      <c r="S710" s="27" t="s">
        <v>1573</v>
      </c>
      <c r="T710" s="68">
        <v>4.5355137208356684</v>
      </c>
      <c r="U710" s="68">
        <v>5.5813084522985283</v>
      </c>
      <c r="V710" s="27" t="s">
        <v>1576</v>
      </c>
      <c r="W710" s="27" t="s">
        <v>1574</v>
      </c>
      <c r="X710" s="27" t="s">
        <v>1574</v>
      </c>
      <c r="Y710" s="27" t="s">
        <v>1574</v>
      </c>
      <c r="Z710" s="68" t="s">
        <v>1576</v>
      </c>
      <c r="AA710" s="68" t="s">
        <v>1576</v>
      </c>
      <c r="AB710" s="68" t="s">
        <v>1576</v>
      </c>
      <c r="AC710" s="68" t="s">
        <v>1577</v>
      </c>
      <c r="AD710" s="68" t="s">
        <v>1578</v>
      </c>
      <c r="AE710" s="68" t="s">
        <v>1576</v>
      </c>
      <c r="AF710" s="68" t="s">
        <v>1576</v>
      </c>
      <c r="AG710" s="68" t="s">
        <v>1576</v>
      </c>
      <c r="AH710" s="68" t="s">
        <v>1576</v>
      </c>
      <c r="AI710" s="77" t="s">
        <v>1576</v>
      </c>
    </row>
    <row r="711" spans="1:35" x14ac:dyDescent="0.3">
      <c r="A711" s="74">
        <v>195209</v>
      </c>
      <c r="B711" s="89" t="s">
        <v>41</v>
      </c>
      <c r="C711" s="89" t="s">
        <v>41</v>
      </c>
      <c r="D711" s="45">
        <v>2020</v>
      </c>
      <c r="E711" s="78">
        <v>44096</v>
      </c>
      <c r="F711" s="205">
        <v>6568460</v>
      </c>
      <c r="G711" s="174">
        <v>155057</v>
      </c>
      <c r="H711" s="68">
        <v>3.9158775457257748</v>
      </c>
      <c r="I711" s="68">
        <v>1.9179962814026894</v>
      </c>
      <c r="J711" s="68">
        <v>2.138517749816232</v>
      </c>
      <c r="K711" s="70">
        <v>0.74188178319712894</v>
      </c>
      <c r="L711" s="68">
        <v>1.3112379469883686</v>
      </c>
      <c r="M711" s="68">
        <v>5.2787866995286885</v>
      </c>
      <c r="N711" s="27" t="s">
        <v>1575</v>
      </c>
      <c r="O711" s="27" t="s">
        <v>1572</v>
      </c>
      <c r="P711" s="57" t="s">
        <v>1572</v>
      </c>
      <c r="Q711" s="27" t="s">
        <v>1572</v>
      </c>
      <c r="R711" s="27" t="s">
        <v>1572</v>
      </c>
      <c r="S711" s="27" t="s">
        <v>1573</v>
      </c>
      <c r="T711" s="68">
        <v>4.6023046655424391</v>
      </c>
      <c r="U711" s="68">
        <v>4.3489211743849179</v>
      </c>
      <c r="V711" s="27" t="s">
        <v>1576</v>
      </c>
      <c r="W711" s="27" t="s">
        <v>1574</v>
      </c>
      <c r="X711" s="27" t="s">
        <v>1574</v>
      </c>
      <c r="Y711" s="27" t="s">
        <v>1574</v>
      </c>
      <c r="Z711" s="68" t="s">
        <v>1576</v>
      </c>
      <c r="AA711" s="68" t="s">
        <v>1576</v>
      </c>
      <c r="AB711" s="68" t="s">
        <v>1576</v>
      </c>
      <c r="AC711" s="68" t="s">
        <v>1577</v>
      </c>
      <c r="AD711" s="68" t="s">
        <v>1578</v>
      </c>
      <c r="AE711" s="68" t="s">
        <v>1576</v>
      </c>
      <c r="AF711" s="68" t="s">
        <v>1576</v>
      </c>
      <c r="AG711" s="68" t="s">
        <v>1576</v>
      </c>
      <c r="AH711" s="68" t="s">
        <v>1576</v>
      </c>
      <c r="AI711" s="77" t="s">
        <v>1576</v>
      </c>
    </row>
    <row r="712" spans="1:35" x14ac:dyDescent="0.3">
      <c r="A712" s="48">
        <v>199138</v>
      </c>
      <c r="B712" s="89" t="s">
        <v>41</v>
      </c>
      <c r="C712" s="89" t="s">
        <v>41</v>
      </c>
      <c r="D712" s="45">
        <v>2020</v>
      </c>
      <c r="E712" s="4">
        <v>44125</v>
      </c>
      <c r="F712" s="205">
        <v>6568460</v>
      </c>
      <c r="G712" s="174">
        <v>155057</v>
      </c>
      <c r="H712" s="1">
        <v>4.5554724912782509</v>
      </c>
      <c r="I712" s="1">
        <v>2.4209625343994454</v>
      </c>
      <c r="J712" s="1">
        <v>2.9455676179332166</v>
      </c>
      <c r="K712" s="1">
        <v>1.5347028104617653</v>
      </c>
      <c r="L712" s="1">
        <v>1.9811913584259682</v>
      </c>
      <c r="M712" s="1">
        <v>5.0528722182495827</v>
      </c>
      <c r="N712" s="27" t="s">
        <v>1575</v>
      </c>
      <c r="O712" s="27" t="s">
        <v>1572</v>
      </c>
      <c r="P712" s="27" t="s">
        <v>1572</v>
      </c>
      <c r="Q712" s="27" t="s">
        <v>1572</v>
      </c>
      <c r="R712" s="27" t="s">
        <v>1572</v>
      </c>
      <c r="S712" s="27" t="s">
        <v>1573</v>
      </c>
      <c r="T712" s="1">
        <v>7.01</v>
      </c>
      <c r="U712" s="1">
        <v>5.6101974040607594</v>
      </c>
      <c r="V712" s="27" t="s">
        <v>1576</v>
      </c>
      <c r="W712" s="27" t="s">
        <v>1574</v>
      </c>
      <c r="X712" s="27" t="s">
        <v>1574</v>
      </c>
      <c r="Y712" s="27" t="s">
        <v>1574</v>
      </c>
      <c r="Z712" s="68" t="s">
        <v>1576</v>
      </c>
      <c r="AA712" s="68" t="s">
        <v>1576</v>
      </c>
      <c r="AB712" s="68" t="s">
        <v>1576</v>
      </c>
      <c r="AC712" s="68" t="s">
        <v>1577</v>
      </c>
      <c r="AD712" s="68" t="s">
        <v>1578</v>
      </c>
      <c r="AE712" s="68" t="s">
        <v>1576</v>
      </c>
      <c r="AF712" s="68" t="s">
        <v>1576</v>
      </c>
      <c r="AG712" s="68" t="s">
        <v>1576</v>
      </c>
      <c r="AH712" s="68" t="s">
        <v>1576</v>
      </c>
      <c r="AI712" s="77" t="s">
        <v>1576</v>
      </c>
    </row>
    <row r="713" spans="1:35" x14ac:dyDescent="0.3">
      <c r="A713" s="74">
        <v>204876</v>
      </c>
      <c r="B713" s="89" t="s">
        <v>41</v>
      </c>
      <c r="C713" s="89" t="s">
        <v>41</v>
      </c>
      <c r="D713" s="45">
        <v>2020</v>
      </c>
      <c r="E713" s="78">
        <v>44152</v>
      </c>
      <c r="F713" s="205">
        <v>6568460</v>
      </c>
      <c r="G713" s="174">
        <v>155057</v>
      </c>
      <c r="H713" s="1">
        <v>5.17428719201523</v>
      </c>
      <c r="I713" s="1">
        <v>2.9967096937484179</v>
      </c>
      <c r="J713" s="1">
        <v>2.3713314185731735</v>
      </c>
      <c r="K713" s="1">
        <v>1.1111111111111112</v>
      </c>
      <c r="L713" s="1">
        <v>2.1422204615232245</v>
      </c>
      <c r="M713" s="1">
        <v>5.3856481022966118</v>
      </c>
      <c r="N713" s="27" t="s">
        <v>1575</v>
      </c>
      <c r="O713" s="73">
        <v>0.45100000000000001</v>
      </c>
      <c r="P713" s="27" t="s">
        <v>1572</v>
      </c>
      <c r="Q713" s="27" t="s">
        <v>1572</v>
      </c>
      <c r="R713" s="27" t="s">
        <v>1572</v>
      </c>
      <c r="S713" s="27" t="s">
        <v>1573</v>
      </c>
      <c r="T713" s="1">
        <v>2.7341454557459306</v>
      </c>
      <c r="U713" s="1">
        <v>7.9454843572898435</v>
      </c>
      <c r="V713" s="27" t="s">
        <v>1576</v>
      </c>
      <c r="W713" s="27" t="s">
        <v>1574</v>
      </c>
      <c r="X713" s="27" t="s">
        <v>1574</v>
      </c>
      <c r="Y713" s="27" t="s">
        <v>1574</v>
      </c>
      <c r="Z713" s="68" t="s">
        <v>1576</v>
      </c>
      <c r="AA713" s="68" t="s">
        <v>1576</v>
      </c>
      <c r="AB713" s="68" t="s">
        <v>1576</v>
      </c>
      <c r="AC713" s="68" t="s">
        <v>1577</v>
      </c>
      <c r="AD713" s="68" t="s">
        <v>1578</v>
      </c>
      <c r="AE713" s="68" t="s">
        <v>1576</v>
      </c>
      <c r="AF713" s="68" t="s">
        <v>1576</v>
      </c>
      <c r="AG713" s="68" t="s">
        <v>1576</v>
      </c>
      <c r="AH713" s="68" t="s">
        <v>1576</v>
      </c>
      <c r="AI713" s="77" t="s">
        <v>1576</v>
      </c>
    </row>
    <row r="714" spans="1:35" x14ac:dyDescent="0.3">
      <c r="A714" s="48">
        <v>205811</v>
      </c>
      <c r="B714" s="89" t="s">
        <v>41</v>
      </c>
      <c r="C714" s="89" t="s">
        <v>41</v>
      </c>
      <c r="D714" s="45">
        <v>2020</v>
      </c>
      <c r="E714" s="4">
        <v>44180</v>
      </c>
      <c r="F714" s="205">
        <v>6568460</v>
      </c>
      <c r="G714" s="174">
        <v>155057</v>
      </c>
      <c r="H714" s="1">
        <v>4.1353297780208758</v>
      </c>
      <c r="I714" s="1">
        <v>3.0401340079310821</v>
      </c>
      <c r="J714" s="1">
        <v>2.4055335247732348</v>
      </c>
      <c r="K714" s="73">
        <v>0.67972560280778527</v>
      </c>
      <c r="L714" s="1">
        <v>1.8020420256164822</v>
      </c>
      <c r="M714" s="1">
        <v>5.4861206071379733</v>
      </c>
      <c r="N714" s="27" t="s">
        <v>1575</v>
      </c>
      <c r="O714" s="73">
        <v>0.45285792424449611</v>
      </c>
      <c r="P714" s="27" t="s">
        <v>1572</v>
      </c>
      <c r="Q714" s="27" t="s">
        <v>1572</v>
      </c>
      <c r="R714" s="27" t="s">
        <v>1572</v>
      </c>
      <c r="S714" s="27" t="s">
        <v>1573</v>
      </c>
      <c r="T714" s="70" t="s">
        <v>1582</v>
      </c>
      <c r="U714" s="27">
        <v>4.3899999999999997</v>
      </c>
      <c r="V714" s="27" t="s">
        <v>1576</v>
      </c>
      <c r="W714" s="27" t="s">
        <v>1574</v>
      </c>
      <c r="X714" s="27" t="s">
        <v>1574</v>
      </c>
      <c r="Y714" s="27" t="s">
        <v>1574</v>
      </c>
      <c r="Z714" s="68" t="s">
        <v>1576</v>
      </c>
      <c r="AA714" s="68" t="s">
        <v>1576</v>
      </c>
      <c r="AB714" s="68" t="s">
        <v>1576</v>
      </c>
      <c r="AC714" s="68" t="s">
        <v>1577</v>
      </c>
      <c r="AD714" s="68" t="s">
        <v>1578</v>
      </c>
      <c r="AE714" s="68" t="s">
        <v>1576</v>
      </c>
      <c r="AF714" s="68" t="s">
        <v>1576</v>
      </c>
      <c r="AG714" s="68" t="s">
        <v>1576</v>
      </c>
      <c r="AH714" s="68" t="s">
        <v>1576</v>
      </c>
      <c r="AI714" s="77" t="s">
        <v>1576</v>
      </c>
    </row>
    <row r="715" spans="1:35" x14ac:dyDescent="0.3">
      <c r="A715" s="74" t="s">
        <v>1694</v>
      </c>
      <c r="B715" s="89" t="s">
        <v>42</v>
      </c>
      <c r="C715" s="27" t="s">
        <v>42</v>
      </c>
      <c r="D715" s="45">
        <v>2020</v>
      </c>
      <c r="E715" s="4">
        <v>43846</v>
      </c>
      <c r="F715" s="205">
        <v>6572520</v>
      </c>
      <c r="G715" s="174">
        <v>148156</v>
      </c>
      <c r="H715" s="70">
        <v>1.47</v>
      </c>
      <c r="I715" s="70">
        <v>2.63</v>
      </c>
      <c r="J715" s="70">
        <v>0.69599999999999995</v>
      </c>
      <c r="K715" s="70">
        <v>1.1100000000000001</v>
      </c>
      <c r="L715" s="70">
        <v>1.87</v>
      </c>
      <c r="M715" s="70">
        <v>2.27</v>
      </c>
      <c r="N715" s="70" t="s">
        <v>1575</v>
      </c>
      <c r="O715" s="70" t="s">
        <v>1572</v>
      </c>
      <c r="P715" s="79" t="s">
        <v>1572</v>
      </c>
      <c r="Q715" s="70" t="s">
        <v>1572</v>
      </c>
      <c r="R715" s="70" t="s">
        <v>1572</v>
      </c>
      <c r="S715" s="70" t="s">
        <v>1573</v>
      </c>
      <c r="T715" s="70">
        <v>2.88</v>
      </c>
      <c r="U715" s="70">
        <v>2.0099999999999998</v>
      </c>
      <c r="V715" s="70" t="s">
        <v>1576</v>
      </c>
      <c r="W715" s="70" t="s">
        <v>1574</v>
      </c>
      <c r="X715" s="70" t="s">
        <v>1574</v>
      </c>
      <c r="Y715" s="70" t="s">
        <v>1574</v>
      </c>
      <c r="Z715" s="70" t="s">
        <v>1576</v>
      </c>
      <c r="AA715" s="70" t="s">
        <v>1576</v>
      </c>
      <c r="AB715" s="70" t="s">
        <v>1576</v>
      </c>
      <c r="AC715" s="68" t="s">
        <v>1577</v>
      </c>
      <c r="AD715" s="68" t="s">
        <v>1578</v>
      </c>
      <c r="AE715" s="68" t="s">
        <v>1576</v>
      </c>
      <c r="AF715" s="68" t="s">
        <v>1576</v>
      </c>
      <c r="AG715" s="68" t="s">
        <v>1576</v>
      </c>
      <c r="AH715" s="68" t="s">
        <v>1576</v>
      </c>
      <c r="AI715" s="76" t="s">
        <v>1576</v>
      </c>
    </row>
    <row r="716" spans="1:35" x14ac:dyDescent="0.3">
      <c r="A716" s="74" t="s">
        <v>1695</v>
      </c>
      <c r="B716" s="89" t="s">
        <v>42</v>
      </c>
      <c r="C716" s="27" t="s">
        <v>42</v>
      </c>
      <c r="D716" s="45">
        <v>2020</v>
      </c>
      <c r="E716" s="75">
        <v>43873</v>
      </c>
      <c r="F716" s="205">
        <v>6572520</v>
      </c>
      <c r="G716" s="174">
        <v>148156</v>
      </c>
      <c r="H716" s="70">
        <v>1.4</v>
      </c>
      <c r="I716" s="70">
        <v>2.2400000000000002</v>
      </c>
      <c r="J716" s="70">
        <v>0.71899999999999997</v>
      </c>
      <c r="K716" s="70">
        <v>0.88600000000000001</v>
      </c>
      <c r="L716" s="70">
        <v>1.42</v>
      </c>
      <c r="M716" s="70">
        <v>2.2799999999999998</v>
      </c>
      <c r="N716" s="70" t="s">
        <v>1575</v>
      </c>
      <c r="O716" s="70">
        <v>0.373</v>
      </c>
      <c r="P716" s="79" t="s">
        <v>1572</v>
      </c>
      <c r="Q716" s="70" t="s">
        <v>1572</v>
      </c>
      <c r="R716" s="70" t="s">
        <v>1572</v>
      </c>
      <c r="S716" s="70" t="s">
        <v>1573</v>
      </c>
      <c r="T716" s="70">
        <v>6.4</v>
      </c>
      <c r="U716" s="70">
        <v>1.86</v>
      </c>
      <c r="V716" s="70" t="s">
        <v>1576</v>
      </c>
      <c r="W716" s="70" t="s">
        <v>1574</v>
      </c>
      <c r="X716" s="70" t="s">
        <v>1574</v>
      </c>
      <c r="Y716" s="70" t="s">
        <v>1574</v>
      </c>
      <c r="Z716" s="70" t="s">
        <v>1576</v>
      </c>
      <c r="AA716" s="70" t="s">
        <v>1576</v>
      </c>
      <c r="AB716" s="70" t="s">
        <v>1576</v>
      </c>
      <c r="AC716" s="68" t="s">
        <v>1577</v>
      </c>
      <c r="AD716" s="68" t="s">
        <v>1578</v>
      </c>
      <c r="AE716" s="68" t="s">
        <v>1576</v>
      </c>
      <c r="AF716" s="68" t="s">
        <v>1576</v>
      </c>
      <c r="AG716" s="68" t="s">
        <v>1576</v>
      </c>
      <c r="AH716" s="68" t="s">
        <v>1576</v>
      </c>
      <c r="AI716" s="76" t="s">
        <v>1576</v>
      </c>
    </row>
    <row r="717" spans="1:35" x14ac:dyDescent="0.3">
      <c r="A717" s="74" t="s">
        <v>1696</v>
      </c>
      <c r="B717" s="89" t="s">
        <v>42</v>
      </c>
      <c r="C717" s="27" t="s">
        <v>42</v>
      </c>
      <c r="D717" s="45">
        <v>2020</v>
      </c>
      <c r="E717" s="75">
        <v>43902</v>
      </c>
      <c r="F717" s="205">
        <v>6572520</v>
      </c>
      <c r="G717" s="174">
        <v>148156</v>
      </c>
      <c r="H717" s="70">
        <v>0.997</v>
      </c>
      <c r="I717" s="70">
        <v>2.0499999999999998</v>
      </c>
      <c r="J717" s="70">
        <v>0.72099999999999997</v>
      </c>
      <c r="K717" s="70">
        <v>0.74099999999999999</v>
      </c>
      <c r="L717" s="70">
        <v>1.25</v>
      </c>
      <c r="M717" s="70">
        <v>2.16</v>
      </c>
      <c r="N717" s="70" t="s">
        <v>1575</v>
      </c>
      <c r="O717" s="70" t="s">
        <v>1572</v>
      </c>
      <c r="P717" s="79" t="s">
        <v>1572</v>
      </c>
      <c r="Q717" s="70" t="s">
        <v>1572</v>
      </c>
      <c r="R717" s="70" t="s">
        <v>1572</v>
      </c>
      <c r="S717" s="70" t="s">
        <v>1573</v>
      </c>
      <c r="T717" s="70">
        <v>5</v>
      </c>
      <c r="U717" s="70">
        <v>1.94</v>
      </c>
      <c r="V717" s="70" t="s">
        <v>1576</v>
      </c>
      <c r="W717" s="70" t="s">
        <v>1574</v>
      </c>
      <c r="X717" s="70" t="s">
        <v>1574</v>
      </c>
      <c r="Y717" s="70" t="s">
        <v>1574</v>
      </c>
      <c r="Z717" s="70" t="s">
        <v>1576</v>
      </c>
      <c r="AA717" s="70" t="s">
        <v>1576</v>
      </c>
      <c r="AB717" s="70" t="s">
        <v>1576</v>
      </c>
      <c r="AC717" s="68" t="s">
        <v>1577</v>
      </c>
      <c r="AD717" s="68" t="s">
        <v>1578</v>
      </c>
      <c r="AE717" s="68" t="s">
        <v>1576</v>
      </c>
      <c r="AF717" s="68" t="s">
        <v>1576</v>
      </c>
      <c r="AG717" s="68" t="s">
        <v>1576</v>
      </c>
      <c r="AH717" s="68" t="s">
        <v>1576</v>
      </c>
      <c r="AI717" s="76" t="s">
        <v>1576</v>
      </c>
    </row>
    <row r="718" spans="1:35" x14ac:dyDescent="0.3">
      <c r="A718" s="74" t="s">
        <v>1697</v>
      </c>
      <c r="B718" s="89" t="s">
        <v>42</v>
      </c>
      <c r="C718" s="27" t="s">
        <v>42</v>
      </c>
      <c r="D718" s="45">
        <v>2020</v>
      </c>
      <c r="E718" s="78">
        <v>43936</v>
      </c>
      <c r="F718" s="205">
        <v>6572520</v>
      </c>
      <c r="G718" s="174">
        <v>148156</v>
      </c>
      <c r="H718" s="70">
        <v>0.80500000000000005</v>
      </c>
      <c r="I718" s="70">
        <v>2.19</v>
      </c>
      <c r="J718" s="70">
        <v>0.82099999999999995</v>
      </c>
      <c r="K718" s="70">
        <v>1.56</v>
      </c>
      <c r="L718" s="70">
        <v>1.75</v>
      </c>
      <c r="M718" s="70">
        <v>1.95</v>
      </c>
      <c r="N718" s="70" t="s">
        <v>1575</v>
      </c>
      <c r="O718" s="70" t="s">
        <v>1572</v>
      </c>
      <c r="P718" s="79" t="s">
        <v>1572</v>
      </c>
      <c r="Q718" s="70" t="s">
        <v>1572</v>
      </c>
      <c r="R718" s="70" t="s">
        <v>1572</v>
      </c>
      <c r="S718" s="70" t="s">
        <v>1573</v>
      </c>
      <c r="T718" s="70">
        <v>4.7</v>
      </c>
      <c r="U718" s="70">
        <v>2.42</v>
      </c>
      <c r="V718" s="70" t="s">
        <v>1576</v>
      </c>
      <c r="W718" s="70" t="s">
        <v>1574</v>
      </c>
      <c r="X718" s="70" t="s">
        <v>1574</v>
      </c>
      <c r="Y718" s="70" t="s">
        <v>1574</v>
      </c>
      <c r="Z718" s="70" t="s">
        <v>1576</v>
      </c>
      <c r="AA718" s="70" t="s">
        <v>1576</v>
      </c>
      <c r="AB718" s="70" t="s">
        <v>1576</v>
      </c>
      <c r="AC718" s="70" t="s">
        <v>1577</v>
      </c>
      <c r="AD718" s="70" t="s">
        <v>1578</v>
      </c>
      <c r="AE718" s="70" t="s">
        <v>1576</v>
      </c>
      <c r="AF718" s="70" t="s">
        <v>1576</v>
      </c>
      <c r="AG718" s="70" t="s">
        <v>1576</v>
      </c>
      <c r="AH718" s="70" t="s">
        <v>1576</v>
      </c>
      <c r="AI718" s="77" t="s">
        <v>1576</v>
      </c>
    </row>
    <row r="719" spans="1:35" x14ac:dyDescent="0.3">
      <c r="A719" s="74" t="s">
        <v>1698</v>
      </c>
      <c r="B719" s="89" t="s">
        <v>42</v>
      </c>
      <c r="C719" s="27" t="s">
        <v>42</v>
      </c>
      <c r="D719" s="45">
        <v>2020</v>
      </c>
      <c r="E719" s="78">
        <v>43965</v>
      </c>
      <c r="F719" s="205">
        <v>6572520</v>
      </c>
      <c r="G719" s="174">
        <v>148156</v>
      </c>
      <c r="H719" s="70">
        <v>0.92600000000000005</v>
      </c>
      <c r="I719" s="70">
        <v>2.44</v>
      </c>
      <c r="J719" s="70">
        <v>0.73699999999999999</v>
      </c>
      <c r="K719" s="70">
        <v>1.1499999999999999</v>
      </c>
      <c r="L719" s="70">
        <v>2.02</v>
      </c>
      <c r="M719" s="70">
        <v>2.02</v>
      </c>
      <c r="N719" s="70" t="s">
        <v>1575</v>
      </c>
      <c r="O719" s="70">
        <v>0.46700000000000003</v>
      </c>
      <c r="P719" s="79" t="s">
        <v>1572</v>
      </c>
      <c r="Q719" s="70" t="s">
        <v>1572</v>
      </c>
      <c r="R719" s="70" t="s">
        <v>1572</v>
      </c>
      <c r="S719" s="70" t="s">
        <v>1573</v>
      </c>
      <c r="T719" s="70">
        <v>3.95</v>
      </c>
      <c r="U719" s="70">
        <v>2.4009398595490787</v>
      </c>
      <c r="V719" s="70" t="s">
        <v>1576</v>
      </c>
      <c r="W719" s="70" t="s">
        <v>1574</v>
      </c>
      <c r="X719" s="70" t="s">
        <v>1574</v>
      </c>
      <c r="Y719" s="70" t="s">
        <v>1574</v>
      </c>
      <c r="Z719" s="70" t="s">
        <v>1576</v>
      </c>
      <c r="AA719" s="70" t="s">
        <v>1576</v>
      </c>
      <c r="AB719" s="70" t="s">
        <v>1576</v>
      </c>
      <c r="AC719" s="70" t="s">
        <v>1577</v>
      </c>
      <c r="AD719" s="70" t="s">
        <v>1578</v>
      </c>
      <c r="AE719" s="70" t="s">
        <v>1576</v>
      </c>
      <c r="AF719" s="70" t="s">
        <v>1576</v>
      </c>
      <c r="AG719" s="70" t="s">
        <v>1576</v>
      </c>
      <c r="AH719" s="70" t="s">
        <v>1576</v>
      </c>
      <c r="AI719" s="77" t="s">
        <v>1576</v>
      </c>
    </row>
    <row r="720" spans="1:35" x14ac:dyDescent="0.3">
      <c r="A720" s="74">
        <v>183743</v>
      </c>
      <c r="B720" s="89" t="s">
        <v>42</v>
      </c>
      <c r="C720" s="27" t="s">
        <v>42</v>
      </c>
      <c r="D720" s="45">
        <v>2020</v>
      </c>
      <c r="E720" s="78">
        <v>43992</v>
      </c>
      <c r="F720" s="205">
        <v>6572520</v>
      </c>
      <c r="G720" s="174">
        <v>148156</v>
      </c>
      <c r="H720" s="68">
        <v>1.1000000000000001</v>
      </c>
      <c r="I720" s="70">
        <v>2.52</v>
      </c>
      <c r="J720" s="70">
        <v>0.754</v>
      </c>
      <c r="K720" s="70">
        <v>0.76300000000000001</v>
      </c>
      <c r="L720" s="70">
        <v>1.88</v>
      </c>
      <c r="M720" s="70">
        <v>2.44</v>
      </c>
      <c r="N720" s="70" t="s">
        <v>1575</v>
      </c>
      <c r="O720" s="70">
        <v>0.45</v>
      </c>
      <c r="P720" s="79" t="s">
        <v>1572</v>
      </c>
      <c r="Q720" s="70" t="s">
        <v>1572</v>
      </c>
      <c r="R720" s="70" t="s">
        <v>1572</v>
      </c>
      <c r="S720" s="70" t="s">
        <v>1573</v>
      </c>
      <c r="T720" s="70">
        <v>2.57</v>
      </c>
      <c r="U720" s="70">
        <v>3.2620357474466108</v>
      </c>
      <c r="V720" s="70" t="s">
        <v>1576</v>
      </c>
      <c r="W720" s="70" t="s">
        <v>1574</v>
      </c>
      <c r="X720" s="70" t="s">
        <v>1574</v>
      </c>
      <c r="Y720" s="70" t="s">
        <v>1574</v>
      </c>
      <c r="Z720" s="70" t="s">
        <v>1576</v>
      </c>
      <c r="AA720" s="70" t="s">
        <v>1576</v>
      </c>
      <c r="AB720" s="70" t="s">
        <v>1576</v>
      </c>
      <c r="AC720" s="70" t="s">
        <v>1577</v>
      </c>
      <c r="AD720" s="70" t="s">
        <v>1578</v>
      </c>
      <c r="AE720" s="70" t="s">
        <v>1576</v>
      </c>
      <c r="AF720" s="70" t="s">
        <v>1576</v>
      </c>
      <c r="AG720" s="70" t="s">
        <v>1576</v>
      </c>
      <c r="AH720" s="70" t="s">
        <v>1576</v>
      </c>
      <c r="AI720" s="77" t="s">
        <v>1576</v>
      </c>
    </row>
    <row r="721" spans="1:35" x14ac:dyDescent="0.3">
      <c r="A721" s="74">
        <v>190283</v>
      </c>
      <c r="B721" s="89" t="s">
        <v>42</v>
      </c>
      <c r="C721" s="27" t="s">
        <v>42</v>
      </c>
      <c r="D721" s="45">
        <v>2020</v>
      </c>
      <c r="E721" s="78">
        <v>44028</v>
      </c>
      <c r="F721" s="205">
        <v>6572520</v>
      </c>
      <c r="G721" s="174">
        <v>148156</v>
      </c>
      <c r="H721" s="68">
        <v>1.3073048677454995</v>
      </c>
      <c r="I721" s="68">
        <v>2.7263274192500164</v>
      </c>
      <c r="J721" s="70">
        <v>0.77143042828361597</v>
      </c>
      <c r="K721" s="68">
        <v>1.1542210957301617</v>
      </c>
      <c r="L721" s="68">
        <v>1.1849829943025496</v>
      </c>
      <c r="M721" s="68">
        <v>3.6107320032061696</v>
      </c>
      <c r="N721" s="27" t="s">
        <v>1575</v>
      </c>
      <c r="O721" s="70">
        <v>0.46486211303914599</v>
      </c>
      <c r="P721" s="57" t="s">
        <v>1572</v>
      </c>
      <c r="Q721" s="27" t="s">
        <v>1572</v>
      </c>
      <c r="R721" s="27" t="s">
        <v>1572</v>
      </c>
      <c r="S721" s="27" t="s">
        <v>1573</v>
      </c>
      <c r="T721" s="27" t="s">
        <v>1582</v>
      </c>
      <c r="U721" s="68">
        <v>2.8463421503000368</v>
      </c>
      <c r="V721" s="27" t="s">
        <v>1576</v>
      </c>
      <c r="W721" s="27" t="s">
        <v>1574</v>
      </c>
      <c r="X721" s="27" t="s">
        <v>1574</v>
      </c>
      <c r="Y721" s="27" t="s">
        <v>1574</v>
      </c>
      <c r="Z721" s="68" t="s">
        <v>1576</v>
      </c>
      <c r="AA721" s="68" t="s">
        <v>1576</v>
      </c>
      <c r="AB721" s="70" t="s">
        <v>1576</v>
      </c>
      <c r="AC721" s="68" t="s">
        <v>1577</v>
      </c>
      <c r="AD721" s="70" t="s">
        <v>1578</v>
      </c>
      <c r="AE721" s="68" t="s">
        <v>1576</v>
      </c>
      <c r="AF721" s="68" t="s">
        <v>1576</v>
      </c>
      <c r="AG721" s="68" t="s">
        <v>1576</v>
      </c>
      <c r="AH721" s="70" t="s">
        <v>1576</v>
      </c>
      <c r="AI721" s="77" t="s">
        <v>1576</v>
      </c>
    </row>
    <row r="722" spans="1:35" x14ac:dyDescent="0.3">
      <c r="A722" s="74">
        <v>190684</v>
      </c>
      <c r="B722" s="89" t="s">
        <v>42</v>
      </c>
      <c r="C722" s="27" t="s">
        <v>42</v>
      </c>
      <c r="D722" s="45">
        <v>2020</v>
      </c>
      <c r="E722" s="4">
        <v>44068</v>
      </c>
      <c r="F722" s="205">
        <v>6572520</v>
      </c>
      <c r="G722" s="174">
        <v>148156</v>
      </c>
      <c r="H722" s="68">
        <v>3.1974095287685502</v>
      </c>
      <c r="I722" s="68">
        <v>2.479822962770112</v>
      </c>
      <c r="J722" s="70">
        <v>0.7707411264427666</v>
      </c>
      <c r="K722" s="70">
        <v>0.89766119934044952</v>
      </c>
      <c r="L722" s="27" t="s">
        <v>1572</v>
      </c>
      <c r="M722" s="68">
        <v>2.1453831467499782</v>
      </c>
      <c r="N722" s="27" t="s">
        <v>1575</v>
      </c>
      <c r="O722" s="70">
        <v>0.63933003558101187</v>
      </c>
      <c r="P722" s="57" t="s">
        <v>1572</v>
      </c>
      <c r="Q722" s="27" t="s">
        <v>1572</v>
      </c>
      <c r="R722" s="27" t="s">
        <v>1572</v>
      </c>
      <c r="S722" s="27" t="s">
        <v>1573</v>
      </c>
      <c r="T722" s="68">
        <v>2.8822789204200299</v>
      </c>
      <c r="U722" s="68">
        <v>2.7983164106569469</v>
      </c>
      <c r="V722" s="27" t="s">
        <v>1576</v>
      </c>
      <c r="W722" s="27" t="s">
        <v>1574</v>
      </c>
      <c r="X722" s="27" t="s">
        <v>1574</v>
      </c>
      <c r="Y722" s="27" t="s">
        <v>1574</v>
      </c>
      <c r="Z722" s="68" t="s">
        <v>1576</v>
      </c>
      <c r="AA722" s="68" t="s">
        <v>1576</v>
      </c>
      <c r="AB722" s="68" t="s">
        <v>1576</v>
      </c>
      <c r="AC722" s="68" t="s">
        <v>1577</v>
      </c>
      <c r="AD722" s="68" t="s">
        <v>1578</v>
      </c>
      <c r="AE722" s="68" t="s">
        <v>1576</v>
      </c>
      <c r="AF722" s="68" t="s">
        <v>1576</v>
      </c>
      <c r="AG722" s="68" t="s">
        <v>1576</v>
      </c>
      <c r="AH722" s="68" t="s">
        <v>1576</v>
      </c>
      <c r="AI722" s="77" t="s">
        <v>1576</v>
      </c>
    </row>
    <row r="723" spans="1:35" x14ac:dyDescent="0.3">
      <c r="A723" s="74">
        <v>195210</v>
      </c>
      <c r="B723" s="89" t="s">
        <v>42</v>
      </c>
      <c r="C723" s="27" t="s">
        <v>42</v>
      </c>
      <c r="D723" s="45">
        <v>2020</v>
      </c>
      <c r="E723" s="78">
        <v>44096</v>
      </c>
      <c r="F723" s="205">
        <v>6572520</v>
      </c>
      <c r="G723" s="174">
        <v>148156</v>
      </c>
      <c r="H723" s="68">
        <v>1.0515648880324273</v>
      </c>
      <c r="I723" s="68">
        <v>1.915188163111613</v>
      </c>
      <c r="J723" s="70">
        <v>0.48652180654307037</v>
      </c>
      <c r="K723" s="68">
        <v>1.1919950384300175</v>
      </c>
      <c r="L723" s="68">
        <v>1.2902296941103506</v>
      </c>
      <c r="M723" s="68">
        <v>2.7136908321704651</v>
      </c>
      <c r="N723" s="27" t="s">
        <v>1575</v>
      </c>
      <c r="O723" s="27" t="s">
        <v>1572</v>
      </c>
      <c r="P723" s="57" t="s">
        <v>1572</v>
      </c>
      <c r="Q723" s="27" t="s">
        <v>1572</v>
      </c>
      <c r="R723" s="27" t="s">
        <v>1572</v>
      </c>
      <c r="S723" s="27" t="s">
        <v>1573</v>
      </c>
      <c r="T723" s="68">
        <v>2.3993842337253861</v>
      </c>
      <c r="U723" s="68">
        <v>2.5916450705473228</v>
      </c>
      <c r="V723" s="27" t="s">
        <v>1576</v>
      </c>
      <c r="W723" s="27" t="s">
        <v>1574</v>
      </c>
      <c r="X723" s="27" t="s">
        <v>1574</v>
      </c>
      <c r="Y723" s="27" t="s">
        <v>1574</v>
      </c>
      <c r="Z723" s="68" t="s">
        <v>1576</v>
      </c>
      <c r="AA723" s="68" t="s">
        <v>1576</v>
      </c>
      <c r="AB723" s="68" t="s">
        <v>1576</v>
      </c>
      <c r="AC723" s="68" t="s">
        <v>1577</v>
      </c>
      <c r="AD723" s="68" t="s">
        <v>1578</v>
      </c>
      <c r="AE723" s="68" t="s">
        <v>1576</v>
      </c>
      <c r="AF723" s="68" t="s">
        <v>1576</v>
      </c>
      <c r="AG723" s="68" t="s">
        <v>1576</v>
      </c>
      <c r="AH723" s="68" t="s">
        <v>1576</v>
      </c>
      <c r="AI723" s="77" t="s">
        <v>1576</v>
      </c>
    </row>
    <row r="724" spans="1:35" x14ac:dyDescent="0.3">
      <c r="A724" s="48">
        <v>199139</v>
      </c>
      <c r="B724" s="89" t="s">
        <v>42</v>
      </c>
      <c r="C724" s="27" t="s">
        <v>42</v>
      </c>
      <c r="D724" s="45">
        <v>2020</v>
      </c>
      <c r="E724" s="4">
        <v>44125</v>
      </c>
      <c r="F724" s="205">
        <v>6572520</v>
      </c>
      <c r="G724" s="174">
        <v>148156</v>
      </c>
      <c r="H724" s="1">
        <v>1.0904880228426947</v>
      </c>
      <c r="I724" s="1">
        <v>2.1638440244992263</v>
      </c>
      <c r="J724" s="73">
        <v>0.69062098127683691</v>
      </c>
      <c r="K724" s="1">
        <v>1.0598530918285054</v>
      </c>
      <c r="L724" s="1">
        <v>1.381459927199808</v>
      </c>
      <c r="M724" s="1">
        <v>1.8850672420933323</v>
      </c>
      <c r="N724" s="27" t="s">
        <v>1575</v>
      </c>
      <c r="O724" s="27" t="s">
        <v>1572</v>
      </c>
      <c r="P724" s="27" t="s">
        <v>1572</v>
      </c>
      <c r="Q724" s="27" t="s">
        <v>1572</v>
      </c>
      <c r="R724" s="27" t="s">
        <v>1572</v>
      </c>
      <c r="S724" s="27" t="s">
        <v>1573</v>
      </c>
      <c r="T724" s="1">
        <v>3.457682163953006</v>
      </c>
      <c r="U724" s="1">
        <v>2.2135399638178685</v>
      </c>
      <c r="V724" s="27" t="s">
        <v>1576</v>
      </c>
      <c r="W724" s="27" t="s">
        <v>1574</v>
      </c>
      <c r="X724" s="27" t="s">
        <v>1574</v>
      </c>
      <c r="Y724" s="27" t="s">
        <v>1574</v>
      </c>
      <c r="Z724" s="68" t="s">
        <v>1576</v>
      </c>
      <c r="AA724" s="68" t="s">
        <v>1576</v>
      </c>
      <c r="AB724" s="68" t="s">
        <v>1576</v>
      </c>
      <c r="AC724" s="68" t="s">
        <v>1577</v>
      </c>
      <c r="AD724" s="68" t="s">
        <v>1578</v>
      </c>
      <c r="AE724" s="68" t="s">
        <v>1576</v>
      </c>
      <c r="AF724" s="68" t="s">
        <v>1576</v>
      </c>
      <c r="AG724" s="68" t="s">
        <v>1576</v>
      </c>
      <c r="AH724" s="68" t="s">
        <v>1576</v>
      </c>
      <c r="AI724" s="77" t="s">
        <v>1576</v>
      </c>
    </row>
    <row r="725" spans="1:35" x14ac:dyDescent="0.3">
      <c r="A725" s="74">
        <v>204877</v>
      </c>
      <c r="B725" s="89" t="s">
        <v>42</v>
      </c>
      <c r="C725" s="27" t="s">
        <v>42</v>
      </c>
      <c r="D725" s="45">
        <v>2020</v>
      </c>
      <c r="E725" s="78">
        <v>44151</v>
      </c>
      <c r="F725" s="205">
        <v>6572520</v>
      </c>
      <c r="G725" s="174">
        <v>148156</v>
      </c>
      <c r="H725" s="1">
        <v>1.2289669511928214</v>
      </c>
      <c r="I725" s="1">
        <v>2.5861238783103522</v>
      </c>
      <c r="J725" s="73">
        <v>0.72980958634274462</v>
      </c>
      <c r="K725" s="73">
        <v>0.89155176187349539</v>
      </c>
      <c r="L725" s="73">
        <v>0.54464871963230466</v>
      </c>
      <c r="M725" s="1">
        <v>2.414204421098709</v>
      </c>
      <c r="N725" s="27" t="s">
        <v>1575</v>
      </c>
      <c r="O725" s="27" t="s">
        <v>1572</v>
      </c>
      <c r="P725" s="27" t="s">
        <v>1572</v>
      </c>
      <c r="Q725" s="27" t="s">
        <v>1572</v>
      </c>
      <c r="R725" s="27" t="s">
        <v>1572</v>
      </c>
      <c r="S725" s="27" t="s">
        <v>1573</v>
      </c>
      <c r="T725" s="1">
        <v>2.2659225213394616</v>
      </c>
      <c r="U725" s="1">
        <v>1.2073757933902387</v>
      </c>
      <c r="V725" s="27" t="s">
        <v>1576</v>
      </c>
      <c r="W725" s="27" t="s">
        <v>1574</v>
      </c>
      <c r="X725" s="27" t="s">
        <v>1574</v>
      </c>
      <c r="Y725" s="27" t="s">
        <v>1574</v>
      </c>
      <c r="Z725" s="68" t="s">
        <v>1576</v>
      </c>
      <c r="AA725" s="68" t="s">
        <v>1576</v>
      </c>
      <c r="AB725" s="68" t="s">
        <v>1576</v>
      </c>
      <c r="AC725" s="68" t="s">
        <v>1577</v>
      </c>
      <c r="AD725" s="68" t="s">
        <v>1578</v>
      </c>
      <c r="AE725" s="68" t="s">
        <v>1576</v>
      </c>
      <c r="AF725" s="68" t="s">
        <v>1576</v>
      </c>
      <c r="AG725" s="68" t="s">
        <v>1576</v>
      </c>
      <c r="AH725" s="68" t="s">
        <v>1576</v>
      </c>
      <c r="AI725" s="77" t="s">
        <v>1576</v>
      </c>
    </row>
    <row r="726" spans="1:35" x14ac:dyDescent="0.3">
      <c r="A726" s="48">
        <v>205812</v>
      </c>
      <c r="B726" s="89" t="s">
        <v>42</v>
      </c>
      <c r="C726" s="27" t="s">
        <v>42</v>
      </c>
      <c r="D726" s="45">
        <v>2020</v>
      </c>
      <c r="E726" s="4">
        <v>44180</v>
      </c>
      <c r="F726" s="205">
        <v>6572520</v>
      </c>
      <c r="G726" s="174">
        <v>148156</v>
      </c>
      <c r="H726" s="73">
        <v>0.98611111111111127</v>
      </c>
      <c r="I726" s="1">
        <v>2.3375000000000004</v>
      </c>
      <c r="J726" s="27" t="s">
        <v>1572</v>
      </c>
      <c r="K726" s="1">
        <v>2.6597222222222223</v>
      </c>
      <c r="L726" s="1">
        <v>1.3273504273504273</v>
      </c>
      <c r="M726" s="1">
        <v>3.2846153846153849</v>
      </c>
      <c r="N726" s="27" t="s">
        <v>1575</v>
      </c>
      <c r="O726" s="73">
        <v>0.64253205128205126</v>
      </c>
      <c r="P726" s="27" t="s">
        <v>1572</v>
      </c>
      <c r="Q726" s="27" t="s">
        <v>1572</v>
      </c>
      <c r="R726" s="27" t="s">
        <v>1572</v>
      </c>
      <c r="S726" s="27" t="s">
        <v>1573</v>
      </c>
      <c r="T726" s="1">
        <v>3.32</v>
      </c>
      <c r="U726" s="27" t="s">
        <v>1572</v>
      </c>
      <c r="V726" s="27" t="s">
        <v>1576</v>
      </c>
      <c r="W726" s="27" t="s">
        <v>1574</v>
      </c>
      <c r="X726" s="27" t="s">
        <v>1574</v>
      </c>
      <c r="Y726" s="27" t="s">
        <v>1574</v>
      </c>
      <c r="Z726" s="68" t="s">
        <v>1576</v>
      </c>
      <c r="AA726" s="68" t="s">
        <v>1576</v>
      </c>
      <c r="AB726" s="68" t="s">
        <v>1576</v>
      </c>
      <c r="AC726" s="68" t="s">
        <v>1577</v>
      </c>
      <c r="AD726" s="68" t="s">
        <v>1578</v>
      </c>
      <c r="AE726" s="68" t="s">
        <v>1576</v>
      </c>
      <c r="AF726" s="68" t="s">
        <v>1576</v>
      </c>
      <c r="AG726" s="68" t="s">
        <v>1576</v>
      </c>
      <c r="AH726" s="68" t="s">
        <v>1576</v>
      </c>
      <c r="AI726" s="77" t="s">
        <v>1576</v>
      </c>
    </row>
    <row r="727" spans="1:35" x14ac:dyDescent="0.3">
      <c r="A727" s="74" t="s">
        <v>1699</v>
      </c>
      <c r="B727" s="89" t="s">
        <v>43</v>
      </c>
      <c r="C727" s="27" t="s">
        <v>43</v>
      </c>
      <c r="D727" s="45">
        <v>2020</v>
      </c>
      <c r="E727" s="4">
        <v>43847</v>
      </c>
      <c r="F727" s="205">
        <v>6578630</v>
      </c>
      <c r="G727" s="174">
        <v>153662</v>
      </c>
      <c r="H727" s="68">
        <v>2.67</v>
      </c>
      <c r="I727" s="68">
        <v>1.07</v>
      </c>
      <c r="J727" s="68">
        <v>1.44</v>
      </c>
      <c r="K727" s="68">
        <v>1.33</v>
      </c>
      <c r="L727" s="70">
        <v>0.996</v>
      </c>
      <c r="M727" s="68">
        <v>1.32</v>
      </c>
      <c r="N727" s="70" t="s">
        <v>1575</v>
      </c>
      <c r="O727" s="70">
        <v>0.34699999999999998</v>
      </c>
      <c r="P727" s="79" t="s">
        <v>1572</v>
      </c>
      <c r="Q727" s="70" t="s">
        <v>1572</v>
      </c>
      <c r="R727" s="70" t="s">
        <v>1572</v>
      </c>
      <c r="S727" s="70" t="s">
        <v>1573</v>
      </c>
      <c r="T727" s="70" t="s">
        <v>1582</v>
      </c>
      <c r="U727" s="70">
        <v>0.79600000000000004</v>
      </c>
      <c r="V727" s="70" t="s">
        <v>1576</v>
      </c>
      <c r="W727" s="70" t="s">
        <v>1574</v>
      </c>
      <c r="X727" s="70" t="s">
        <v>1574</v>
      </c>
      <c r="Y727" s="70" t="s">
        <v>1574</v>
      </c>
      <c r="Z727" s="70" t="s">
        <v>1576</v>
      </c>
      <c r="AA727" s="70" t="s">
        <v>1576</v>
      </c>
      <c r="AB727" s="70" t="s">
        <v>1576</v>
      </c>
      <c r="AC727" s="68" t="s">
        <v>1577</v>
      </c>
      <c r="AD727" s="68" t="s">
        <v>1578</v>
      </c>
      <c r="AE727" s="68" t="s">
        <v>1576</v>
      </c>
      <c r="AF727" s="68" t="s">
        <v>1576</v>
      </c>
      <c r="AG727" s="68" t="s">
        <v>1576</v>
      </c>
      <c r="AH727" s="68" t="s">
        <v>1576</v>
      </c>
      <c r="AI727" s="76" t="s">
        <v>1576</v>
      </c>
    </row>
    <row r="728" spans="1:35" x14ac:dyDescent="0.3">
      <c r="A728" s="74" t="s">
        <v>1700</v>
      </c>
      <c r="B728" s="89" t="s">
        <v>43</v>
      </c>
      <c r="C728" s="27" t="s">
        <v>43</v>
      </c>
      <c r="D728" s="45">
        <v>2020</v>
      </c>
      <c r="E728" s="75">
        <v>43873</v>
      </c>
      <c r="F728" s="205">
        <v>6578630</v>
      </c>
      <c r="G728" s="174">
        <v>153662</v>
      </c>
      <c r="H728" s="68">
        <v>2.0299999999999998</v>
      </c>
      <c r="I728" s="68">
        <v>1.23</v>
      </c>
      <c r="J728" s="68">
        <v>1.03</v>
      </c>
      <c r="K728" s="70">
        <v>0.58499999999999996</v>
      </c>
      <c r="L728" s="70">
        <v>0.78700000000000003</v>
      </c>
      <c r="M728" s="68">
        <v>1.08</v>
      </c>
      <c r="N728" s="70" t="s">
        <v>1575</v>
      </c>
      <c r="O728" s="70" t="s">
        <v>1572</v>
      </c>
      <c r="P728" s="79" t="s">
        <v>1572</v>
      </c>
      <c r="Q728" s="70" t="s">
        <v>1572</v>
      </c>
      <c r="R728" s="70" t="s">
        <v>1572</v>
      </c>
      <c r="S728" s="70" t="s">
        <v>1573</v>
      </c>
      <c r="T728" s="68">
        <v>5.05</v>
      </c>
      <c r="U728" s="68">
        <v>1.23</v>
      </c>
      <c r="V728" s="70" t="s">
        <v>1576</v>
      </c>
      <c r="W728" s="70" t="s">
        <v>1574</v>
      </c>
      <c r="X728" s="70" t="s">
        <v>1574</v>
      </c>
      <c r="Y728" s="70" t="s">
        <v>1574</v>
      </c>
      <c r="Z728" s="70" t="s">
        <v>1576</v>
      </c>
      <c r="AA728" s="70" t="s">
        <v>1576</v>
      </c>
      <c r="AB728" s="70" t="s">
        <v>1576</v>
      </c>
      <c r="AC728" s="68" t="s">
        <v>1577</v>
      </c>
      <c r="AD728" s="68" t="s">
        <v>1578</v>
      </c>
      <c r="AE728" s="68" t="s">
        <v>1576</v>
      </c>
      <c r="AF728" s="68" t="s">
        <v>1576</v>
      </c>
      <c r="AG728" s="68" t="s">
        <v>1576</v>
      </c>
      <c r="AH728" s="68" t="s">
        <v>1576</v>
      </c>
      <c r="AI728" s="76" t="s">
        <v>1576</v>
      </c>
    </row>
    <row r="729" spans="1:35" x14ac:dyDescent="0.3">
      <c r="A729" s="74" t="s">
        <v>1701</v>
      </c>
      <c r="B729" s="89" t="s">
        <v>43</v>
      </c>
      <c r="C729" s="27" t="s">
        <v>43</v>
      </c>
      <c r="D729" s="45">
        <v>2020</v>
      </c>
      <c r="E729" s="75">
        <v>43906</v>
      </c>
      <c r="F729" s="205">
        <v>6578630</v>
      </c>
      <c r="G729" s="174">
        <v>153662</v>
      </c>
      <c r="H729" s="68">
        <v>1.82</v>
      </c>
      <c r="I729" s="68">
        <v>1</v>
      </c>
      <c r="J729" s="70">
        <v>0.91100000000000003</v>
      </c>
      <c r="K729" s="70">
        <v>0.54</v>
      </c>
      <c r="L729" s="70">
        <v>0.60399999999999998</v>
      </c>
      <c r="M729" s="68">
        <v>1.4</v>
      </c>
      <c r="N729" s="70" t="s">
        <v>1575</v>
      </c>
      <c r="O729" s="70" t="s">
        <v>1572</v>
      </c>
      <c r="P729" s="79" t="s">
        <v>1572</v>
      </c>
      <c r="Q729" s="70" t="s">
        <v>1572</v>
      </c>
      <c r="R729" s="70" t="s">
        <v>1572</v>
      </c>
      <c r="S729" s="70" t="s">
        <v>1573</v>
      </c>
      <c r="T729" s="68">
        <v>5.55</v>
      </c>
      <c r="U729" s="70">
        <v>0.91500000000000004</v>
      </c>
      <c r="V729" s="70" t="s">
        <v>1576</v>
      </c>
      <c r="W729" s="70" t="s">
        <v>1574</v>
      </c>
      <c r="X729" s="70" t="s">
        <v>1574</v>
      </c>
      <c r="Y729" s="70" t="s">
        <v>1574</v>
      </c>
      <c r="Z729" s="70" t="s">
        <v>1576</v>
      </c>
      <c r="AA729" s="70" t="s">
        <v>1576</v>
      </c>
      <c r="AB729" s="70" t="s">
        <v>1576</v>
      </c>
      <c r="AC729" s="68" t="s">
        <v>1577</v>
      </c>
      <c r="AD729" s="68" t="s">
        <v>1578</v>
      </c>
      <c r="AE729" s="68" t="s">
        <v>1576</v>
      </c>
      <c r="AF729" s="68" t="s">
        <v>1576</v>
      </c>
      <c r="AG729" s="68" t="s">
        <v>1576</v>
      </c>
      <c r="AH729" s="68" t="s">
        <v>1576</v>
      </c>
      <c r="AI729" s="76" t="s">
        <v>1576</v>
      </c>
    </row>
    <row r="730" spans="1:35" x14ac:dyDescent="0.3">
      <c r="A730" s="74" t="s">
        <v>1702</v>
      </c>
      <c r="B730" s="89" t="s">
        <v>43</v>
      </c>
      <c r="C730" s="27" t="s">
        <v>43</v>
      </c>
      <c r="D730" s="45">
        <v>2020</v>
      </c>
      <c r="E730" s="78">
        <v>43937</v>
      </c>
      <c r="F730" s="205">
        <v>6578630</v>
      </c>
      <c r="G730" s="174">
        <v>153662</v>
      </c>
      <c r="H730" s="68">
        <v>1.62</v>
      </c>
      <c r="I730" s="70">
        <v>0.96199999999999997</v>
      </c>
      <c r="J730" s="70">
        <v>0.96299999999999997</v>
      </c>
      <c r="K730" s="70">
        <v>0.83499999999999996</v>
      </c>
      <c r="L730" s="70">
        <v>0.73799999999999999</v>
      </c>
      <c r="M730" s="68">
        <v>1.37</v>
      </c>
      <c r="N730" s="70" t="s">
        <v>1575</v>
      </c>
      <c r="O730" s="70" t="s">
        <v>1572</v>
      </c>
      <c r="P730" s="79" t="s">
        <v>1572</v>
      </c>
      <c r="Q730" s="70" t="s">
        <v>1572</v>
      </c>
      <c r="R730" s="70" t="s">
        <v>1572</v>
      </c>
      <c r="S730" s="70" t="s">
        <v>1573</v>
      </c>
      <c r="T730" s="68">
        <v>5.39</v>
      </c>
      <c r="U730" s="70">
        <v>0.81200000000000006</v>
      </c>
      <c r="V730" s="70" t="s">
        <v>1576</v>
      </c>
      <c r="W730" s="70" t="s">
        <v>1574</v>
      </c>
      <c r="X730" s="70" t="s">
        <v>1574</v>
      </c>
      <c r="Y730" s="70" t="s">
        <v>1574</v>
      </c>
      <c r="Z730" s="70" t="s">
        <v>1576</v>
      </c>
      <c r="AA730" s="70" t="s">
        <v>1576</v>
      </c>
      <c r="AB730" s="70" t="s">
        <v>1576</v>
      </c>
      <c r="AC730" s="70" t="s">
        <v>1577</v>
      </c>
      <c r="AD730" s="70" t="s">
        <v>1578</v>
      </c>
      <c r="AE730" s="70" t="s">
        <v>1576</v>
      </c>
      <c r="AF730" s="70" t="s">
        <v>1576</v>
      </c>
      <c r="AG730" s="70" t="s">
        <v>1576</v>
      </c>
      <c r="AH730" s="70" t="s">
        <v>1576</v>
      </c>
      <c r="AI730" s="77" t="s">
        <v>1576</v>
      </c>
    </row>
    <row r="731" spans="1:35" x14ac:dyDescent="0.3">
      <c r="A731" s="74" t="s">
        <v>1703</v>
      </c>
      <c r="B731" s="89" t="s">
        <v>43</v>
      </c>
      <c r="C731" s="27" t="s">
        <v>43</v>
      </c>
      <c r="D731" s="45">
        <v>2020</v>
      </c>
      <c r="E731" s="78">
        <v>43966</v>
      </c>
      <c r="F731" s="205">
        <v>6578630</v>
      </c>
      <c r="G731" s="174">
        <v>153662</v>
      </c>
      <c r="H731" s="68">
        <v>1.91</v>
      </c>
      <c r="I731" s="68">
        <v>1.1599999999999999</v>
      </c>
      <c r="J731" s="68">
        <v>1.08</v>
      </c>
      <c r="K731" s="70">
        <v>0.92500000000000004</v>
      </c>
      <c r="L731" s="68">
        <v>1.1000000000000001</v>
      </c>
      <c r="M731" s="68">
        <v>1.19</v>
      </c>
      <c r="N731" s="70" t="s">
        <v>1575</v>
      </c>
      <c r="O731" s="70" t="s">
        <v>1572</v>
      </c>
      <c r="P731" s="79" t="s">
        <v>1572</v>
      </c>
      <c r="Q731" s="70" t="s">
        <v>1572</v>
      </c>
      <c r="R731" s="70" t="s">
        <v>1572</v>
      </c>
      <c r="S731" s="70" t="s">
        <v>1573</v>
      </c>
      <c r="T731" s="68">
        <v>3.42</v>
      </c>
      <c r="U731" s="68">
        <v>1.956280761357202</v>
      </c>
      <c r="V731" s="70" t="s">
        <v>1576</v>
      </c>
      <c r="W731" s="70" t="s">
        <v>1574</v>
      </c>
      <c r="X731" s="70" t="s">
        <v>1574</v>
      </c>
      <c r="Y731" s="70" t="s">
        <v>1574</v>
      </c>
      <c r="Z731" s="70" t="s">
        <v>1576</v>
      </c>
      <c r="AA731" s="70" t="s">
        <v>1576</v>
      </c>
      <c r="AB731" s="70" t="s">
        <v>1576</v>
      </c>
      <c r="AC731" s="70" t="s">
        <v>1577</v>
      </c>
      <c r="AD731" s="70" t="s">
        <v>1578</v>
      </c>
      <c r="AE731" s="70" t="s">
        <v>1576</v>
      </c>
      <c r="AF731" s="70" t="s">
        <v>1576</v>
      </c>
      <c r="AG731" s="70" t="s">
        <v>1576</v>
      </c>
      <c r="AH731" s="70" t="s">
        <v>1576</v>
      </c>
      <c r="AI731" s="77" t="s">
        <v>1576</v>
      </c>
    </row>
    <row r="732" spans="1:35" x14ac:dyDescent="0.3">
      <c r="A732" s="74">
        <v>183744</v>
      </c>
      <c r="B732" s="89" t="s">
        <v>43</v>
      </c>
      <c r="C732" s="27" t="s">
        <v>43</v>
      </c>
      <c r="D732" s="45">
        <v>2020</v>
      </c>
      <c r="E732" s="78">
        <v>43993</v>
      </c>
      <c r="F732" s="205">
        <v>6578630</v>
      </c>
      <c r="G732" s="174">
        <v>153662</v>
      </c>
      <c r="H732" s="68">
        <v>1.86</v>
      </c>
      <c r="I732" s="70" t="s">
        <v>1573</v>
      </c>
      <c r="J732" s="68">
        <v>1.2</v>
      </c>
      <c r="K732" s="70">
        <v>0.92100000000000004</v>
      </c>
      <c r="L732" s="70">
        <v>0.66400000000000003</v>
      </c>
      <c r="M732" s="70" t="s">
        <v>1572</v>
      </c>
      <c r="N732" s="70" t="s">
        <v>1575</v>
      </c>
      <c r="O732" s="70" t="s">
        <v>1572</v>
      </c>
      <c r="P732" s="79" t="s">
        <v>1572</v>
      </c>
      <c r="Q732" s="70" t="s">
        <v>1572</v>
      </c>
      <c r="R732" s="70" t="s">
        <v>1572</v>
      </c>
      <c r="S732" s="70" t="s">
        <v>1573</v>
      </c>
      <c r="T732" s="70" t="s">
        <v>1582</v>
      </c>
      <c r="U732" s="70">
        <v>0.97880419998911927</v>
      </c>
      <c r="V732" s="70" t="s">
        <v>1576</v>
      </c>
      <c r="W732" s="70" t="s">
        <v>1574</v>
      </c>
      <c r="X732" s="70" t="s">
        <v>1574</v>
      </c>
      <c r="Y732" s="70" t="s">
        <v>1574</v>
      </c>
      <c r="Z732" s="70" t="s">
        <v>1576</v>
      </c>
      <c r="AA732" s="70" t="s">
        <v>1576</v>
      </c>
      <c r="AB732" s="70" t="s">
        <v>1576</v>
      </c>
      <c r="AC732" s="70" t="s">
        <v>1577</v>
      </c>
      <c r="AD732" s="70" t="s">
        <v>1578</v>
      </c>
      <c r="AE732" s="70" t="s">
        <v>1576</v>
      </c>
      <c r="AF732" s="70" t="s">
        <v>1576</v>
      </c>
      <c r="AG732" s="70" t="s">
        <v>1576</v>
      </c>
      <c r="AH732" s="70" t="s">
        <v>1576</v>
      </c>
      <c r="AI732" s="77" t="s">
        <v>1576</v>
      </c>
    </row>
    <row r="733" spans="1:35" x14ac:dyDescent="0.3">
      <c r="A733" s="74">
        <v>190284</v>
      </c>
      <c r="B733" s="89" t="s">
        <v>43</v>
      </c>
      <c r="C733" s="27" t="s">
        <v>43</v>
      </c>
      <c r="D733" s="45">
        <v>2020</v>
      </c>
      <c r="E733" s="78">
        <v>44029</v>
      </c>
      <c r="F733" s="205">
        <v>6578630</v>
      </c>
      <c r="G733" s="174">
        <v>153662</v>
      </c>
      <c r="H733" s="68">
        <v>2.4407725321888414</v>
      </c>
      <c r="I733" s="68">
        <v>1.4724331462528888</v>
      </c>
      <c r="J733" s="68">
        <v>1.0346649059095412</v>
      </c>
      <c r="K733" s="68">
        <v>1.0439088808187522</v>
      </c>
      <c r="L733" s="70">
        <v>0.98602399031583565</v>
      </c>
      <c r="M733" s="68">
        <v>1.5852316496093322</v>
      </c>
      <c r="N733" s="27" t="s">
        <v>1575</v>
      </c>
      <c r="O733" s="70">
        <v>0.46568724551557167</v>
      </c>
      <c r="P733" s="57" t="s">
        <v>1572</v>
      </c>
      <c r="Q733" s="27" t="s">
        <v>1572</v>
      </c>
      <c r="R733" s="27" t="s">
        <v>1572</v>
      </c>
      <c r="S733" s="27" t="s">
        <v>1573</v>
      </c>
      <c r="T733" s="68">
        <v>3.2196544514141081</v>
      </c>
      <c r="U733" s="68">
        <v>1.5217343457686805</v>
      </c>
      <c r="V733" s="27" t="s">
        <v>1576</v>
      </c>
      <c r="W733" s="27" t="s">
        <v>1574</v>
      </c>
      <c r="X733" s="27" t="s">
        <v>1574</v>
      </c>
      <c r="Y733" s="27" t="s">
        <v>1574</v>
      </c>
      <c r="Z733" s="68" t="s">
        <v>1576</v>
      </c>
      <c r="AA733" s="68" t="s">
        <v>1576</v>
      </c>
      <c r="AB733" s="68" t="s">
        <v>1576</v>
      </c>
      <c r="AC733" s="70" t="s">
        <v>1577</v>
      </c>
      <c r="AD733" s="68" t="s">
        <v>1578</v>
      </c>
      <c r="AE733" s="68" t="s">
        <v>1576</v>
      </c>
      <c r="AF733" s="68" t="s">
        <v>1576</v>
      </c>
      <c r="AG733" s="68" t="s">
        <v>1576</v>
      </c>
      <c r="AH733" s="70" t="s">
        <v>1576</v>
      </c>
      <c r="AI733" s="77" t="s">
        <v>1576</v>
      </c>
    </row>
    <row r="734" spans="1:35" x14ac:dyDescent="0.3">
      <c r="A734" s="74">
        <v>190685</v>
      </c>
      <c r="B734" s="89" t="s">
        <v>43</v>
      </c>
      <c r="C734" s="27" t="s">
        <v>43</v>
      </c>
      <c r="D734" s="45">
        <v>2020</v>
      </c>
      <c r="E734" s="4">
        <v>44068</v>
      </c>
      <c r="F734" s="205">
        <v>6578630</v>
      </c>
      <c r="G734" s="174">
        <v>153662</v>
      </c>
      <c r="H734" s="68">
        <v>3.7994923021132099</v>
      </c>
      <c r="I734" s="70">
        <v>0.76814030923416754</v>
      </c>
      <c r="J734" s="68">
        <v>1.0939680655831385</v>
      </c>
      <c r="K734" s="68">
        <v>1.2291343860921549</v>
      </c>
      <c r="L734" s="27" t="s">
        <v>1572</v>
      </c>
      <c r="M734" s="70">
        <v>0.77220628798118662</v>
      </c>
      <c r="N734" s="27" t="s">
        <v>1575</v>
      </c>
      <c r="O734" s="27" t="s">
        <v>1572</v>
      </c>
      <c r="P734" s="57" t="s">
        <v>1572</v>
      </c>
      <c r="Q734" s="27" t="s">
        <v>1572</v>
      </c>
      <c r="R734" s="27" t="s">
        <v>1572</v>
      </c>
      <c r="S734" s="27" t="s">
        <v>1573</v>
      </c>
      <c r="T734" s="68">
        <v>2.3659600654952255</v>
      </c>
      <c r="U734" s="70">
        <v>0.67209529775052468</v>
      </c>
      <c r="V734" s="27" t="s">
        <v>1576</v>
      </c>
      <c r="W734" s="27" t="s">
        <v>1574</v>
      </c>
      <c r="X734" s="27" t="s">
        <v>1574</v>
      </c>
      <c r="Y734" s="27" t="s">
        <v>1574</v>
      </c>
      <c r="Z734" s="68" t="s">
        <v>1576</v>
      </c>
      <c r="AA734" s="68" t="s">
        <v>1576</v>
      </c>
      <c r="AB734" s="68" t="s">
        <v>1576</v>
      </c>
      <c r="AC734" s="68" t="s">
        <v>1577</v>
      </c>
      <c r="AD734" s="68" t="s">
        <v>1578</v>
      </c>
      <c r="AE734" s="68" t="s">
        <v>1576</v>
      </c>
      <c r="AF734" s="68" t="s">
        <v>1576</v>
      </c>
      <c r="AG734" s="68" t="s">
        <v>1576</v>
      </c>
      <c r="AH734" s="68" t="s">
        <v>1576</v>
      </c>
      <c r="AI734" s="77" t="s">
        <v>1576</v>
      </c>
    </row>
    <row r="735" spans="1:35" x14ac:dyDescent="0.3">
      <c r="A735" s="74">
        <v>195211</v>
      </c>
      <c r="B735" s="89" t="s">
        <v>43</v>
      </c>
      <c r="C735" s="27" t="s">
        <v>43</v>
      </c>
      <c r="D735" s="45">
        <v>2020</v>
      </c>
      <c r="E735" s="78">
        <v>44096</v>
      </c>
      <c r="F735" s="205">
        <v>6578630</v>
      </c>
      <c r="G735" s="174">
        <v>153662</v>
      </c>
      <c r="H735" s="68">
        <v>2.3960202250856306</v>
      </c>
      <c r="I735" s="68">
        <v>1.1920839449790683</v>
      </c>
      <c r="J735" s="68">
        <v>1.0094057521883326</v>
      </c>
      <c r="K735" s="70">
        <v>0.63535040504539775</v>
      </c>
      <c r="L735" s="27" t="s">
        <v>1572</v>
      </c>
      <c r="M735" s="68">
        <v>1.5128581525580385</v>
      </c>
      <c r="N735" s="27" t="s">
        <v>1575</v>
      </c>
      <c r="O735" s="27" t="s">
        <v>1572</v>
      </c>
      <c r="P735" s="57" t="s">
        <v>1572</v>
      </c>
      <c r="Q735" s="27" t="s">
        <v>1572</v>
      </c>
      <c r="R735" s="27" t="s">
        <v>1572</v>
      </c>
      <c r="S735" s="27" t="s">
        <v>1573</v>
      </c>
      <c r="T735" s="68">
        <v>4.9230685586908072</v>
      </c>
      <c r="U735" s="70">
        <v>0.97874191268417332</v>
      </c>
      <c r="V735" s="27" t="s">
        <v>1576</v>
      </c>
      <c r="W735" s="27" t="s">
        <v>1574</v>
      </c>
      <c r="X735" s="27" t="s">
        <v>1574</v>
      </c>
      <c r="Y735" s="27" t="s">
        <v>1574</v>
      </c>
      <c r="Z735" s="68" t="s">
        <v>1576</v>
      </c>
      <c r="AA735" s="68" t="s">
        <v>1576</v>
      </c>
      <c r="AB735" s="68" t="s">
        <v>1576</v>
      </c>
      <c r="AC735" s="68" t="s">
        <v>1577</v>
      </c>
      <c r="AD735" s="68" t="s">
        <v>1578</v>
      </c>
      <c r="AE735" s="68" t="s">
        <v>1576</v>
      </c>
      <c r="AF735" s="68" t="s">
        <v>1576</v>
      </c>
      <c r="AG735" s="68" t="s">
        <v>1576</v>
      </c>
      <c r="AH735" s="68" t="s">
        <v>1576</v>
      </c>
      <c r="AI735" s="77" t="s">
        <v>1576</v>
      </c>
    </row>
    <row r="736" spans="1:35" x14ac:dyDescent="0.3">
      <c r="A736" s="48">
        <v>199140</v>
      </c>
      <c r="B736" s="89" t="s">
        <v>43</v>
      </c>
      <c r="C736" s="27" t="s">
        <v>43</v>
      </c>
      <c r="D736" s="45">
        <v>2020</v>
      </c>
      <c r="E736" s="4">
        <v>44125</v>
      </c>
      <c r="F736" s="205">
        <v>6578630</v>
      </c>
      <c r="G736" s="174">
        <v>153662</v>
      </c>
      <c r="H736" s="1">
        <v>1.9336327022894191</v>
      </c>
      <c r="I736" s="1">
        <v>1.0655596476492</v>
      </c>
      <c r="J736" s="1">
        <v>1.1637698951131787</v>
      </c>
      <c r="K736" s="1">
        <v>1.0181775107148243</v>
      </c>
      <c r="L736" s="1">
        <v>1.0452068661023886</v>
      </c>
      <c r="M736" s="1">
        <v>2.0015722254528225</v>
      </c>
      <c r="N736" s="27" t="s">
        <v>1575</v>
      </c>
      <c r="O736" s="27" t="s">
        <v>1572</v>
      </c>
      <c r="P736" s="57" t="s">
        <v>1572</v>
      </c>
      <c r="Q736" s="27" t="s">
        <v>1572</v>
      </c>
      <c r="R736" s="27" t="s">
        <v>1572</v>
      </c>
      <c r="S736" s="27" t="s">
        <v>1573</v>
      </c>
      <c r="T736" s="1">
        <v>5.1610992655768779</v>
      </c>
      <c r="U736" s="1">
        <v>1.8253968253968254</v>
      </c>
      <c r="V736" s="27" t="s">
        <v>1576</v>
      </c>
      <c r="W736" s="27" t="s">
        <v>1574</v>
      </c>
      <c r="X736" s="27" t="s">
        <v>1574</v>
      </c>
      <c r="Y736" s="27" t="s">
        <v>1574</v>
      </c>
      <c r="Z736" s="68" t="s">
        <v>1576</v>
      </c>
      <c r="AA736" s="68" t="s">
        <v>1576</v>
      </c>
      <c r="AB736" s="68" t="s">
        <v>1576</v>
      </c>
      <c r="AC736" s="68" t="s">
        <v>1577</v>
      </c>
      <c r="AD736" s="68" t="s">
        <v>1578</v>
      </c>
      <c r="AE736" s="68" t="s">
        <v>1576</v>
      </c>
      <c r="AF736" s="68" t="s">
        <v>1576</v>
      </c>
      <c r="AG736" s="68" t="s">
        <v>1576</v>
      </c>
      <c r="AH736" s="68" t="s">
        <v>1576</v>
      </c>
      <c r="AI736" s="77" t="s">
        <v>1576</v>
      </c>
    </row>
    <row r="737" spans="1:35" x14ac:dyDescent="0.3">
      <c r="A737" s="74">
        <v>204878</v>
      </c>
      <c r="B737" s="89" t="s">
        <v>43</v>
      </c>
      <c r="C737" s="27" t="s">
        <v>43</v>
      </c>
      <c r="D737" s="45">
        <v>2020</v>
      </c>
      <c r="E737" s="78">
        <v>44151</v>
      </c>
      <c r="F737" s="205">
        <v>6578630</v>
      </c>
      <c r="G737" s="174">
        <v>153662</v>
      </c>
      <c r="H737" s="1">
        <v>1.983491371240405</v>
      </c>
      <c r="I737" s="1">
        <v>1.1422781687426351</v>
      </c>
      <c r="J737" s="73">
        <v>0.88644398189447249</v>
      </c>
      <c r="K737" s="73">
        <v>0.98644288058501572</v>
      </c>
      <c r="L737" s="73">
        <v>0.60759242739617414</v>
      </c>
      <c r="M737" s="1">
        <v>2.3899516525148403</v>
      </c>
      <c r="N737" s="27" t="s">
        <v>1575</v>
      </c>
      <c r="O737" s="73">
        <v>0.34599999999999997</v>
      </c>
      <c r="P737" s="27" t="s">
        <v>1572</v>
      </c>
      <c r="Q737" s="27" t="s">
        <v>1572</v>
      </c>
      <c r="R737" s="27" t="s">
        <v>1572</v>
      </c>
      <c r="S737" s="27" t="s">
        <v>1573</v>
      </c>
      <c r="T737" s="1">
        <v>4.5600819374235959</v>
      </c>
      <c r="U737" s="1">
        <v>1.6710168390215967</v>
      </c>
      <c r="V737" s="27" t="s">
        <v>1576</v>
      </c>
      <c r="W737" s="27" t="s">
        <v>1574</v>
      </c>
      <c r="X737" s="27" t="s">
        <v>1574</v>
      </c>
      <c r="Y737" s="27" t="s">
        <v>1574</v>
      </c>
      <c r="Z737" s="68" t="s">
        <v>1576</v>
      </c>
      <c r="AA737" s="68" t="s">
        <v>1576</v>
      </c>
      <c r="AB737" s="68" t="s">
        <v>1576</v>
      </c>
      <c r="AC737" s="68" t="s">
        <v>1577</v>
      </c>
      <c r="AD737" s="68" t="s">
        <v>1578</v>
      </c>
      <c r="AE737" s="68" t="s">
        <v>1576</v>
      </c>
      <c r="AF737" s="68" t="s">
        <v>1576</v>
      </c>
      <c r="AG737" s="68" t="s">
        <v>1576</v>
      </c>
      <c r="AH737" s="68" t="s">
        <v>1576</v>
      </c>
      <c r="AI737" s="77" t="s">
        <v>1576</v>
      </c>
    </row>
    <row r="738" spans="1:35" x14ac:dyDescent="0.3">
      <c r="A738" s="48">
        <v>205813</v>
      </c>
      <c r="B738" s="89" t="s">
        <v>43</v>
      </c>
      <c r="C738" s="27" t="s">
        <v>43</v>
      </c>
      <c r="D738" s="45">
        <v>2020</v>
      </c>
      <c r="E738" s="4">
        <v>44181</v>
      </c>
      <c r="F738" s="205">
        <v>6578630</v>
      </c>
      <c r="G738" s="174">
        <v>153662</v>
      </c>
      <c r="H738" s="27" t="s">
        <v>1572</v>
      </c>
      <c r="I738" s="27" t="s">
        <v>1573</v>
      </c>
      <c r="J738" s="27" t="s">
        <v>1572</v>
      </c>
      <c r="K738" s="27" t="s">
        <v>1572</v>
      </c>
      <c r="L738" s="27" t="s">
        <v>1572</v>
      </c>
      <c r="M738" s="27" t="s">
        <v>1572</v>
      </c>
      <c r="N738" s="27" t="s">
        <v>1575</v>
      </c>
      <c r="O738" s="27" t="s">
        <v>1572</v>
      </c>
      <c r="P738" s="27" t="s">
        <v>1572</v>
      </c>
      <c r="Q738" s="27" t="s">
        <v>1572</v>
      </c>
      <c r="R738" s="27" t="s">
        <v>1572</v>
      </c>
      <c r="S738" s="27" t="s">
        <v>1573</v>
      </c>
      <c r="T738" s="27" t="s">
        <v>1582</v>
      </c>
      <c r="U738" s="27" t="s">
        <v>1572</v>
      </c>
      <c r="V738" s="27" t="s">
        <v>1576</v>
      </c>
      <c r="W738" s="27" t="s">
        <v>1574</v>
      </c>
      <c r="X738" s="27" t="s">
        <v>1574</v>
      </c>
      <c r="Y738" s="27" t="s">
        <v>1574</v>
      </c>
      <c r="Z738" s="68" t="s">
        <v>1576</v>
      </c>
      <c r="AA738" s="68" t="s">
        <v>1576</v>
      </c>
      <c r="AB738" s="68" t="s">
        <v>1576</v>
      </c>
      <c r="AC738" s="68" t="s">
        <v>1577</v>
      </c>
      <c r="AD738" s="68" t="s">
        <v>1578</v>
      </c>
      <c r="AE738" s="68" t="s">
        <v>1576</v>
      </c>
      <c r="AF738" s="68" t="s">
        <v>1576</v>
      </c>
      <c r="AG738" s="68" t="s">
        <v>1576</v>
      </c>
      <c r="AH738" s="68" t="s">
        <v>1576</v>
      </c>
      <c r="AI738" s="77" t="s">
        <v>1576</v>
      </c>
    </row>
    <row r="739" spans="1:35" x14ac:dyDescent="0.3">
      <c r="A739" s="74" t="s">
        <v>1704</v>
      </c>
      <c r="B739" s="89" t="s">
        <v>44</v>
      </c>
      <c r="C739" s="27" t="s">
        <v>44</v>
      </c>
      <c r="D739" s="45">
        <v>2020</v>
      </c>
      <c r="E739" s="4">
        <v>43846</v>
      </c>
      <c r="F739" s="205">
        <v>6580770</v>
      </c>
      <c r="G739" s="174">
        <v>149668</v>
      </c>
      <c r="H739" s="68">
        <v>2.76</v>
      </c>
      <c r="I739" s="70">
        <v>0.86</v>
      </c>
      <c r="J739" s="68">
        <v>1.58</v>
      </c>
      <c r="K739" s="70">
        <v>0.95499999999999996</v>
      </c>
      <c r="L739" s="68">
        <v>1.24</v>
      </c>
      <c r="M739" s="68">
        <v>1.52</v>
      </c>
      <c r="N739" s="70" t="s">
        <v>1575</v>
      </c>
      <c r="O739" s="70">
        <v>0.41699999999999998</v>
      </c>
      <c r="P739" s="79" t="s">
        <v>1572</v>
      </c>
      <c r="Q739" s="70" t="s">
        <v>1572</v>
      </c>
      <c r="R739" s="70" t="s">
        <v>1572</v>
      </c>
      <c r="S739" s="70" t="s">
        <v>1573</v>
      </c>
      <c r="T739" s="68">
        <v>2.46</v>
      </c>
      <c r="U739" s="68">
        <v>1.18</v>
      </c>
      <c r="V739" s="70" t="s">
        <v>1576</v>
      </c>
      <c r="W739" s="70" t="s">
        <v>1574</v>
      </c>
      <c r="X739" s="70" t="s">
        <v>1574</v>
      </c>
      <c r="Y739" s="70" t="s">
        <v>1574</v>
      </c>
      <c r="Z739" s="70" t="s">
        <v>1576</v>
      </c>
      <c r="AA739" s="70" t="s">
        <v>1576</v>
      </c>
      <c r="AB739" s="70" t="s">
        <v>1576</v>
      </c>
      <c r="AC739" s="68" t="s">
        <v>1577</v>
      </c>
      <c r="AD739" s="68" t="s">
        <v>1578</v>
      </c>
      <c r="AE739" s="68" t="s">
        <v>1576</v>
      </c>
      <c r="AF739" s="68" t="s">
        <v>1576</v>
      </c>
      <c r="AG739" s="68" t="s">
        <v>1576</v>
      </c>
      <c r="AH739" s="68" t="s">
        <v>1576</v>
      </c>
      <c r="AI739" s="76" t="s">
        <v>1576</v>
      </c>
    </row>
    <row r="740" spans="1:35" x14ac:dyDescent="0.3">
      <c r="A740" s="74" t="s">
        <v>1705</v>
      </c>
      <c r="B740" s="89" t="s">
        <v>44</v>
      </c>
      <c r="C740" s="27" t="s">
        <v>44</v>
      </c>
      <c r="D740" s="45">
        <v>2020</v>
      </c>
      <c r="E740" s="75">
        <v>43874</v>
      </c>
      <c r="F740" s="205">
        <v>6580770</v>
      </c>
      <c r="G740" s="174">
        <v>149668</v>
      </c>
      <c r="H740" s="68">
        <v>1.89</v>
      </c>
      <c r="I740" s="68">
        <v>1.33</v>
      </c>
      <c r="J740" s="68">
        <v>1.43</v>
      </c>
      <c r="K740" s="70">
        <v>0.57799999999999996</v>
      </c>
      <c r="L740" s="70">
        <v>0.84399999999999997</v>
      </c>
      <c r="M740" s="68">
        <v>1.33</v>
      </c>
      <c r="N740" s="70" t="s">
        <v>1575</v>
      </c>
      <c r="O740" s="70" t="s">
        <v>1572</v>
      </c>
      <c r="P740" s="79" t="s">
        <v>1572</v>
      </c>
      <c r="Q740" s="70" t="s">
        <v>1572</v>
      </c>
      <c r="R740" s="70" t="s">
        <v>1572</v>
      </c>
      <c r="S740" s="70" t="s">
        <v>1573</v>
      </c>
      <c r="T740" s="68">
        <v>3.52</v>
      </c>
      <c r="U740" s="68">
        <v>1.2</v>
      </c>
      <c r="V740" s="70" t="s">
        <v>1576</v>
      </c>
      <c r="W740" s="70" t="s">
        <v>1574</v>
      </c>
      <c r="X740" s="70" t="s">
        <v>1574</v>
      </c>
      <c r="Y740" s="70" t="s">
        <v>1574</v>
      </c>
      <c r="Z740" s="70" t="s">
        <v>1576</v>
      </c>
      <c r="AA740" s="70" t="s">
        <v>1576</v>
      </c>
      <c r="AB740" s="70" t="s">
        <v>1576</v>
      </c>
      <c r="AC740" s="68" t="s">
        <v>1577</v>
      </c>
      <c r="AD740" s="68" t="s">
        <v>1578</v>
      </c>
      <c r="AE740" s="68" t="s">
        <v>1576</v>
      </c>
      <c r="AF740" s="68" t="s">
        <v>1576</v>
      </c>
      <c r="AG740" s="68" t="s">
        <v>1576</v>
      </c>
      <c r="AH740" s="68" t="s">
        <v>1576</v>
      </c>
      <c r="AI740" s="76" t="s">
        <v>1576</v>
      </c>
    </row>
    <row r="741" spans="1:35" x14ac:dyDescent="0.3">
      <c r="A741" s="74" t="s">
        <v>1706</v>
      </c>
      <c r="B741" s="89" t="s">
        <v>44</v>
      </c>
      <c r="C741" s="27" t="s">
        <v>44</v>
      </c>
      <c r="D741" s="45">
        <v>2020</v>
      </c>
      <c r="E741" s="75">
        <v>43906</v>
      </c>
      <c r="F741" s="205">
        <v>6580770</v>
      </c>
      <c r="G741" s="174">
        <v>149668</v>
      </c>
      <c r="H741" s="68">
        <v>2.75</v>
      </c>
      <c r="I741" s="68">
        <v>1.24</v>
      </c>
      <c r="J741" s="68">
        <v>1.75</v>
      </c>
      <c r="K741" s="70">
        <v>0.81100000000000005</v>
      </c>
      <c r="L741" s="70">
        <v>0.90800000000000003</v>
      </c>
      <c r="M741" s="68">
        <v>1.56</v>
      </c>
      <c r="N741" s="70" t="s">
        <v>1575</v>
      </c>
      <c r="O741" s="70" t="s">
        <v>1572</v>
      </c>
      <c r="P741" s="79">
        <v>0.40899999999999997</v>
      </c>
      <c r="Q741" s="70" t="s">
        <v>1572</v>
      </c>
      <c r="R741" s="70" t="s">
        <v>1572</v>
      </c>
      <c r="S741" s="70" t="s">
        <v>1573</v>
      </c>
      <c r="T741" s="68">
        <v>6.32</v>
      </c>
      <c r="U741" s="68">
        <v>1.33</v>
      </c>
      <c r="V741" s="70" t="s">
        <v>1576</v>
      </c>
      <c r="W741" s="70" t="s">
        <v>1574</v>
      </c>
      <c r="X741" s="70" t="s">
        <v>1574</v>
      </c>
      <c r="Y741" s="70" t="s">
        <v>1574</v>
      </c>
      <c r="Z741" s="70" t="s">
        <v>1576</v>
      </c>
      <c r="AA741" s="70" t="s">
        <v>1576</v>
      </c>
      <c r="AB741" s="70" t="s">
        <v>1576</v>
      </c>
      <c r="AC741" s="68" t="s">
        <v>1577</v>
      </c>
      <c r="AD741" s="68" t="s">
        <v>1578</v>
      </c>
      <c r="AE741" s="68" t="s">
        <v>1576</v>
      </c>
      <c r="AF741" s="68" t="s">
        <v>1576</v>
      </c>
      <c r="AG741" s="68" t="s">
        <v>1576</v>
      </c>
      <c r="AH741" s="68" t="s">
        <v>1576</v>
      </c>
      <c r="AI741" s="76" t="s">
        <v>1576</v>
      </c>
    </row>
    <row r="742" spans="1:35" x14ac:dyDescent="0.3">
      <c r="A742" s="74" t="s">
        <v>1707</v>
      </c>
      <c r="B742" s="89" t="s">
        <v>44</v>
      </c>
      <c r="C742" s="27" t="s">
        <v>44</v>
      </c>
      <c r="D742" s="45">
        <v>2020</v>
      </c>
      <c r="E742" s="75">
        <v>43937</v>
      </c>
      <c r="F742" s="205">
        <v>6580770</v>
      </c>
      <c r="G742" s="174">
        <v>149668</v>
      </c>
      <c r="H742" s="68">
        <v>2.25</v>
      </c>
      <c r="I742" s="68">
        <v>1.33</v>
      </c>
      <c r="J742" s="68">
        <v>1.96</v>
      </c>
      <c r="K742" s="70">
        <v>0.80200000000000005</v>
      </c>
      <c r="L742" s="70">
        <v>0.876</v>
      </c>
      <c r="M742" s="68">
        <v>1.08</v>
      </c>
      <c r="N742" s="70" t="s">
        <v>1575</v>
      </c>
      <c r="O742" s="70">
        <v>0.39100000000000001</v>
      </c>
      <c r="P742" s="79" t="s">
        <v>1572</v>
      </c>
      <c r="Q742" s="70" t="s">
        <v>1572</v>
      </c>
      <c r="R742" s="70" t="s">
        <v>1572</v>
      </c>
      <c r="S742" s="70" t="s">
        <v>1573</v>
      </c>
      <c r="T742" s="68">
        <v>5.35</v>
      </c>
      <c r="U742" s="68">
        <v>1.68</v>
      </c>
      <c r="V742" s="70" t="s">
        <v>1576</v>
      </c>
      <c r="W742" s="70" t="s">
        <v>1574</v>
      </c>
      <c r="X742" s="70" t="s">
        <v>1574</v>
      </c>
      <c r="Y742" s="70" t="s">
        <v>1574</v>
      </c>
      <c r="Z742" s="70" t="s">
        <v>1576</v>
      </c>
      <c r="AA742" s="70" t="s">
        <v>1576</v>
      </c>
      <c r="AB742" s="70" t="s">
        <v>1576</v>
      </c>
      <c r="AC742" s="70" t="s">
        <v>1577</v>
      </c>
      <c r="AD742" s="70" t="s">
        <v>1578</v>
      </c>
      <c r="AE742" s="70" t="s">
        <v>1576</v>
      </c>
      <c r="AF742" s="70" t="s">
        <v>1576</v>
      </c>
      <c r="AG742" s="70" t="s">
        <v>1576</v>
      </c>
      <c r="AH742" s="70" t="s">
        <v>1576</v>
      </c>
      <c r="AI742" s="77" t="s">
        <v>1576</v>
      </c>
    </row>
    <row r="743" spans="1:35" x14ac:dyDescent="0.3">
      <c r="A743" s="74" t="s">
        <v>1708</v>
      </c>
      <c r="B743" s="89" t="s">
        <v>44</v>
      </c>
      <c r="C743" s="27" t="s">
        <v>44</v>
      </c>
      <c r="D743" s="45">
        <v>2020</v>
      </c>
      <c r="E743" s="75">
        <v>43966</v>
      </c>
      <c r="F743" s="205">
        <v>6580770</v>
      </c>
      <c r="G743" s="174">
        <v>149668</v>
      </c>
      <c r="H743" s="68">
        <v>3.01</v>
      </c>
      <c r="I743" s="68">
        <v>1.58</v>
      </c>
      <c r="J743" s="68">
        <v>1.79</v>
      </c>
      <c r="K743" s="70">
        <v>0.90500000000000003</v>
      </c>
      <c r="L743" s="68">
        <v>1.25</v>
      </c>
      <c r="M743" s="68">
        <v>1.1499999999999999</v>
      </c>
      <c r="N743" s="70" t="s">
        <v>1575</v>
      </c>
      <c r="O743" s="70" t="s">
        <v>1572</v>
      </c>
      <c r="P743" s="79" t="s">
        <v>1572</v>
      </c>
      <c r="Q743" s="70" t="s">
        <v>1572</v>
      </c>
      <c r="R743" s="70" t="s">
        <v>1572</v>
      </c>
      <c r="S743" s="70" t="s">
        <v>1573</v>
      </c>
      <c r="T743" s="68">
        <v>2.98</v>
      </c>
      <c r="U743" s="68">
        <v>1.3155381241018655</v>
      </c>
      <c r="V743" s="70" t="s">
        <v>1576</v>
      </c>
      <c r="W743" s="70" t="s">
        <v>1574</v>
      </c>
      <c r="X743" s="70" t="s">
        <v>1574</v>
      </c>
      <c r="Y743" s="70" t="s">
        <v>1574</v>
      </c>
      <c r="Z743" s="70" t="s">
        <v>1576</v>
      </c>
      <c r="AA743" s="70" t="s">
        <v>1576</v>
      </c>
      <c r="AB743" s="70" t="s">
        <v>1576</v>
      </c>
      <c r="AC743" s="70" t="s">
        <v>1577</v>
      </c>
      <c r="AD743" s="70" t="s">
        <v>1578</v>
      </c>
      <c r="AE743" s="70" t="s">
        <v>1576</v>
      </c>
      <c r="AF743" s="70" t="s">
        <v>1576</v>
      </c>
      <c r="AG743" s="70" t="s">
        <v>1576</v>
      </c>
      <c r="AH743" s="70" t="s">
        <v>1576</v>
      </c>
      <c r="AI743" s="77" t="s">
        <v>1576</v>
      </c>
    </row>
    <row r="744" spans="1:35" x14ac:dyDescent="0.3">
      <c r="A744" s="74">
        <v>183745</v>
      </c>
      <c r="B744" s="89" t="s">
        <v>44</v>
      </c>
      <c r="C744" s="27" t="s">
        <v>44</v>
      </c>
      <c r="D744" s="45">
        <v>2020</v>
      </c>
      <c r="E744" s="75">
        <v>43997</v>
      </c>
      <c r="F744" s="205">
        <v>6580770</v>
      </c>
      <c r="G744" s="174">
        <v>149668</v>
      </c>
      <c r="H744" s="68">
        <v>2.54</v>
      </c>
      <c r="I744" s="70" t="s">
        <v>1573</v>
      </c>
      <c r="J744" s="68">
        <v>1.78</v>
      </c>
      <c r="K744" s="70">
        <v>0.98399999999999999</v>
      </c>
      <c r="L744" s="70">
        <v>0.93600000000000005</v>
      </c>
      <c r="M744" s="68">
        <v>2.02</v>
      </c>
      <c r="N744" s="70" t="s">
        <v>1575</v>
      </c>
      <c r="O744" s="70" t="s">
        <v>1572</v>
      </c>
      <c r="P744" s="79" t="s">
        <v>1572</v>
      </c>
      <c r="Q744" s="70" t="s">
        <v>1572</v>
      </c>
      <c r="R744" s="70" t="s">
        <v>1572</v>
      </c>
      <c r="S744" s="70" t="s">
        <v>1573</v>
      </c>
      <c r="T744" s="70" t="s">
        <v>1582</v>
      </c>
      <c r="U744" s="68">
        <v>1.3913356315173382</v>
      </c>
      <c r="V744" s="70" t="s">
        <v>1576</v>
      </c>
      <c r="W744" s="70" t="s">
        <v>1574</v>
      </c>
      <c r="X744" s="70" t="s">
        <v>1574</v>
      </c>
      <c r="Y744" s="70" t="s">
        <v>1574</v>
      </c>
      <c r="Z744" s="70" t="s">
        <v>1576</v>
      </c>
      <c r="AA744" s="70" t="s">
        <v>1576</v>
      </c>
      <c r="AB744" s="70" t="s">
        <v>1576</v>
      </c>
      <c r="AC744" s="70" t="s">
        <v>1577</v>
      </c>
      <c r="AD744" s="70" t="s">
        <v>1578</v>
      </c>
      <c r="AE744" s="70" t="s">
        <v>1576</v>
      </c>
      <c r="AF744" s="70" t="s">
        <v>1576</v>
      </c>
      <c r="AG744" s="70" t="s">
        <v>1576</v>
      </c>
      <c r="AH744" s="70" t="s">
        <v>1576</v>
      </c>
      <c r="AI744" s="77" t="s">
        <v>1576</v>
      </c>
    </row>
    <row r="745" spans="1:35" x14ac:dyDescent="0.3">
      <c r="A745" s="74">
        <v>190285</v>
      </c>
      <c r="B745" s="89" t="s">
        <v>44</v>
      </c>
      <c r="C745" s="27" t="s">
        <v>44</v>
      </c>
      <c r="D745" s="45">
        <v>2020</v>
      </c>
      <c r="E745" s="78">
        <v>44028</v>
      </c>
      <c r="F745" s="205">
        <v>6580770</v>
      </c>
      <c r="G745" s="174">
        <v>149668</v>
      </c>
      <c r="H745" s="68">
        <v>4.0026039949897818</v>
      </c>
      <c r="I745" s="68">
        <v>1.6645790757465886</v>
      </c>
      <c r="J745" s="68">
        <v>1.4252752323818314</v>
      </c>
      <c r="K745" s="68">
        <v>0.99611048849627548</v>
      </c>
      <c r="L745" s="68">
        <v>0.71747203726899167</v>
      </c>
      <c r="M745" s="68">
        <v>2.0474871997714637</v>
      </c>
      <c r="N745" s="27" t="s">
        <v>1575</v>
      </c>
      <c r="O745" s="27" t="s">
        <v>1572</v>
      </c>
      <c r="P745" s="57" t="s">
        <v>1572</v>
      </c>
      <c r="Q745" s="27" t="s">
        <v>1572</v>
      </c>
      <c r="R745" s="27" t="s">
        <v>1572</v>
      </c>
      <c r="S745" s="27" t="s">
        <v>1573</v>
      </c>
      <c r="T745" s="68">
        <v>2.3542531918166438</v>
      </c>
      <c r="U745" s="68">
        <v>1.6182125826795879</v>
      </c>
      <c r="V745" s="27" t="s">
        <v>1576</v>
      </c>
      <c r="W745" s="27" t="s">
        <v>1574</v>
      </c>
      <c r="X745" s="27" t="s">
        <v>1574</v>
      </c>
      <c r="Y745" s="27" t="s">
        <v>1574</v>
      </c>
      <c r="Z745" s="68" t="s">
        <v>1576</v>
      </c>
      <c r="AA745" s="68" t="s">
        <v>1576</v>
      </c>
      <c r="AB745" s="68" t="s">
        <v>1576</v>
      </c>
      <c r="AC745" s="68" t="s">
        <v>1577</v>
      </c>
      <c r="AD745" s="68" t="s">
        <v>1578</v>
      </c>
      <c r="AE745" s="68" t="s">
        <v>1576</v>
      </c>
      <c r="AF745" s="68" t="s">
        <v>1576</v>
      </c>
      <c r="AG745" s="68" t="s">
        <v>1576</v>
      </c>
      <c r="AH745" s="70" t="s">
        <v>1576</v>
      </c>
      <c r="AI745" s="77" t="s">
        <v>1576</v>
      </c>
    </row>
    <row r="746" spans="1:35" x14ac:dyDescent="0.3">
      <c r="A746" s="74">
        <v>190686</v>
      </c>
      <c r="B746" s="89" t="s">
        <v>44</v>
      </c>
      <c r="C746" s="27" t="s">
        <v>44</v>
      </c>
      <c r="D746" s="45">
        <v>2020</v>
      </c>
      <c r="E746" s="4">
        <v>44068</v>
      </c>
      <c r="F746" s="205">
        <v>6580770</v>
      </c>
      <c r="G746" s="174">
        <v>149668</v>
      </c>
      <c r="H746" s="68">
        <v>6.648057610993658</v>
      </c>
      <c r="I746" s="70">
        <v>0.85887949260042284</v>
      </c>
      <c r="J746" s="68">
        <v>1.1886671952078929</v>
      </c>
      <c r="K746" s="70">
        <v>0.6006650810429881</v>
      </c>
      <c r="L746" s="27" t="s">
        <v>1572</v>
      </c>
      <c r="M746" s="68">
        <v>1.3716745947850599</v>
      </c>
      <c r="N746" s="27" t="s">
        <v>1575</v>
      </c>
      <c r="O746" s="27" t="s">
        <v>1572</v>
      </c>
      <c r="P746" s="57" t="s">
        <v>1572</v>
      </c>
      <c r="Q746" s="27" t="s">
        <v>1572</v>
      </c>
      <c r="R746" s="27" t="s">
        <v>1572</v>
      </c>
      <c r="S746" s="27" t="s">
        <v>1573</v>
      </c>
      <c r="T746" s="68">
        <v>2.1593111346018325</v>
      </c>
      <c r="U746" s="70">
        <v>0.41908914728682178</v>
      </c>
      <c r="V746" s="27" t="s">
        <v>1576</v>
      </c>
      <c r="W746" s="27" t="s">
        <v>1574</v>
      </c>
      <c r="X746" s="27" t="s">
        <v>1574</v>
      </c>
      <c r="Y746" s="27" t="s">
        <v>1574</v>
      </c>
      <c r="Z746" s="68" t="s">
        <v>1576</v>
      </c>
      <c r="AA746" s="68" t="s">
        <v>1576</v>
      </c>
      <c r="AB746" s="68" t="s">
        <v>1576</v>
      </c>
      <c r="AC746" s="68" t="s">
        <v>1577</v>
      </c>
      <c r="AD746" s="68" t="s">
        <v>1578</v>
      </c>
      <c r="AE746" s="68" t="s">
        <v>1576</v>
      </c>
      <c r="AF746" s="68" t="s">
        <v>1576</v>
      </c>
      <c r="AG746" s="68" t="s">
        <v>1576</v>
      </c>
      <c r="AH746" s="68" t="s">
        <v>1576</v>
      </c>
      <c r="AI746" s="77" t="s">
        <v>1576</v>
      </c>
    </row>
    <row r="747" spans="1:35" x14ac:dyDescent="0.3">
      <c r="A747" s="74">
        <v>195212</v>
      </c>
      <c r="B747" s="89" t="s">
        <v>44</v>
      </c>
      <c r="C747" s="27" t="s">
        <v>44</v>
      </c>
      <c r="D747" s="45">
        <v>2020</v>
      </c>
      <c r="E747" s="78">
        <v>44096</v>
      </c>
      <c r="F747" s="205">
        <v>6580770</v>
      </c>
      <c r="G747" s="174">
        <v>149668</v>
      </c>
      <c r="H747" s="68">
        <v>3.7106521450391816</v>
      </c>
      <c r="I747" s="68">
        <v>1.0606764953291719</v>
      </c>
      <c r="J747" s="68">
        <v>1.4724177624297163</v>
      </c>
      <c r="K747" s="70">
        <v>0.60023464824899286</v>
      </c>
      <c r="L747" s="70">
        <v>0.60543675565590838</v>
      </c>
      <c r="M747" s="68">
        <v>1.8288174613715853</v>
      </c>
      <c r="N747" s="27" t="s">
        <v>1575</v>
      </c>
      <c r="O747" s="27" t="s">
        <v>1572</v>
      </c>
      <c r="P747" s="79">
        <v>0.36481161730198791</v>
      </c>
      <c r="Q747" s="27" t="s">
        <v>1572</v>
      </c>
      <c r="R747" s="27" t="s">
        <v>1572</v>
      </c>
      <c r="S747" s="27" t="s">
        <v>1573</v>
      </c>
      <c r="T747" s="27" t="s">
        <v>1582</v>
      </c>
      <c r="U747" s="68">
        <v>1.6703192101651396</v>
      </c>
      <c r="V747" s="27" t="s">
        <v>1576</v>
      </c>
      <c r="W747" s="27" t="s">
        <v>1574</v>
      </c>
      <c r="X747" s="27" t="s">
        <v>1574</v>
      </c>
      <c r="Y747" s="27" t="s">
        <v>1574</v>
      </c>
      <c r="Z747" s="68" t="s">
        <v>1576</v>
      </c>
      <c r="AA747" s="68" t="s">
        <v>1576</v>
      </c>
      <c r="AB747" s="68" t="s">
        <v>1576</v>
      </c>
      <c r="AC747" s="68" t="s">
        <v>1577</v>
      </c>
      <c r="AD747" s="68" t="s">
        <v>1578</v>
      </c>
      <c r="AE747" s="68" t="s">
        <v>1576</v>
      </c>
      <c r="AF747" s="68" t="s">
        <v>1576</v>
      </c>
      <c r="AG747" s="68" t="s">
        <v>1576</v>
      </c>
      <c r="AH747" s="68" t="s">
        <v>1576</v>
      </c>
      <c r="AI747" s="77" t="s">
        <v>1576</v>
      </c>
    </row>
    <row r="748" spans="1:35" x14ac:dyDescent="0.3">
      <c r="A748" s="48">
        <v>199141</v>
      </c>
      <c r="B748" s="89" t="s">
        <v>44</v>
      </c>
      <c r="C748" s="27" t="s">
        <v>44</v>
      </c>
      <c r="D748" s="45">
        <v>2020</v>
      </c>
      <c r="E748" s="4">
        <v>44125</v>
      </c>
      <c r="F748" s="205">
        <v>6580770</v>
      </c>
      <c r="G748" s="174">
        <v>149668</v>
      </c>
      <c r="H748" s="1">
        <v>3.2115811699322805</v>
      </c>
      <c r="I748" s="1">
        <v>1.197391884647784</v>
      </c>
      <c r="J748" s="1">
        <v>1.4547025938932465</v>
      </c>
      <c r="K748" s="73">
        <v>0.80464297045084077</v>
      </c>
      <c r="L748" s="73">
        <v>0.47107989541282397</v>
      </c>
      <c r="M748" s="1">
        <v>1.5017449429474765</v>
      </c>
      <c r="N748" s="27" t="s">
        <v>1575</v>
      </c>
      <c r="O748" s="27" t="s">
        <v>1572</v>
      </c>
      <c r="P748" s="27" t="s">
        <v>1572</v>
      </c>
      <c r="Q748" s="27" t="s">
        <v>1572</v>
      </c>
      <c r="R748" s="27" t="s">
        <v>1572</v>
      </c>
      <c r="S748" s="27" t="s">
        <v>1573</v>
      </c>
      <c r="T748" s="1">
        <v>5.9324778189854159</v>
      </c>
      <c r="U748" s="1">
        <v>1.2702528252759635</v>
      </c>
      <c r="V748" s="27" t="s">
        <v>1576</v>
      </c>
      <c r="W748" s="27" t="s">
        <v>1574</v>
      </c>
      <c r="X748" s="27" t="s">
        <v>1574</v>
      </c>
      <c r="Y748" s="27" t="s">
        <v>1574</v>
      </c>
      <c r="Z748" s="68" t="s">
        <v>1576</v>
      </c>
      <c r="AA748" s="68" t="s">
        <v>1576</v>
      </c>
      <c r="AB748" s="68" t="s">
        <v>1576</v>
      </c>
      <c r="AC748" s="68" t="s">
        <v>1577</v>
      </c>
      <c r="AD748" s="68" t="s">
        <v>1578</v>
      </c>
      <c r="AE748" s="68" t="s">
        <v>1576</v>
      </c>
      <c r="AF748" s="68" t="s">
        <v>1576</v>
      </c>
      <c r="AG748" s="68" t="s">
        <v>1576</v>
      </c>
      <c r="AH748" s="68" t="s">
        <v>1576</v>
      </c>
      <c r="AI748" s="77" t="s">
        <v>1576</v>
      </c>
    </row>
    <row r="749" spans="1:35" x14ac:dyDescent="0.3">
      <c r="A749" s="74">
        <v>204879</v>
      </c>
      <c r="B749" s="89" t="s">
        <v>44</v>
      </c>
      <c r="C749" s="27" t="s">
        <v>44</v>
      </c>
      <c r="D749" s="45">
        <v>2020</v>
      </c>
      <c r="E749" s="78">
        <v>44151</v>
      </c>
      <c r="F749" s="205">
        <v>6580770</v>
      </c>
      <c r="G749" s="174">
        <v>149668</v>
      </c>
      <c r="H749" s="1">
        <v>2.7672709191339409</v>
      </c>
      <c r="I749" s="1">
        <v>1.3643782901492796</v>
      </c>
      <c r="J749" s="1">
        <v>1.1586730226675748</v>
      </c>
      <c r="K749" s="73">
        <v>0.81903773605301</v>
      </c>
      <c r="L749" s="27" t="s">
        <v>1572</v>
      </c>
      <c r="M749" s="1">
        <v>2.4203608219563084</v>
      </c>
      <c r="N749" s="27" t="s">
        <v>1575</v>
      </c>
      <c r="O749" s="73">
        <v>0.72499999999999998</v>
      </c>
      <c r="P749" s="27" t="s">
        <v>1572</v>
      </c>
      <c r="Q749" s="27" t="s">
        <v>1572</v>
      </c>
      <c r="R749" s="27" t="s">
        <v>1572</v>
      </c>
      <c r="S749" s="27" t="s">
        <v>1573</v>
      </c>
      <c r="T749" s="1">
        <v>4.8325064046437722</v>
      </c>
      <c r="U749" s="1">
        <v>1.5752721298007806</v>
      </c>
      <c r="V749" s="27" t="s">
        <v>1576</v>
      </c>
      <c r="W749" s="27" t="s">
        <v>1574</v>
      </c>
      <c r="X749" s="27" t="s">
        <v>1574</v>
      </c>
      <c r="Y749" s="27" t="s">
        <v>1574</v>
      </c>
      <c r="Z749" s="68" t="s">
        <v>1576</v>
      </c>
      <c r="AA749" s="68" t="s">
        <v>1576</v>
      </c>
      <c r="AB749" s="68" t="s">
        <v>1576</v>
      </c>
      <c r="AC749" s="68" t="s">
        <v>1577</v>
      </c>
      <c r="AD749" s="68" t="s">
        <v>1578</v>
      </c>
      <c r="AE749" s="68" t="s">
        <v>1576</v>
      </c>
      <c r="AF749" s="68" t="s">
        <v>1576</v>
      </c>
      <c r="AG749" s="68" t="s">
        <v>1576</v>
      </c>
      <c r="AH749" s="68" t="s">
        <v>1576</v>
      </c>
      <c r="AI749" s="77" t="s">
        <v>1576</v>
      </c>
    </row>
    <row r="750" spans="1:35" x14ac:dyDescent="0.3">
      <c r="A750" s="48">
        <v>205814</v>
      </c>
      <c r="B750" s="89" t="s">
        <v>44</v>
      </c>
      <c r="C750" s="27" t="s">
        <v>44</v>
      </c>
      <c r="D750" s="45">
        <v>2020</v>
      </c>
      <c r="E750" s="4">
        <v>44180</v>
      </c>
      <c r="F750" s="205">
        <v>6580770</v>
      </c>
      <c r="G750" s="174">
        <v>149668</v>
      </c>
      <c r="H750" s="1">
        <v>2.4032149421744244</v>
      </c>
      <c r="I750" s="1">
        <v>1.2854060348665957</v>
      </c>
      <c r="J750" s="73">
        <v>0.81401057186240589</v>
      </c>
      <c r="K750" s="27" t="s">
        <v>1572</v>
      </c>
      <c r="L750" s="73">
        <v>0.42858284526949109</v>
      </c>
      <c r="M750" s="1">
        <v>1.379593793882933</v>
      </c>
      <c r="N750" s="27" t="s">
        <v>1575</v>
      </c>
      <c r="O750" s="27" t="s">
        <v>1572</v>
      </c>
      <c r="P750" s="27" t="s">
        <v>1572</v>
      </c>
      <c r="Q750" s="27" t="s">
        <v>1572</v>
      </c>
      <c r="R750" s="27" t="s">
        <v>1572</v>
      </c>
      <c r="S750" s="27" t="s">
        <v>1573</v>
      </c>
      <c r="T750" s="27" t="s">
        <v>1582</v>
      </c>
      <c r="U750" s="27" t="s">
        <v>1572</v>
      </c>
      <c r="V750" s="27" t="s">
        <v>1576</v>
      </c>
      <c r="W750" s="27" t="s">
        <v>1574</v>
      </c>
      <c r="X750" s="27" t="s">
        <v>1574</v>
      </c>
      <c r="Y750" s="27" t="s">
        <v>1574</v>
      </c>
      <c r="Z750" s="68" t="s">
        <v>1576</v>
      </c>
      <c r="AA750" s="68" t="s">
        <v>1576</v>
      </c>
      <c r="AB750" s="68" t="s">
        <v>1576</v>
      </c>
      <c r="AC750" s="68" t="s">
        <v>1577</v>
      </c>
      <c r="AD750" s="68" t="s">
        <v>1578</v>
      </c>
      <c r="AE750" s="68" t="s">
        <v>1576</v>
      </c>
      <c r="AF750" s="68" t="s">
        <v>1576</v>
      </c>
      <c r="AG750" s="68" t="s">
        <v>1576</v>
      </c>
      <c r="AH750" s="68" t="s">
        <v>1576</v>
      </c>
      <c r="AI750" s="77" t="s">
        <v>1576</v>
      </c>
    </row>
    <row r="751" spans="1:35" x14ac:dyDescent="0.3">
      <c r="A751" s="74" t="s">
        <v>1709</v>
      </c>
      <c r="B751" s="102" t="s">
        <v>45</v>
      </c>
      <c r="C751" s="102" t="s">
        <v>2005</v>
      </c>
      <c r="D751" s="45">
        <v>2020</v>
      </c>
      <c r="E751" s="78">
        <v>43845</v>
      </c>
      <c r="F751" s="205">
        <v>6582550</v>
      </c>
      <c r="G751" s="174">
        <v>156341</v>
      </c>
      <c r="H751" s="68">
        <v>1.53</v>
      </c>
      <c r="I751" s="68">
        <v>1.2</v>
      </c>
      <c r="J751" s="68">
        <v>1.0900000000000001</v>
      </c>
      <c r="K751" s="68">
        <v>0.77</v>
      </c>
      <c r="L751" s="70">
        <v>0.93</v>
      </c>
      <c r="M751" s="68">
        <v>1.1299999999999999</v>
      </c>
      <c r="N751" s="70" t="s">
        <v>1575</v>
      </c>
      <c r="O751" s="70" t="s">
        <v>1572</v>
      </c>
      <c r="P751" s="79" t="s">
        <v>1572</v>
      </c>
      <c r="Q751" s="70" t="s">
        <v>1572</v>
      </c>
      <c r="R751" s="70" t="s">
        <v>1572</v>
      </c>
      <c r="S751" s="70" t="s">
        <v>1573</v>
      </c>
      <c r="T751" s="68">
        <v>2.12</v>
      </c>
      <c r="U751" s="70">
        <v>0.93799999999999994</v>
      </c>
      <c r="V751" s="70" t="s">
        <v>1576</v>
      </c>
      <c r="W751" s="70" t="s">
        <v>1574</v>
      </c>
      <c r="X751" s="70" t="s">
        <v>1574</v>
      </c>
      <c r="Y751" s="70" t="s">
        <v>1574</v>
      </c>
      <c r="Z751" s="70" t="s">
        <v>1576</v>
      </c>
      <c r="AA751" s="70" t="s">
        <v>1576</v>
      </c>
      <c r="AB751" s="70" t="s">
        <v>1576</v>
      </c>
      <c r="AC751" s="68" t="s">
        <v>1577</v>
      </c>
      <c r="AD751" s="68" t="s">
        <v>1578</v>
      </c>
      <c r="AE751" s="68" t="s">
        <v>1576</v>
      </c>
      <c r="AF751" s="68" t="s">
        <v>1576</v>
      </c>
      <c r="AG751" s="68" t="s">
        <v>1576</v>
      </c>
      <c r="AH751" s="68" t="s">
        <v>1576</v>
      </c>
      <c r="AI751" s="76" t="s">
        <v>1576</v>
      </c>
    </row>
    <row r="752" spans="1:35" x14ac:dyDescent="0.3">
      <c r="A752" s="74" t="s">
        <v>1710</v>
      </c>
      <c r="B752" s="102" t="s">
        <v>45</v>
      </c>
      <c r="C752" s="102" t="s">
        <v>2005</v>
      </c>
      <c r="D752" s="45">
        <v>2020</v>
      </c>
      <c r="E752" s="85">
        <v>43874</v>
      </c>
      <c r="F752" s="205">
        <v>6582550</v>
      </c>
      <c r="G752" s="174">
        <v>156341</v>
      </c>
      <c r="H752" s="68">
        <v>0.97799999999999998</v>
      </c>
      <c r="I752" s="70">
        <v>0.88400000000000001</v>
      </c>
      <c r="J752" s="70">
        <v>0.82499999999999996</v>
      </c>
      <c r="K752" s="68">
        <v>0.56100000000000005</v>
      </c>
      <c r="L752" s="70">
        <v>0.64900000000000002</v>
      </c>
      <c r="M752" s="68">
        <v>1.1000000000000001</v>
      </c>
      <c r="N752" s="70" t="s">
        <v>1575</v>
      </c>
      <c r="O752" s="70" t="s">
        <v>1572</v>
      </c>
      <c r="P752" s="79" t="s">
        <v>1572</v>
      </c>
      <c r="Q752" s="70" t="s">
        <v>1572</v>
      </c>
      <c r="R752" s="70" t="s">
        <v>1572</v>
      </c>
      <c r="S752" s="70" t="s">
        <v>1573</v>
      </c>
      <c r="T752" s="68">
        <v>4.0599999999999996</v>
      </c>
      <c r="U752" s="70">
        <v>0.46500000000000002</v>
      </c>
      <c r="V752" s="70" t="s">
        <v>1576</v>
      </c>
      <c r="W752" s="70" t="s">
        <v>1574</v>
      </c>
      <c r="X752" s="70" t="s">
        <v>1574</v>
      </c>
      <c r="Y752" s="70" t="s">
        <v>1574</v>
      </c>
      <c r="Z752" s="70" t="s">
        <v>1576</v>
      </c>
      <c r="AA752" s="70" t="s">
        <v>1576</v>
      </c>
      <c r="AB752" s="70" t="s">
        <v>1576</v>
      </c>
      <c r="AC752" s="68" t="s">
        <v>1577</v>
      </c>
      <c r="AD752" s="68" t="s">
        <v>1578</v>
      </c>
      <c r="AE752" s="68" t="s">
        <v>1576</v>
      </c>
      <c r="AF752" s="68" t="s">
        <v>1576</v>
      </c>
      <c r="AG752" s="68" t="s">
        <v>1576</v>
      </c>
      <c r="AH752" s="68" t="s">
        <v>1576</v>
      </c>
      <c r="AI752" s="76" t="s">
        <v>1576</v>
      </c>
    </row>
    <row r="753" spans="1:35" x14ac:dyDescent="0.3">
      <c r="A753" s="74" t="s">
        <v>1711</v>
      </c>
      <c r="B753" s="102" t="s">
        <v>45</v>
      </c>
      <c r="C753" s="102" t="s">
        <v>2005</v>
      </c>
      <c r="D753" s="45">
        <v>2020</v>
      </c>
      <c r="E753" s="85">
        <v>43906</v>
      </c>
      <c r="F753" s="205">
        <v>6582550</v>
      </c>
      <c r="G753" s="174">
        <v>156341</v>
      </c>
      <c r="H753" s="68">
        <v>1.61</v>
      </c>
      <c r="I753" s="68">
        <v>1.1200000000000001</v>
      </c>
      <c r="J753" s="68">
        <v>1.1200000000000001</v>
      </c>
      <c r="K753" s="68">
        <v>0.58399999999999996</v>
      </c>
      <c r="L753" s="70">
        <v>0.68799999999999994</v>
      </c>
      <c r="M753" s="68">
        <v>1.04</v>
      </c>
      <c r="N753" s="70" t="s">
        <v>1575</v>
      </c>
      <c r="O753" s="70" t="s">
        <v>1572</v>
      </c>
      <c r="P753" s="79">
        <v>8.81</v>
      </c>
      <c r="Q753" s="70" t="s">
        <v>1572</v>
      </c>
      <c r="R753" s="70" t="s">
        <v>1572</v>
      </c>
      <c r="S753" s="70" t="s">
        <v>1573</v>
      </c>
      <c r="T753" s="68">
        <v>5.72</v>
      </c>
      <c r="U753" s="68">
        <v>1.06</v>
      </c>
      <c r="V753" s="70" t="s">
        <v>1576</v>
      </c>
      <c r="W753" s="70" t="s">
        <v>1574</v>
      </c>
      <c r="X753" s="70" t="s">
        <v>1574</v>
      </c>
      <c r="Y753" s="70" t="s">
        <v>1574</v>
      </c>
      <c r="Z753" s="70" t="s">
        <v>1576</v>
      </c>
      <c r="AA753" s="70" t="s">
        <v>1576</v>
      </c>
      <c r="AB753" s="70" t="s">
        <v>1576</v>
      </c>
      <c r="AC753" s="68" t="s">
        <v>1577</v>
      </c>
      <c r="AD753" s="68" t="s">
        <v>1578</v>
      </c>
      <c r="AE753" s="68" t="s">
        <v>1576</v>
      </c>
      <c r="AF753" s="68" t="s">
        <v>1576</v>
      </c>
      <c r="AG753" s="68" t="s">
        <v>1576</v>
      </c>
      <c r="AH753" s="68" t="s">
        <v>1576</v>
      </c>
      <c r="AI753" s="76" t="s">
        <v>1576</v>
      </c>
    </row>
    <row r="754" spans="1:35" x14ac:dyDescent="0.3">
      <c r="A754" s="74" t="s">
        <v>1712</v>
      </c>
      <c r="B754" s="102" t="s">
        <v>45</v>
      </c>
      <c r="C754" s="102" t="s">
        <v>2005</v>
      </c>
      <c r="D754" s="45">
        <v>2020</v>
      </c>
      <c r="E754" s="85">
        <v>43937</v>
      </c>
      <c r="F754" s="205">
        <v>6582550</v>
      </c>
      <c r="G754" s="174">
        <v>156341</v>
      </c>
      <c r="H754" s="68">
        <v>0.91700000000000004</v>
      </c>
      <c r="I754" s="70">
        <v>0.72699999999999998</v>
      </c>
      <c r="J754" s="70">
        <v>0.94399999999999995</v>
      </c>
      <c r="K754" s="68">
        <v>0.47</v>
      </c>
      <c r="L754" s="70">
        <v>0.76</v>
      </c>
      <c r="M754" s="70">
        <v>0.97199999999999998</v>
      </c>
      <c r="N754" s="70" t="s">
        <v>1575</v>
      </c>
      <c r="O754" s="70" t="s">
        <v>1572</v>
      </c>
      <c r="P754" s="79" t="s">
        <v>1572</v>
      </c>
      <c r="Q754" s="70" t="s">
        <v>1572</v>
      </c>
      <c r="R754" s="70" t="s">
        <v>1572</v>
      </c>
      <c r="S754" s="70" t="s">
        <v>1573</v>
      </c>
      <c r="T754" s="68">
        <v>2.79</v>
      </c>
      <c r="U754" s="68">
        <v>1.1000000000000001</v>
      </c>
      <c r="V754" s="70" t="s">
        <v>1576</v>
      </c>
      <c r="W754" s="70" t="s">
        <v>1574</v>
      </c>
      <c r="X754" s="70" t="s">
        <v>1574</v>
      </c>
      <c r="Y754" s="70" t="s">
        <v>1574</v>
      </c>
      <c r="Z754" s="70" t="s">
        <v>1576</v>
      </c>
      <c r="AA754" s="70" t="s">
        <v>1576</v>
      </c>
      <c r="AB754" s="70" t="s">
        <v>1576</v>
      </c>
      <c r="AC754" s="70" t="s">
        <v>1577</v>
      </c>
      <c r="AD754" s="70" t="s">
        <v>1578</v>
      </c>
      <c r="AE754" s="70" t="s">
        <v>1576</v>
      </c>
      <c r="AF754" s="70" t="s">
        <v>1576</v>
      </c>
      <c r="AG754" s="70" t="s">
        <v>1576</v>
      </c>
      <c r="AH754" s="70" t="s">
        <v>1576</v>
      </c>
      <c r="AI754" s="77" t="s">
        <v>1576</v>
      </c>
    </row>
    <row r="755" spans="1:35" x14ac:dyDescent="0.3">
      <c r="A755" s="74" t="s">
        <v>1713</v>
      </c>
      <c r="B755" s="102" t="s">
        <v>45</v>
      </c>
      <c r="C755" s="102" t="s">
        <v>2005</v>
      </c>
      <c r="D755" s="45">
        <v>2020</v>
      </c>
      <c r="E755" s="85">
        <v>43966</v>
      </c>
      <c r="F755" s="205">
        <v>6582550</v>
      </c>
      <c r="G755" s="174">
        <v>156341</v>
      </c>
      <c r="H755" s="68">
        <v>1.58</v>
      </c>
      <c r="I755" s="70">
        <v>0.86699999999999999</v>
      </c>
      <c r="J755" s="70">
        <v>0.69899999999999995</v>
      </c>
      <c r="K755" s="68">
        <v>0.70099999999999996</v>
      </c>
      <c r="L755" s="70">
        <v>0.81399999999999995</v>
      </c>
      <c r="M755" s="70">
        <v>0.96199999999999997</v>
      </c>
      <c r="N755" s="70" t="s">
        <v>1575</v>
      </c>
      <c r="O755" s="70" t="s">
        <v>1572</v>
      </c>
      <c r="P755" s="79" t="s">
        <v>1572</v>
      </c>
      <c r="Q755" s="70" t="s">
        <v>1572</v>
      </c>
      <c r="R755" s="70" t="s">
        <v>1572</v>
      </c>
      <c r="S755" s="70" t="s">
        <v>1573</v>
      </c>
      <c r="T755" s="68">
        <v>2.34</v>
      </c>
      <c r="U755" s="70">
        <v>0.84086224035996426</v>
      </c>
      <c r="V755" s="70" t="s">
        <v>1576</v>
      </c>
      <c r="W755" s="70" t="s">
        <v>1574</v>
      </c>
      <c r="X755" s="70" t="s">
        <v>1574</v>
      </c>
      <c r="Y755" s="70" t="s">
        <v>1574</v>
      </c>
      <c r="Z755" s="70" t="s">
        <v>1576</v>
      </c>
      <c r="AA755" s="70" t="s">
        <v>1576</v>
      </c>
      <c r="AB755" s="70" t="s">
        <v>1576</v>
      </c>
      <c r="AC755" s="70" t="s">
        <v>1577</v>
      </c>
      <c r="AD755" s="70" t="s">
        <v>1578</v>
      </c>
      <c r="AE755" s="70" t="s">
        <v>1576</v>
      </c>
      <c r="AF755" s="70" t="s">
        <v>1576</v>
      </c>
      <c r="AG755" s="70" t="s">
        <v>1576</v>
      </c>
      <c r="AH755" s="70" t="s">
        <v>1576</v>
      </c>
      <c r="AI755" s="77" t="s">
        <v>1576</v>
      </c>
    </row>
    <row r="756" spans="1:35" x14ac:dyDescent="0.3">
      <c r="A756" s="74">
        <v>183746</v>
      </c>
      <c r="B756" s="102" t="s">
        <v>45</v>
      </c>
      <c r="C756" s="102" t="s">
        <v>2005</v>
      </c>
      <c r="D756" s="45">
        <v>2020</v>
      </c>
      <c r="E756" s="85">
        <v>43997</v>
      </c>
      <c r="F756" s="205">
        <v>6582550</v>
      </c>
      <c r="G756" s="174">
        <v>156341</v>
      </c>
      <c r="H756" s="68">
        <v>1.29</v>
      </c>
      <c r="I756" s="70" t="s">
        <v>1573</v>
      </c>
      <c r="J756" s="70">
        <v>0.96099999999999997</v>
      </c>
      <c r="K756" s="68">
        <v>0.66600000000000004</v>
      </c>
      <c r="L756" s="70">
        <v>0.69199999999999995</v>
      </c>
      <c r="M756" s="68">
        <v>1.43</v>
      </c>
      <c r="N756" s="70" t="s">
        <v>1575</v>
      </c>
      <c r="O756" s="70" t="s">
        <v>1572</v>
      </c>
      <c r="P756" s="79" t="s">
        <v>1572</v>
      </c>
      <c r="Q756" s="70" t="s">
        <v>1572</v>
      </c>
      <c r="R756" s="70" t="s">
        <v>1572</v>
      </c>
      <c r="S756" s="70" t="s">
        <v>1573</v>
      </c>
      <c r="T756" s="68">
        <v>2.4700000000000002</v>
      </c>
      <c r="U756" s="70">
        <v>0.80661372245179075</v>
      </c>
      <c r="V756" s="70" t="s">
        <v>1576</v>
      </c>
      <c r="W756" s="70" t="s">
        <v>1574</v>
      </c>
      <c r="X756" s="70" t="s">
        <v>1574</v>
      </c>
      <c r="Y756" s="70" t="s">
        <v>1574</v>
      </c>
      <c r="Z756" s="70" t="s">
        <v>1576</v>
      </c>
      <c r="AA756" s="70" t="s">
        <v>1576</v>
      </c>
      <c r="AB756" s="70" t="s">
        <v>1576</v>
      </c>
      <c r="AC756" s="70" t="s">
        <v>1577</v>
      </c>
      <c r="AD756" s="70" t="s">
        <v>1578</v>
      </c>
      <c r="AE756" s="70" t="s">
        <v>1576</v>
      </c>
      <c r="AF756" s="70" t="s">
        <v>1576</v>
      </c>
      <c r="AG756" s="70" t="s">
        <v>1576</v>
      </c>
      <c r="AH756" s="70" t="s">
        <v>1576</v>
      </c>
      <c r="AI756" s="77" t="s">
        <v>1576</v>
      </c>
    </row>
    <row r="757" spans="1:35" x14ac:dyDescent="0.3">
      <c r="A757" s="74">
        <v>190286</v>
      </c>
      <c r="B757" s="102" t="s">
        <v>45</v>
      </c>
      <c r="C757" s="102" t="s">
        <v>2005</v>
      </c>
      <c r="D757" s="45">
        <v>2020</v>
      </c>
      <c r="E757" s="85">
        <v>44032</v>
      </c>
      <c r="F757" s="205">
        <v>6582550</v>
      </c>
      <c r="G757" s="174">
        <v>156341</v>
      </c>
      <c r="H757" s="68">
        <v>1.3306916904303998</v>
      </c>
      <c r="I757" s="70">
        <v>0.80907221964321241</v>
      </c>
      <c r="J757" s="27" t="s">
        <v>1572</v>
      </c>
      <c r="K757" s="27" t="s">
        <v>1572</v>
      </c>
      <c r="L757" s="27" t="s">
        <v>1572</v>
      </c>
      <c r="M757" s="68">
        <v>1.2174768441762274</v>
      </c>
      <c r="N757" s="27" t="s">
        <v>1575</v>
      </c>
      <c r="O757" s="27" t="s">
        <v>1572</v>
      </c>
      <c r="P757" s="57" t="s">
        <v>1572</v>
      </c>
      <c r="Q757" s="27" t="s">
        <v>1572</v>
      </c>
      <c r="R757" s="27" t="s">
        <v>1572</v>
      </c>
      <c r="S757" s="27" t="s">
        <v>1573</v>
      </c>
      <c r="T757" s="27" t="s">
        <v>1582</v>
      </c>
      <c r="U757" s="70">
        <v>0.88843203572297003</v>
      </c>
      <c r="V757" s="27" t="s">
        <v>1576</v>
      </c>
      <c r="W757" s="27" t="s">
        <v>1574</v>
      </c>
      <c r="X757" s="27" t="s">
        <v>1574</v>
      </c>
      <c r="Y757" s="27" t="s">
        <v>1574</v>
      </c>
      <c r="Z757" s="68" t="s">
        <v>1576</v>
      </c>
      <c r="AA757" s="68" t="s">
        <v>1576</v>
      </c>
      <c r="AB757" s="68" t="s">
        <v>1576</v>
      </c>
      <c r="AC757" s="68" t="s">
        <v>1577</v>
      </c>
      <c r="AD757" s="68" t="s">
        <v>1578</v>
      </c>
      <c r="AE757" s="68" t="s">
        <v>1576</v>
      </c>
      <c r="AF757" s="68" t="s">
        <v>1576</v>
      </c>
      <c r="AG757" s="68" t="s">
        <v>1576</v>
      </c>
      <c r="AH757" s="70" t="s">
        <v>1576</v>
      </c>
      <c r="AI757" s="77" t="s">
        <v>1576</v>
      </c>
    </row>
    <row r="758" spans="1:35" x14ac:dyDescent="0.3">
      <c r="A758" s="74">
        <v>190687</v>
      </c>
      <c r="B758" s="102" t="s">
        <v>45</v>
      </c>
      <c r="C758" s="102" t="s">
        <v>2005</v>
      </c>
      <c r="D758" s="45">
        <v>2020</v>
      </c>
      <c r="E758" s="4">
        <v>44064</v>
      </c>
      <c r="F758" s="205">
        <v>6582550</v>
      </c>
      <c r="G758" s="174">
        <v>156341</v>
      </c>
      <c r="H758" s="68">
        <v>1.2504483354527371</v>
      </c>
      <c r="I758" s="27" t="s">
        <v>1573</v>
      </c>
      <c r="J758" s="70">
        <v>0.73961763778842904</v>
      </c>
      <c r="K758" s="70">
        <v>0.63201712913147901</v>
      </c>
      <c r="L758" s="27" t="s">
        <v>1572</v>
      </c>
      <c r="M758" s="70">
        <v>0.45398719662634368</v>
      </c>
      <c r="N758" s="27" t="s">
        <v>1575</v>
      </c>
      <c r="O758" s="27" t="s">
        <v>1572</v>
      </c>
      <c r="P758" s="57" t="s">
        <v>1572</v>
      </c>
      <c r="Q758" s="27" t="s">
        <v>1572</v>
      </c>
      <c r="R758" s="27" t="s">
        <v>1572</v>
      </c>
      <c r="S758" s="27" t="s">
        <v>1573</v>
      </c>
      <c r="T758" s="27" t="s">
        <v>1582</v>
      </c>
      <c r="U758" s="70">
        <v>0.60930146619278969</v>
      </c>
      <c r="V758" s="27" t="s">
        <v>1576</v>
      </c>
      <c r="W758" s="27" t="s">
        <v>1574</v>
      </c>
      <c r="X758" s="27" t="s">
        <v>1574</v>
      </c>
      <c r="Y758" s="27" t="s">
        <v>1574</v>
      </c>
      <c r="Z758" s="68" t="s">
        <v>1576</v>
      </c>
      <c r="AA758" s="68" t="s">
        <v>1576</v>
      </c>
      <c r="AB758" s="68" t="s">
        <v>1576</v>
      </c>
      <c r="AC758" s="68" t="s">
        <v>1577</v>
      </c>
      <c r="AD758" s="68" t="s">
        <v>1578</v>
      </c>
      <c r="AE758" s="68" t="s">
        <v>1576</v>
      </c>
      <c r="AF758" s="68" t="s">
        <v>1576</v>
      </c>
      <c r="AG758" s="68" t="s">
        <v>1576</v>
      </c>
      <c r="AH758" s="68" t="s">
        <v>1576</v>
      </c>
      <c r="AI758" s="77" t="s">
        <v>1576</v>
      </c>
    </row>
    <row r="759" spans="1:35" x14ac:dyDescent="0.3">
      <c r="A759" s="74">
        <v>195213</v>
      </c>
      <c r="B759" s="102" t="s">
        <v>45</v>
      </c>
      <c r="C759" s="102" t="s">
        <v>2005</v>
      </c>
      <c r="D759" s="45">
        <v>2020</v>
      </c>
      <c r="E759" s="78">
        <v>44097</v>
      </c>
      <c r="F759" s="205">
        <v>6582550</v>
      </c>
      <c r="G759" s="174">
        <v>156341</v>
      </c>
      <c r="H759" s="68">
        <v>1.4917895009050943</v>
      </c>
      <c r="I759" s="27" t="s">
        <v>1573</v>
      </c>
      <c r="J759" s="70">
        <v>0.53799241444703039</v>
      </c>
      <c r="K759" s="27" t="s">
        <v>1572</v>
      </c>
      <c r="L759" s="27" t="s">
        <v>1572</v>
      </c>
      <c r="M759" s="68">
        <v>1.2663778984570295</v>
      </c>
      <c r="N759" s="27" t="s">
        <v>1575</v>
      </c>
      <c r="O759" s="27" t="s">
        <v>1572</v>
      </c>
      <c r="P759" s="57" t="s">
        <v>1572</v>
      </c>
      <c r="Q759" s="27" t="s">
        <v>1572</v>
      </c>
      <c r="R759" s="27" t="s">
        <v>1572</v>
      </c>
      <c r="S759" s="27" t="s">
        <v>1573</v>
      </c>
      <c r="T759" s="27" t="s">
        <v>1582</v>
      </c>
      <c r="U759" s="27" t="s">
        <v>1572</v>
      </c>
      <c r="V759" s="27" t="s">
        <v>1576</v>
      </c>
      <c r="W759" s="27" t="s">
        <v>1574</v>
      </c>
      <c r="X759" s="27" t="s">
        <v>1574</v>
      </c>
      <c r="Y759" s="27" t="s">
        <v>1574</v>
      </c>
      <c r="Z759" s="68" t="s">
        <v>1576</v>
      </c>
      <c r="AA759" s="68" t="s">
        <v>1576</v>
      </c>
      <c r="AB759" s="68" t="s">
        <v>1576</v>
      </c>
      <c r="AC759" s="68" t="s">
        <v>1577</v>
      </c>
      <c r="AD759" s="68" t="s">
        <v>1578</v>
      </c>
      <c r="AE759" s="68" t="s">
        <v>1576</v>
      </c>
      <c r="AF759" s="68" t="s">
        <v>1576</v>
      </c>
      <c r="AG759" s="68" t="s">
        <v>1576</v>
      </c>
      <c r="AH759" s="68" t="s">
        <v>1576</v>
      </c>
      <c r="AI759" s="77" t="s">
        <v>1576</v>
      </c>
    </row>
    <row r="760" spans="1:35" x14ac:dyDescent="0.3">
      <c r="A760" s="48">
        <v>199142</v>
      </c>
      <c r="B760" s="102" t="s">
        <v>45</v>
      </c>
      <c r="C760" s="102" t="s">
        <v>2005</v>
      </c>
      <c r="D760" s="45">
        <v>2020</v>
      </c>
      <c r="E760" s="4">
        <v>44125</v>
      </c>
      <c r="F760" s="205">
        <v>6582550</v>
      </c>
      <c r="G760" s="174">
        <v>156341</v>
      </c>
      <c r="H760" s="1">
        <v>1.0379516646222051</v>
      </c>
      <c r="I760" s="73">
        <v>0.88396066025351316</v>
      </c>
      <c r="J760" s="73">
        <v>0.73675942066412736</v>
      </c>
      <c r="K760" s="73">
        <v>0.40082208879419795</v>
      </c>
      <c r="L760" s="27" t="s">
        <v>1572</v>
      </c>
      <c r="M760" s="1">
        <v>1.0993823573718984</v>
      </c>
      <c r="N760" s="27" t="s">
        <v>1575</v>
      </c>
      <c r="O760" s="27" t="s">
        <v>1572</v>
      </c>
      <c r="P760" s="27" t="s">
        <v>1572</v>
      </c>
      <c r="Q760" s="27" t="s">
        <v>1572</v>
      </c>
      <c r="R760" s="27" t="s">
        <v>1572</v>
      </c>
      <c r="S760" s="27" t="s">
        <v>1573</v>
      </c>
      <c r="T760" s="1">
        <v>3.769018873609228</v>
      </c>
      <c r="U760" s="27" t="s">
        <v>1572</v>
      </c>
      <c r="V760" s="27" t="s">
        <v>1576</v>
      </c>
      <c r="W760" s="27" t="s">
        <v>1574</v>
      </c>
      <c r="X760" s="27" t="s">
        <v>1574</v>
      </c>
      <c r="Y760" s="27" t="s">
        <v>1574</v>
      </c>
      <c r="Z760" s="68" t="s">
        <v>1576</v>
      </c>
      <c r="AA760" s="68" t="s">
        <v>1576</v>
      </c>
      <c r="AB760" s="68" t="s">
        <v>1576</v>
      </c>
      <c r="AC760" s="68" t="s">
        <v>1577</v>
      </c>
      <c r="AD760" s="68" t="s">
        <v>1578</v>
      </c>
      <c r="AE760" s="68" t="s">
        <v>1576</v>
      </c>
      <c r="AF760" s="68" t="s">
        <v>1576</v>
      </c>
      <c r="AG760" s="68" t="s">
        <v>1576</v>
      </c>
      <c r="AH760" s="68" t="s">
        <v>1576</v>
      </c>
      <c r="AI760" s="77" t="s">
        <v>1576</v>
      </c>
    </row>
    <row r="761" spans="1:35" x14ac:dyDescent="0.3">
      <c r="A761" s="74">
        <v>204880</v>
      </c>
      <c r="B761" s="102" t="s">
        <v>45</v>
      </c>
      <c r="C761" s="102" t="s">
        <v>2005</v>
      </c>
      <c r="D761" s="45">
        <v>2020</v>
      </c>
      <c r="E761" s="78">
        <v>44151</v>
      </c>
      <c r="F761" s="205">
        <v>6582550</v>
      </c>
      <c r="G761" s="174">
        <v>156341</v>
      </c>
      <c r="H761" s="1">
        <v>1.7889854495599486</v>
      </c>
      <c r="I761" s="73">
        <v>0.76865242581044624</v>
      </c>
      <c r="J761" s="73">
        <v>0.55161204723364721</v>
      </c>
      <c r="K761" s="73">
        <v>0.43308566626863026</v>
      </c>
      <c r="L761" s="27" t="s">
        <v>1572</v>
      </c>
      <c r="M761" s="73">
        <v>0.82382468709919943</v>
      </c>
      <c r="N761" s="27" t="s">
        <v>1575</v>
      </c>
      <c r="O761" s="27" t="s">
        <v>1572</v>
      </c>
      <c r="P761" s="27" t="s">
        <v>1572</v>
      </c>
      <c r="Q761" s="27" t="s">
        <v>1572</v>
      </c>
      <c r="R761" s="27" t="s">
        <v>1572</v>
      </c>
      <c r="S761" s="27" t="s">
        <v>1573</v>
      </c>
      <c r="T761" s="1">
        <v>3.2181239219848741</v>
      </c>
      <c r="U761" s="27" t="s">
        <v>1572</v>
      </c>
      <c r="V761" s="27" t="s">
        <v>1576</v>
      </c>
      <c r="W761" s="27" t="s">
        <v>1574</v>
      </c>
      <c r="X761" s="27" t="s">
        <v>1574</v>
      </c>
      <c r="Y761" s="27" t="s">
        <v>1574</v>
      </c>
      <c r="Z761" s="68" t="s">
        <v>1576</v>
      </c>
      <c r="AA761" s="68" t="s">
        <v>1576</v>
      </c>
      <c r="AB761" s="68" t="s">
        <v>1576</v>
      </c>
      <c r="AC761" s="68" t="s">
        <v>1577</v>
      </c>
      <c r="AD761" s="68" t="s">
        <v>1578</v>
      </c>
      <c r="AE761" s="68" t="s">
        <v>1576</v>
      </c>
      <c r="AF761" s="68" t="s">
        <v>1576</v>
      </c>
      <c r="AG761" s="68" t="s">
        <v>1576</v>
      </c>
      <c r="AH761" s="68" t="s">
        <v>1576</v>
      </c>
      <c r="AI761" s="77" t="s">
        <v>1576</v>
      </c>
    </row>
    <row r="762" spans="1:35" x14ac:dyDescent="0.3">
      <c r="A762" s="48">
        <v>205815</v>
      </c>
      <c r="B762" s="102" t="s">
        <v>45</v>
      </c>
      <c r="C762" s="102" t="s">
        <v>2005</v>
      </c>
      <c r="D762" s="45">
        <v>2020</v>
      </c>
      <c r="E762" s="4">
        <v>44181</v>
      </c>
      <c r="F762" s="205">
        <v>6582550</v>
      </c>
      <c r="G762" s="174">
        <v>156341</v>
      </c>
      <c r="H762" s="1">
        <v>1.0614180796272499</v>
      </c>
      <c r="I762" s="73">
        <v>0.74685805622590651</v>
      </c>
      <c r="J762" s="73">
        <v>0.95799249903364969</v>
      </c>
      <c r="K762" s="73">
        <v>0.877</v>
      </c>
      <c r="L762" s="27" t="s">
        <v>1572</v>
      </c>
      <c r="M762" s="1">
        <v>1.6792553358197262</v>
      </c>
      <c r="N762" s="27" t="s">
        <v>1575</v>
      </c>
      <c r="O762" s="27" t="s">
        <v>1572</v>
      </c>
      <c r="P762" s="27" t="s">
        <v>1572</v>
      </c>
      <c r="Q762" s="27" t="s">
        <v>1572</v>
      </c>
      <c r="R762" s="27" t="s">
        <v>1572</v>
      </c>
      <c r="S762" s="27" t="s">
        <v>1573</v>
      </c>
      <c r="T762" s="1">
        <v>4.5340103007699462</v>
      </c>
      <c r="U762" s="27" t="s">
        <v>1572</v>
      </c>
      <c r="V762" s="27" t="s">
        <v>1576</v>
      </c>
      <c r="W762" s="27" t="s">
        <v>1574</v>
      </c>
      <c r="X762" s="27" t="s">
        <v>1574</v>
      </c>
      <c r="Y762" s="27" t="s">
        <v>1574</v>
      </c>
      <c r="Z762" s="68" t="s">
        <v>1576</v>
      </c>
      <c r="AA762" s="68" t="s">
        <v>1576</v>
      </c>
      <c r="AB762" s="68" t="s">
        <v>1576</v>
      </c>
      <c r="AC762" s="68" t="s">
        <v>1577</v>
      </c>
      <c r="AD762" s="68" t="s">
        <v>1578</v>
      </c>
      <c r="AE762" s="68" t="s">
        <v>1576</v>
      </c>
      <c r="AF762" s="68" t="s">
        <v>1576</v>
      </c>
      <c r="AG762" s="68" t="s">
        <v>1576</v>
      </c>
      <c r="AH762" s="68" t="s">
        <v>1576</v>
      </c>
      <c r="AI762" s="77" t="s">
        <v>1576</v>
      </c>
    </row>
    <row r="763" spans="1:35" x14ac:dyDescent="0.3">
      <c r="A763" s="74" t="s">
        <v>1714</v>
      </c>
      <c r="B763" s="89" t="s">
        <v>46</v>
      </c>
      <c r="C763" s="27" t="s">
        <v>46</v>
      </c>
      <c r="D763" s="45">
        <v>2020</v>
      </c>
      <c r="E763" s="4">
        <v>43846</v>
      </c>
      <c r="F763" s="202" t="s">
        <v>1282</v>
      </c>
      <c r="G763" s="202" t="s">
        <v>1283</v>
      </c>
      <c r="H763" s="68">
        <v>2.81</v>
      </c>
      <c r="I763" s="68">
        <v>3.88</v>
      </c>
      <c r="J763" s="68">
        <v>2.29</v>
      </c>
      <c r="K763" s="68">
        <v>1.82</v>
      </c>
      <c r="L763" s="68">
        <v>5.92</v>
      </c>
      <c r="M763" s="68">
        <v>9.3000000000000007</v>
      </c>
      <c r="N763" s="70" t="s">
        <v>1575</v>
      </c>
      <c r="O763" s="70">
        <v>1.02</v>
      </c>
      <c r="P763" s="79" t="s">
        <v>1572</v>
      </c>
      <c r="Q763" s="70" t="s">
        <v>1572</v>
      </c>
      <c r="R763" s="70" t="s">
        <v>1572</v>
      </c>
      <c r="S763" s="70" t="s">
        <v>1573</v>
      </c>
      <c r="T763" s="68">
        <v>5.99</v>
      </c>
      <c r="U763" s="68">
        <v>9.24</v>
      </c>
      <c r="V763" s="70" t="s">
        <v>1576</v>
      </c>
      <c r="W763" s="70" t="s">
        <v>1574</v>
      </c>
      <c r="X763" s="70" t="s">
        <v>1574</v>
      </c>
      <c r="Y763" s="70" t="s">
        <v>1574</v>
      </c>
      <c r="Z763" s="70" t="s">
        <v>1576</v>
      </c>
      <c r="AA763" s="70" t="s">
        <v>1576</v>
      </c>
      <c r="AB763" s="70" t="s">
        <v>1576</v>
      </c>
      <c r="AC763" s="68" t="s">
        <v>1577</v>
      </c>
      <c r="AD763" s="68" t="s">
        <v>1578</v>
      </c>
      <c r="AE763" s="68" t="s">
        <v>1576</v>
      </c>
      <c r="AF763" s="68" t="s">
        <v>1576</v>
      </c>
      <c r="AG763" s="68" t="s">
        <v>1576</v>
      </c>
      <c r="AH763" s="68" t="s">
        <v>1576</v>
      </c>
      <c r="AI763" s="76" t="s">
        <v>1576</v>
      </c>
    </row>
    <row r="764" spans="1:35" x14ac:dyDescent="0.3">
      <c r="A764" s="74" t="s">
        <v>1715</v>
      </c>
      <c r="B764" s="89" t="s">
        <v>46</v>
      </c>
      <c r="C764" s="27" t="s">
        <v>46</v>
      </c>
      <c r="D764" s="45">
        <v>2020</v>
      </c>
      <c r="E764" s="4">
        <v>43873</v>
      </c>
      <c r="F764" s="202" t="s">
        <v>1282</v>
      </c>
      <c r="G764" s="202" t="s">
        <v>1283</v>
      </c>
      <c r="H764" s="68">
        <v>2.59</v>
      </c>
      <c r="I764" s="68">
        <v>3.58</v>
      </c>
      <c r="J764" s="68">
        <v>2.11</v>
      </c>
      <c r="K764" s="68">
        <v>1.31</v>
      </c>
      <c r="L764" s="68">
        <v>3.98</v>
      </c>
      <c r="M764" s="68">
        <v>8.41</v>
      </c>
      <c r="N764" s="70" t="s">
        <v>1575</v>
      </c>
      <c r="O764" s="70">
        <v>0.82499999999999996</v>
      </c>
      <c r="P764" s="79" t="s">
        <v>1572</v>
      </c>
      <c r="Q764" s="70" t="s">
        <v>1572</v>
      </c>
      <c r="R764" s="70">
        <v>0.58199999999999996</v>
      </c>
      <c r="S764" s="70" t="s">
        <v>1573</v>
      </c>
      <c r="T764" s="68">
        <v>7.67</v>
      </c>
      <c r="U764" s="68">
        <v>9.1199999999999992</v>
      </c>
      <c r="V764" s="70" t="s">
        <v>1576</v>
      </c>
      <c r="W764" s="70" t="s">
        <v>1574</v>
      </c>
      <c r="X764" s="70" t="s">
        <v>1574</v>
      </c>
      <c r="Y764" s="70" t="s">
        <v>1574</v>
      </c>
      <c r="Z764" s="70" t="s">
        <v>1576</v>
      </c>
      <c r="AA764" s="70" t="s">
        <v>1576</v>
      </c>
      <c r="AB764" s="70" t="s">
        <v>1576</v>
      </c>
      <c r="AC764" s="68" t="s">
        <v>1577</v>
      </c>
      <c r="AD764" s="68" t="s">
        <v>1578</v>
      </c>
      <c r="AE764" s="68" t="s">
        <v>1576</v>
      </c>
      <c r="AF764" s="68" t="s">
        <v>1576</v>
      </c>
      <c r="AG764" s="68" t="s">
        <v>1576</v>
      </c>
      <c r="AH764" s="68" t="s">
        <v>1576</v>
      </c>
      <c r="AI764" s="76" t="s">
        <v>1576</v>
      </c>
    </row>
    <row r="765" spans="1:35" x14ac:dyDescent="0.3">
      <c r="A765" s="74" t="s">
        <v>1716</v>
      </c>
      <c r="B765" s="89" t="s">
        <v>46</v>
      </c>
      <c r="C765" s="27" t="s">
        <v>46</v>
      </c>
      <c r="D765" s="45">
        <v>2020</v>
      </c>
      <c r="E765" s="75">
        <v>43902</v>
      </c>
      <c r="F765" s="202" t="s">
        <v>1282</v>
      </c>
      <c r="G765" s="202" t="s">
        <v>1283</v>
      </c>
      <c r="H765" s="68">
        <v>3.14</v>
      </c>
      <c r="I765" s="68">
        <v>3.6</v>
      </c>
      <c r="J765" s="68">
        <v>2.2200000000000002</v>
      </c>
      <c r="K765" s="68">
        <v>1.2</v>
      </c>
      <c r="L765" s="68">
        <v>3.92</v>
      </c>
      <c r="M765" s="68">
        <v>9.36</v>
      </c>
      <c r="N765" s="70" t="s">
        <v>1575</v>
      </c>
      <c r="O765" s="70">
        <v>0.749</v>
      </c>
      <c r="P765" s="79" t="s">
        <v>1572</v>
      </c>
      <c r="Q765" s="70" t="s">
        <v>1572</v>
      </c>
      <c r="R765" s="70">
        <v>0.55300000000000005</v>
      </c>
      <c r="S765" s="70" t="s">
        <v>1573</v>
      </c>
      <c r="T765" s="68">
        <v>7.79</v>
      </c>
      <c r="U765" s="68">
        <v>9.6999999999999993</v>
      </c>
      <c r="V765" s="70" t="s">
        <v>1576</v>
      </c>
      <c r="W765" s="70" t="s">
        <v>1574</v>
      </c>
      <c r="X765" s="70" t="s">
        <v>1574</v>
      </c>
      <c r="Y765" s="70" t="s">
        <v>1574</v>
      </c>
      <c r="Z765" s="70" t="s">
        <v>1576</v>
      </c>
      <c r="AA765" s="70" t="s">
        <v>1576</v>
      </c>
      <c r="AB765" s="70" t="s">
        <v>1576</v>
      </c>
      <c r="AC765" s="68" t="s">
        <v>1577</v>
      </c>
      <c r="AD765" s="68" t="s">
        <v>1578</v>
      </c>
      <c r="AE765" s="68" t="s">
        <v>1576</v>
      </c>
      <c r="AF765" s="68" t="s">
        <v>1576</v>
      </c>
      <c r="AG765" s="68" t="s">
        <v>1576</v>
      </c>
      <c r="AH765" s="68" t="s">
        <v>1576</v>
      </c>
      <c r="AI765" s="76" t="s">
        <v>1576</v>
      </c>
    </row>
    <row r="766" spans="1:35" x14ac:dyDescent="0.3">
      <c r="A766" s="74" t="s">
        <v>1717</v>
      </c>
      <c r="B766" s="89" t="s">
        <v>46</v>
      </c>
      <c r="C766" s="27" t="s">
        <v>46</v>
      </c>
      <c r="D766" s="45">
        <v>2020</v>
      </c>
      <c r="E766" s="4">
        <v>43937</v>
      </c>
      <c r="F766" s="202" t="s">
        <v>1282</v>
      </c>
      <c r="G766" s="202" t="s">
        <v>1283</v>
      </c>
      <c r="H766" s="68">
        <v>2.16</v>
      </c>
      <c r="I766" s="68">
        <v>3.28</v>
      </c>
      <c r="J766" s="68">
        <v>2.86</v>
      </c>
      <c r="K766" s="68">
        <v>1.66</v>
      </c>
      <c r="L766" s="68">
        <v>5.0199999999999996</v>
      </c>
      <c r="M766" s="68">
        <v>9.44</v>
      </c>
      <c r="N766" s="70" t="s">
        <v>1575</v>
      </c>
      <c r="O766" s="70">
        <v>0.68100000000000005</v>
      </c>
      <c r="P766" s="79" t="s">
        <v>1572</v>
      </c>
      <c r="Q766" s="70" t="s">
        <v>1572</v>
      </c>
      <c r="R766" s="70">
        <v>0.41499999999999998</v>
      </c>
      <c r="S766" s="70" t="s">
        <v>1573</v>
      </c>
      <c r="T766" s="68">
        <v>7.41</v>
      </c>
      <c r="U766" s="71">
        <v>12</v>
      </c>
      <c r="V766" s="70" t="s">
        <v>1576</v>
      </c>
      <c r="W766" s="70" t="s">
        <v>1574</v>
      </c>
      <c r="X766" s="70" t="s">
        <v>1574</v>
      </c>
      <c r="Y766" s="70" t="s">
        <v>1574</v>
      </c>
      <c r="Z766" s="70" t="s">
        <v>1576</v>
      </c>
      <c r="AA766" s="70" t="s">
        <v>1576</v>
      </c>
      <c r="AB766" s="70" t="s">
        <v>1576</v>
      </c>
      <c r="AC766" s="70" t="s">
        <v>1577</v>
      </c>
      <c r="AD766" s="70" t="s">
        <v>1578</v>
      </c>
      <c r="AE766" s="70" t="s">
        <v>1576</v>
      </c>
      <c r="AF766" s="70" t="s">
        <v>1576</v>
      </c>
      <c r="AG766" s="70" t="s">
        <v>1576</v>
      </c>
      <c r="AH766" s="70" t="s">
        <v>1576</v>
      </c>
      <c r="AI766" s="77" t="s">
        <v>1576</v>
      </c>
    </row>
    <row r="767" spans="1:35" x14ac:dyDescent="0.3">
      <c r="A767" s="74" t="s">
        <v>1718</v>
      </c>
      <c r="B767" s="89" t="s">
        <v>46</v>
      </c>
      <c r="C767" s="27" t="s">
        <v>46</v>
      </c>
      <c r="D767" s="45">
        <v>2020</v>
      </c>
      <c r="E767" s="4">
        <v>43937</v>
      </c>
      <c r="F767" s="202" t="s">
        <v>1282</v>
      </c>
      <c r="G767" s="202" t="s">
        <v>1283</v>
      </c>
      <c r="H767" s="68">
        <v>2.11</v>
      </c>
      <c r="I767" s="68">
        <v>4.17</v>
      </c>
      <c r="J767" s="68">
        <v>2.29</v>
      </c>
      <c r="K767" s="68">
        <v>1.45</v>
      </c>
      <c r="L767" s="68">
        <v>5.42</v>
      </c>
      <c r="M767" s="71">
        <v>10.4</v>
      </c>
      <c r="N767" s="70" t="s">
        <v>1575</v>
      </c>
      <c r="O767" s="70">
        <v>0.99</v>
      </c>
      <c r="P767" s="79" t="s">
        <v>1572</v>
      </c>
      <c r="Q767" s="70" t="s">
        <v>1572</v>
      </c>
      <c r="R767" s="70" t="s">
        <v>1572</v>
      </c>
      <c r="S767" s="70" t="s">
        <v>1573</v>
      </c>
      <c r="T767" s="68">
        <v>9.0299999999999994</v>
      </c>
      <c r="U767" s="71">
        <v>12.5</v>
      </c>
      <c r="V767" s="70" t="s">
        <v>1576</v>
      </c>
      <c r="W767" s="70" t="s">
        <v>1574</v>
      </c>
      <c r="X767" s="70" t="s">
        <v>1574</v>
      </c>
      <c r="Y767" s="70" t="s">
        <v>1574</v>
      </c>
      <c r="Z767" s="70" t="s">
        <v>1576</v>
      </c>
      <c r="AA767" s="70" t="s">
        <v>1576</v>
      </c>
      <c r="AB767" s="70" t="s">
        <v>1576</v>
      </c>
      <c r="AC767" s="70" t="s">
        <v>1577</v>
      </c>
      <c r="AD767" s="70" t="s">
        <v>1578</v>
      </c>
      <c r="AE767" s="70" t="s">
        <v>1576</v>
      </c>
      <c r="AF767" s="70" t="s">
        <v>1576</v>
      </c>
      <c r="AG767" s="70" t="s">
        <v>1576</v>
      </c>
      <c r="AH767" s="70" t="s">
        <v>1576</v>
      </c>
      <c r="AI767" s="77" t="s">
        <v>1576</v>
      </c>
    </row>
    <row r="768" spans="1:35" x14ac:dyDescent="0.3">
      <c r="A768" s="74" t="s">
        <v>1719</v>
      </c>
      <c r="B768" s="89" t="s">
        <v>46</v>
      </c>
      <c r="C768" s="27" t="s">
        <v>46</v>
      </c>
      <c r="D768" s="45">
        <v>2020</v>
      </c>
      <c r="E768" s="4">
        <v>43966</v>
      </c>
      <c r="F768" s="202" t="s">
        <v>1282</v>
      </c>
      <c r="G768" s="202" t="s">
        <v>1283</v>
      </c>
      <c r="H768" s="68">
        <v>2.09</v>
      </c>
      <c r="I768" s="68">
        <v>4.18</v>
      </c>
      <c r="J768" s="68">
        <v>2.93</v>
      </c>
      <c r="K768" s="68">
        <v>1.7</v>
      </c>
      <c r="L768" s="68">
        <v>6.05</v>
      </c>
      <c r="M768" s="71">
        <v>10.5</v>
      </c>
      <c r="N768" s="70" t="s">
        <v>1575</v>
      </c>
      <c r="O768" s="70">
        <v>0.90800000000000003</v>
      </c>
      <c r="P768" s="79" t="s">
        <v>1572</v>
      </c>
      <c r="Q768" s="70" t="s">
        <v>1572</v>
      </c>
      <c r="R768" s="70">
        <v>0.59699999999999998</v>
      </c>
      <c r="S768" s="70" t="s">
        <v>1573</v>
      </c>
      <c r="T768" s="68">
        <v>7.65</v>
      </c>
      <c r="U768" s="71">
        <v>13.6</v>
      </c>
      <c r="V768" s="70" t="s">
        <v>1576</v>
      </c>
      <c r="W768" s="70" t="s">
        <v>1574</v>
      </c>
      <c r="X768" s="70" t="s">
        <v>1574</v>
      </c>
      <c r="Y768" s="70" t="s">
        <v>1574</v>
      </c>
      <c r="Z768" s="70" t="s">
        <v>1576</v>
      </c>
      <c r="AA768" s="70" t="s">
        <v>1576</v>
      </c>
      <c r="AB768" s="70" t="s">
        <v>1576</v>
      </c>
      <c r="AC768" s="70" t="s">
        <v>1577</v>
      </c>
      <c r="AD768" s="70" t="s">
        <v>1578</v>
      </c>
      <c r="AE768" s="70" t="s">
        <v>1576</v>
      </c>
      <c r="AF768" s="70" t="s">
        <v>1576</v>
      </c>
      <c r="AG768" s="70" t="s">
        <v>1576</v>
      </c>
      <c r="AH768" s="70" t="s">
        <v>1576</v>
      </c>
      <c r="AI768" s="77" t="s">
        <v>1576</v>
      </c>
    </row>
    <row r="769" spans="1:35" x14ac:dyDescent="0.3">
      <c r="A769" s="74">
        <v>183747</v>
      </c>
      <c r="B769" s="89" t="s">
        <v>46</v>
      </c>
      <c r="C769" s="27" t="s">
        <v>46</v>
      </c>
      <c r="D769" s="45">
        <v>2020</v>
      </c>
      <c r="E769" s="4">
        <v>43992</v>
      </c>
      <c r="F769" s="202" t="s">
        <v>1282</v>
      </c>
      <c r="G769" s="202" t="s">
        <v>1283</v>
      </c>
      <c r="H769" s="68">
        <v>3.13</v>
      </c>
      <c r="I769" s="68">
        <v>2.7</v>
      </c>
      <c r="J769" s="68">
        <v>2.64</v>
      </c>
      <c r="K769" s="68">
        <v>1.64</v>
      </c>
      <c r="L769" s="68">
        <v>5.43</v>
      </c>
      <c r="M769" s="71">
        <v>11.3</v>
      </c>
      <c r="N769" s="70" t="s">
        <v>1575</v>
      </c>
      <c r="O769" s="70">
        <v>0.85199999999999998</v>
      </c>
      <c r="P769" s="79" t="s">
        <v>1572</v>
      </c>
      <c r="Q769" s="70" t="s">
        <v>1572</v>
      </c>
      <c r="R769" s="70">
        <v>0.69299999999999995</v>
      </c>
      <c r="S769" s="70" t="s">
        <v>1573</v>
      </c>
      <c r="T769" s="68">
        <v>8.02</v>
      </c>
      <c r="U769" s="71">
        <v>14</v>
      </c>
      <c r="V769" s="70" t="s">
        <v>1576</v>
      </c>
      <c r="W769" s="70" t="s">
        <v>1574</v>
      </c>
      <c r="X769" s="70" t="s">
        <v>1574</v>
      </c>
      <c r="Y769" s="70" t="s">
        <v>1574</v>
      </c>
      <c r="Z769" s="70" t="s">
        <v>1576</v>
      </c>
      <c r="AA769" s="70" t="s">
        <v>1576</v>
      </c>
      <c r="AB769" s="70" t="s">
        <v>1576</v>
      </c>
      <c r="AC769" s="70" t="s">
        <v>1577</v>
      </c>
      <c r="AD769" s="70" t="s">
        <v>1578</v>
      </c>
      <c r="AE769" s="70" t="s">
        <v>1576</v>
      </c>
      <c r="AF769" s="70" t="s">
        <v>1576</v>
      </c>
      <c r="AG769" s="70" t="s">
        <v>1576</v>
      </c>
      <c r="AH769" s="70" t="s">
        <v>1576</v>
      </c>
      <c r="AI769" s="77" t="s">
        <v>1576</v>
      </c>
    </row>
    <row r="770" spans="1:35" x14ac:dyDescent="0.3">
      <c r="A770" s="74">
        <v>190287</v>
      </c>
      <c r="B770" s="89" t="s">
        <v>46</v>
      </c>
      <c r="C770" s="27" t="s">
        <v>46</v>
      </c>
      <c r="D770" s="45">
        <v>2020</v>
      </c>
      <c r="E770" s="4">
        <v>44029</v>
      </c>
      <c r="F770" s="202" t="s">
        <v>1282</v>
      </c>
      <c r="G770" s="202" t="s">
        <v>1283</v>
      </c>
      <c r="H770" s="68">
        <v>2.7970711297071129</v>
      </c>
      <c r="I770" s="68">
        <v>3.9383675366938959</v>
      </c>
      <c r="J770" s="68">
        <v>2.1863585043501361</v>
      </c>
      <c r="K770" s="68">
        <v>2.0263000597728631</v>
      </c>
      <c r="L770" s="68">
        <v>6.1455358526488233</v>
      </c>
      <c r="M770" s="71">
        <v>12.489761129928493</v>
      </c>
      <c r="N770" s="27" t="s">
        <v>1575</v>
      </c>
      <c r="O770" s="70">
        <v>0.91006397910163572</v>
      </c>
      <c r="P770" s="79">
        <v>0.39339399172035155</v>
      </c>
      <c r="Q770" s="27" t="s">
        <v>1572</v>
      </c>
      <c r="R770" s="70">
        <v>0.79630736534502211</v>
      </c>
      <c r="S770" s="27" t="s">
        <v>1573</v>
      </c>
      <c r="T770" s="68">
        <v>7.7214363197626792</v>
      </c>
      <c r="U770" s="71">
        <v>13.289278519404043</v>
      </c>
      <c r="V770" s="27" t="s">
        <v>1576</v>
      </c>
      <c r="W770" s="27" t="s">
        <v>1574</v>
      </c>
      <c r="X770" s="27" t="s">
        <v>1574</v>
      </c>
      <c r="Y770" s="27" t="s">
        <v>1574</v>
      </c>
      <c r="Z770" s="68" t="s">
        <v>1576</v>
      </c>
      <c r="AA770" s="68" t="s">
        <v>1576</v>
      </c>
      <c r="AB770" s="68" t="s">
        <v>1576</v>
      </c>
      <c r="AC770" s="68" t="s">
        <v>1577</v>
      </c>
      <c r="AD770" s="68" t="s">
        <v>1578</v>
      </c>
      <c r="AE770" s="68" t="s">
        <v>1576</v>
      </c>
      <c r="AF770" s="68" t="s">
        <v>1576</v>
      </c>
      <c r="AG770" s="68" t="s">
        <v>1576</v>
      </c>
      <c r="AH770" s="70" t="s">
        <v>1576</v>
      </c>
      <c r="AI770" s="77" t="s">
        <v>1576</v>
      </c>
    </row>
    <row r="771" spans="1:35" x14ac:dyDescent="0.3">
      <c r="A771" s="74">
        <v>190688</v>
      </c>
      <c r="B771" s="89" t="s">
        <v>46</v>
      </c>
      <c r="C771" s="27" t="s">
        <v>46</v>
      </c>
      <c r="D771" s="45">
        <v>2020</v>
      </c>
      <c r="E771" s="4">
        <v>44068</v>
      </c>
      <c r="F771" s="202" t="s">
        <v>1282</v>
      </c>
      <c r="G771" s="202" t="s">
        <v>1283</v>
      </c>
      <c r="H771" s="68">
        <v>2.4788854159739309</v>
      </c>
      <c r="I771" s="68">
        <v>4.3093702201236948</v>
      </c>
      <c r="J771" s="68">
        <v>2.0809780319655959</v>
      </c>
      <c r="K771" s="68">
        <v>1.8149675245505532</v>
      </c>
      <c r="L771" s="68">
        <v>3.8970539336303789</v>
      </c>
      <c r="M771" s="71">
        <v>12.273835649841502</v>
      </c>
      <c r="N771" s="27" t="s">
        <v>1575</v>
      </c>
      <c r="O771" s="70">
        <v>0.94251956285606608</v>
      </c>
      <c r="P771" s="79">
        <v>0.39092460818869007</v>
      </c>
      <c r="Q771" s="27" t="s">
        <v>1572</v>
      </c>
      <c r="R771" s="70">
        <v>0.47771053623284787</v>
      </c>
      <c r="S771" s="27" t="s">
        <v>1573</v>
      </c>
      <c r="T771" s="68">
        <v>5.3058012458158768</v>
      </c>
      <c r="U771" s="71">
        <v>12.312518011128105</v>
      </c>
      <c r="V771" s="27" t="s">
        <v>1576</v>
      </c>
      <c r="W771" s="27" t="s">
        <v>1574</v>
      </c>
      <c r="X771" s="27" t="s">
        <v>1574</v>
      </c>
      <c r="Y771" s="27" t="s">
        <v>1574</v>
      </c>
      <c r="Z771" s="68" t="s">
        <v>1576</v>
      </c>
      <c r="AA771" s="68" t="s">
        <v>1576</v>
      </c>
      <c r="AB771" s="68" t="s">
        <v>1576</v>
      </c>
      <c r="AC771" s="68" t="s">
        <v>1577</v>
      </c>
      <c r="AD771" s="68" t="s">
        <v>1578</v>
      </c>
      <c r="AE771" s="68" t="s">
        <v>1576</v>
      </c>
      <c r="AF771" s="68" t="s">
        <v>1576</v>
      </c>
      <c r="AG771" s="68" t="s">
        <v>1576</v>
      </c>
      <c r="AH771" s="68" t="s">
        <v>1576</v>
      </c>
      <c r="AI771" s="77" t="s">
        <v>1576</v>
      </c>
    </row>
    <row r="772" spans="1:35" x14ac:dyDescent="0.3">
      <c r="A772" s="74">
        <v>195214</v>
      </c>
      <c r="B772" s="89" t="s">
        <v>46</v>
      </c>
      <c r="C772" s="27" t="s">
        <v>46</v>
      </c>
      <c r="D772" s="45">
        <v>2020</v>
      </c>
      <c r="E772" s="78">
        <v>44096</v>
      </c>
      <c r="F772" s="202" t="s">
        <v>1282</v>
      </c>
      <c r="G772" s="202" t="s">
        <v>1283</v>
      </c>
      <c r="H772" s="68">
        <v>2.4782839334261655</v>
      </c>
      <c r="I772" s="68">
        <v>3.5456313683884795</v>
      </c>
      <c r="J772" s="68">
        <v>1.9111243728311562</v>
      </c>
      <c r="K772" s="68">
        <v>1.6171562451649979</v>
      </c>
      <c r="L772" s="68">
        <v>4.520036248701456</v>
      </c>
      <c r="M772" s="68">
        <v>13.817938686647656</v>
      </c>
      <c r="N772" s="27" t="s">
        <v>1575</v>
      </c>
      <c r="O772" s="70">
        <v>0.48847335499414268</v>
      </c>
      <c r="P772" s="57" t="s">
        <v>1572</v>
      </c>
      <c r="Q772" s="27" t="s">
        <v>1572</v>
      </c>
      <c r="R772" s="70">
        <v>0.43520544614636519</v>
      </c>
      <c r="S772" s="27" t="s">
        <v>1573</v>
      </c>
      <c r="T772" s="68">
        <v>8.1200406692748057</v>
      </c>
      <c r="U772" s="71">
        <v>15.552792697212828</v>
      </c>
      <c r="V772" s="27" t="s">
        <v>1576</v>
      </c>
      <c r="W772" s="27" t="s">
        <v>1574</v>
      </c>
      <c r="X772" s="27" t="s">
        <v>1574</v>
      </c>
      <c r="Y772" s="27" t="s">
        <v>1574</v>
      </c>
      <c r="Z772" s="68" t="s">
        <v>1576</v>
      </c>
      <c r="AA772" s="68" t="s">
        <v>1576</v>
      </c>
      <c r="AB772" s="68" t="s">
        <v>1576</v>
      </c>
      <c r="AC772" s="68" t="s">
        <v>1577</v>
      </c>
      <c r="AD772" s="68" t="s">
        <v>1578</v>
      </c>
      <c r="AE772" s="68" t="s">
        <v>1576</v>
      </c>
      <c r="AF772" s="68" t="s">
        <v>1576</v>
      </c>
      <c r="AG772" s="68" t="s">
        <v>1576</v>
      </c>
      <c r="AH772" s="68" t="s">
        <v>1576</v>
      </c>
      <c r="AI772" s="77" t="s">
        <v>1576</v>
      </c>
    </row>
    <row r="773" spans="1:35" x14ac:dyDescent="0.3">
      <c r="A773" s="48">
        <v>199143</v>
      </c>
      <c r="B773" s="89" t="s">
        <v>46</v>
      </c>
      <c r="C773" s="27" t="s">
        <v>46</v>
      </c>
      <c r="D773" s="45">
        <v>2020</v>
      </c>
      <c r="E773" s="4">
        <v>44125</v>
      </c>
      <c r="F773" s="202" t="s">
        <v>1282</v>
      </c>
      <c r="G773" s="202" t="s">
        <v>1283</v>
      </c>
      <c r="H773" s="1">
        <v>2.2829782584944827</v>
      </c>
      <c r="I773" s="1">
        <v>4.3226264612695289</v>
      </c>
      <c r="J773" s="1">
        <v>2.5212498634327543</v>
      </c>
      <c r="K773" s="1">
        <v>1.4459739975964168</v>
      </c>
      <c r="L773" s="1">
        <v>4.2003714629083362</v>
      </c>
      <c r="M773" s="1">
        <v>10.732765213591174</v>
      </c>
      <c r="N773" s="27" t="s">
        <v>1575</v>
      </c>
      <c r="O773" s="73">
        <v>0.61946902654867253</v>
      </c>
      <c r="P773" s="27" t="s">
        <v>1572</v>
      </c>
      <c r="Q773" s="27" t="s">
        <v>1572</v>
      </c>
      <c r="R773" s="73">
        <v>0.97363705888779628</v>
      </c>
      <c r="S773" s="27" t="s">
        <v>1573</v>
      </c>
      <c r="T773" s="1">
        <v>10.873702611165738</v>
      </c>
      <c r="U773" s="1">
        <v>12.8352452747733</v>
      </c>
      <c r="V773" s="27" t="s">
        <v>1576</v>
      </c>
      <c r="W773" s="27" t="s">
        <v>1574</v>
      </c>
      <c r="X773" s="27" t="s">
        <v>1574</v>
      </c>
      <c r="Y773" s="27" t="s">
        <v>1574</v>
      </c>
      <c r="Z773" s="68" t="s">
        <v>1576</v>
      </c>
      <c r="AA773" s="68" t="s">
        <v>1576</v>
      </c>
      <c r="AB773" s="68" t="s">
        <v>1576</v>
      </c>
      <c r="AC773" s="68" t="s">
        <v>1577</v>
      </c>
      <c r="AD773" s="68" t="s">
        <v>1578</v>
      </c>
      <c r="AE773" s="68" t="s">
        <v>1576</v>
      </c>
      <c r="AF773" s="68" t="s">
        <v>1576</v>
      </c>
      <c r="AG773" s="68" t="s">
        <v>1576</v>
      </c>
      <c r="AH773" s="68" t="s">
        <v>1576</v>
      </c>
      <c r="AI773" s="77" t="s">
        <v>1576</v>
      </c>
    </row>
    <row r="774" spans="1:35" x14ac:dyDescent="0.3">
      <c r="A774" s="74">
        <v>204881</v>
      </c>
      <c r="B774" s="89" t="s">
        <v>46</v>
      </c>
      <c r="C774" s="27" t="s">
        <v>46</v>
      </c>
      <c r="D774" s="45">
        <v>2020</v>
      </c>
      <c r="E774" s="78">
        <v>44151</v>
      </c>
      <c r="F774" s="202" t="s">
        <v>1282</v>
      </c>
      <c r="G774" s="202" t="s">
        <v>1283</v>
      </c>
      <c r="H774" s="1">
        <v>2.1699452287279182</v>
      </c>
      <c r="I774" s="1">
        <v>4.042494572464487</v>
      </c>
      <c r="J774" s="1">
        <v>1.6705789003868154</v>
      </c>
      <c r="K774" s="1">
        <v>1.4102776032884805</v>
      </c>
      <c r="L774" s="1">
        <v>3.4545574767745557</v>
      </c>
      <c r="M774" s="1">
        <v>9.7906128431469792</v>
      </c>
      <c r="N774" s="27" t="s">
        <v>1575</v>
      </c>
      <c r="O774" s="73">
        <v>0.88800000000000001</v>
      </c>
      <c r="P774" s="27" t="s">
        <v>1572</v>
      </c>
      <c r="Q774" s="27" t="s">
        <v>1572</v>
      </c>
      <c r="R774" s="73">
        <v>0.56479430466933356</v>
      </c>
      <c r="S774" s="27" t="s">
        <v>1573</v>
      </c>
      <c r="T774" s="1">
        <v>8.8941052005157548</v>
      </c>
      <c r="U774" s="1">
        <v>11.32927783471639</v>
      </c>
      <c r="V774" s="27" t="s">
        <v>1576</v>
      </c>
      <c r="W774" s="27" t="s">
        <v>1574</v>
      </c>
      <c r="X774" s="27" t="s">
        <v>1574</v>
      </c>
      <c r="Y774" s="27" t="s">
        <v>1574</v>
      </c>
      <c r="Z774" s="68" t="s">
        <v>1576</v>
      </c>
      <c r="AA774" s="68" t="s">
        <v>1576</v>
      </c>
      <c r="AB774" s="68" t="s">
        <v>1576</v>
      </c>
      <c r="AC774" s="68" t="s">
        <v>1577</v>
      </c>
      <c r="AD774" s="68" t="s">
        <v>1578</v>
      </c>
      <c r="AE774" s="68" t="s">
        <v>1576</v>
      </c>
      <c r="AF774" s="68" t="s">
        <v>1576</v>
      </c>
      <c r="AG774" s="68" t="s">
        <v>1576</v>
      </c>
      <c r="AH774" s="68" t="s">
        <v>1576</v>
      </c>
      <c r="AI774" s="77" t="s">
        <v>1576</v>
      </c>
    </row>
    <row r="775" spans="1:35" x14ac:dyDescent="0.3">
      <c r="A775" s="48">
        <v>205816</v>
      </c>
      <c r="B775" s="89" t="s">
        <v>46</v>
      </c>
      <c r="C775" s="27" t="s">
        <v>46</v>
      </c>
      <c r="D775" s="45">
        <v>2020</v>
      </c>
      <c r="E775" s="4">
        <v>44181</v>
      </c>
      <c r="F775" s="202" t="s">
        <v>1282</v>
      </c>
      <c r="G775" s="202" t="s">
        <v>1283</v>
      </c>
      <c r="H775" s="1">
        <v>2.1964721731076873</v>
      </c>
      <c r="I775" s="1">
        <v>5.4284541550896694</v>
      </c>
      <c r="J775" s="1">
        <v>2.2280458028121579</v>
      </c>
      <c r="K775" s="27" t="s">
        <v>1572</v>
      </c>
      <c r="L775" s="1">
        <v>6.6529847604613952</v>
      </c>
      <c r="M775" s="1">
        <v>4.0565799444304123</v>
      </c>
      <c r="N775" s="27" t="s">
        <v>1575</v>
      </c>
      <c r="O775" s="1">
        <v>1.368622126799697</v>
      </c>
      <c r="P775" s="27" t="s">
        <v>1572</v>
      </c>
      <c r="Q775" s="27" t="s">
        <v>1572</v>
      </c>
      <c r="R775" s="27" t="s">
        <v>1572</v>
      </c>
      <c r="S775" s="27" t="s">
        <v>1573</v>
      </c>
      <c r="T775" s="1">
        <v>6.4</v>
      </c>
      <c r="U775" s="1">
        <v>4.71</v>
      </c>
      <c r="V775" s="27" t="s">
        <v>1576</v>
      </c>
      <c r="W775" s="27" t="s">
        <v>1574</v>
      </c>
      <c r="X775" s="27" t="s">
        <v>1574</v>
      </c>
      <c r="Y775" s="27" t="s">
        <v>1574</v>
      </c>
      <c r="Z775" s="68" t="s">
        <v>1576</v>
      </c>
      <c r="AA775" s="68" t="s">
        <v>1576</v>
      </c>
      <c r="AB775" s="68" t="s">
        <v>1576</v>
      </c>
      <c r="AC775" s="68" t="s">
        <v>1577</v>
      </c>
      <c r="AD775" s="68" t="s">
        <v>1578</v>
      </c>
      <c r="AE775" s="68" t="s">
        <v>1576</v>
      </c>
      <c r="AF775" s="68" t="s">
        <v>1576</v>
      </c>
      <c r="AG775" s="68" t="s">
        <v>1576</v>
      </c>
      <c r="AH775" s="68" t="s">
        <v>1576</v>
      </c>
      <c r="AI775" s="77" t="s">
        <v>1576</v>
      </c>
    </row>
    <row r="776" spans="1:35" x14ac:dyDescent="0.3">
      <c r="A776" s="74" t="s">
        <v>1720</v>
      </c>
      <c r="B776" s="89" t="s">
        <v>939</v>
      </c>
      <c r="C776" s="27" t="s">
        <v>939</v>
      </c>
      <c r="D776" s="45">
        <v>2020</v>
      </c>
      <c r="E776" s="4">
        <v>43845</v>
      </c>
      <c r="F776" s="205">
        <v>6570553</v>
      </c>
      <c r="G776" s="174">
        <v>158751</v>
      </c>
      <c r="H776" s="68">
        <v>2.0499999999999998</v>
      </c>
      <c r="I776" s="68">
        <v>3.24</v>
      </c>
      <c r="J776" s="68">
        <v>1.3</v>
      </c>
      <c r="K776" s="70">
        <v>0.81599999999999995</v>
      </c>
      <c r="L776" s="68">
        <v>4.4800000000000004</v>
      </c>
      <c r="M776" s="68">
        <v>8.94</v>
      </c>
      <c r="N776" s="70" t="s">
        <v>1575</v>
      </c>
      <c r="O776" s="70">
        <v>0.69699999999999995</v>
      </c>
      <c r="P776" s="79" t="s">
        <v>1572</v>
      </c>
      <c r="Q776" s="70" t="s">
        <v>1572</v>
      </c>
      <c r="R776" s="70" t="s">
        <v>1572</v>
      </c>
      <c r="S776" s="70" t="s">
        <v>1573</v>
      </c>
      <c r="T776" s="68">
        <v>4.24</v>
      </c>
      <c r="U776" s="68">
        <v>8.4700000000000006</v>
      </c>
      <c r="V776" s="70" t="s">
        <v>1576</v>
      </c>
      <c r="W776" s="70" t="s">
        <v>1574</v>
      </c>
      <c r="X776" s="70" t="s">
        <v>1574</v>
      </c>
      <c r="Y776" s="70" t="s">
        <v>1574</v>
      </c>
      <c r="Z776" s="70" t="s">
        <v>1576</v>
      </c>
      <c r="AA776" s="70" t="s">
        <v>1576</v>
      </c>
      <c r="AB776" s="70" t="s">
        <v>1576</v>
      </c>
      <c r="AC776" s="68" t="s">
        <v>1577</v>
      </c>
      <c r="AD776" s="68" t="s">
        <v>1578</v>
      </c>
      <c r="AE776" s="68" t="s">
        <v>1576</v>
      </c>
      <c r="AF776" s="68" t="s">
        <v>1576</v>
      </c>
      <c r="AG776" s="68" t="s">
        <v>1576</v>
      </c>
      <c r="AH776" s="68" t="s">
        <v>1576</v>
      </c>
      <c r="AI776" s="76" t="s">
        <v>1576</v>
      </c>
    </row>
    <row r="777" spans="1:35" x14ac:dyDescent="0.3">
      <c r="A777" s="74" t="s">
        <v>1721</v>
      </c>
      <c r="B777" s="89" t="s">
        <v>939</v>
      </c>
      <c r="C777" s="27" t="s">
        <v>939</v>
      </c>
      <c r="D777" s="45">
        <v>2020</v>
      </c>
      <c r="E777" s="75">
        <v>43873</v>
      </c>
      <c r="F777" s="205">
        <v>6570553</v>
      </c>
      <c r="G777" s="174">
        <v>158751</v>
      </c>
      <c r="H777" s="68">
        <v>1.7</v>
      </c>
      <c r="I777" s="68">
        <v>2.57</v>
      </c>
      <c r="J777" s="68">
        <v>1.44</v>
      </c>
      <c r="K777" s="70">
        <v>0.58699999999999997</v>
      </c>
      <c r="L777" s="68">
        <v>2.64</v>
      </c>
      <c r="M777" s="68">
        <v>5.35</v>
      </c>
      <c r="N777" s="70" t="s">
        <v>1575</v>
      </c>
      <c r="O777" s="70">
        <v>0.374</v>
      </c>
      <c r="P777" s="79" t="s">
        <v>1572</v>
      </c>
      <c r="Q777" s="70" t="s">
        <v>1572</v>
      </c>
      <c r="R777" s="70" t="s">
        <v>1572</v>
      </c>
      <c r="S777" s="70" t="s">
        <v>1573</v>
      </c>
      <c r="T777" s="68">
        <v>7.04</v>
      </c>
      <c r="U777" s="68">
        <v>6.84</v>
      </c>
      <c r="V777" s="70" t="s">
        <v>1576</v>
      </c>
      <c r="W777" s="70" t="s">
        <v>1574</v>
      </c>
      <c r="X777" s="70" t="s">
        <v>1574</v>
      </c>
      <c r="Y777" s="70" t="s">
        <v>1574</v>
      </c>
      <c r="Z777" s="70" t="s">
        <v>1576</v>
      </c>
      <c r="AA777" s="70" t="s">
        <v>1576</v>
      </c>
      <c r="AB777" s="70" t="s">
        <v>1576</v>
      </c>
      <c r="AC777" s="68" t="s">
        <v>1577</v>
      </c>
      <c r="AD777" s="68" t="s">
        <v>1578</v>
      </c>
      <c r="AE777" s="68" t="s">
        <v>1576</v>
      </c>
      <c r="AF777" s="68" t="s">
        <v>1576</v>
      </c>
      <c r="AG777" s="68" t="s">
        <v>1576</v>
      </c>
      <c r="AH777" s="68" t="s">
        <v>1576</v>
      </c>
      <c r="AI777" s="76" t="s">
        <v>1576</v>
      </c>
    </row>
    <row r="778" spans="1:35" x14ac:dyDescent="0.3">
      <c r="A778" s="74" t="s">
        <v>1722</v>
      </c>
      <c r="B778" s="89" t="s">
        <v>939</v>
      </c>
      <c r="C778" s="27" t="s">
        <v>939</v>
      </c>
      <c r="D778" s="45">
        <v>2020</v>
      </c>
      <c r="E778" s="75">
        <v>43903</v>
      </c>
      <c r="F778" s="205">
        <v>6570553</v>
      </c>
      <c r="G778" s="174">
        <v>158751</v>
      </c>
      <c r="H778" s="68">
        <v>1.63</v>
      </c>
      <c r="I778" s="68">
        <v>3.15</v>
      </c>
      <c r="J778" s="68">
        <v>1.71</v>
      </c>
      <c r="K778" s="70">
        <v>0.623</v>
      </c>
      <c r="L778" s="68">
        <v>2.94</v>
      </c>
      <c r="M778" s="68">
        <v>6.62</v>
      </c>
      <c r="N778" s="70" t="s">
        <v>1575</v>
      </c>
      <c r="O778" s="70">
        <v>0.54</v>
      </c>
      <c r="P778" s="79" t="s">
        <v>1572</v>
      </c>
      <c r="Q778" s="70" t="s">
        <v>1572</v>
      </c>
      <c r="R778" s="70" t="s">
        <v>1572</v>
      </c>
      <c r="S778" s="70" t="s">
        <v>1573</v>
      </c>
      <c r="T778" s="68">
        <v>7.79</v>
      </c>
      <c r="U778" s="68">
        <v>8.24</v>
      </c>
      <c r="V778" s="70" t="s">
        <v>1576</v>
      </c>
      <c r="W778" s="70" t="s">
        <v>1574</v>
      </c>
      <c r="X778" s="70" t="s">
        <v>1574</v>
      </c>
      <c r="Y778" s="70" t="s">
        <v>1574</v>
      </c>
      <c r="Z778" s="70" t="s">
        <v>1576</v>
      </c>
      <c r="AA778" s="70" t="s">
        <v>1576</v>
      </c>
      <c r="AB778" s="70" t="s">
        <v>1576</v>
      </c>
      <c r="AC778" s="68" t="s">
        <v>1577</v>
      </c>
      <c r="AD778" s="68" t="s">
        <v>1578</v>
      </c>
      <c r="AE778" s="68" t="s">
        <v>1576</v>
      </c>
      <c r="AF778" s="68" t="s">
        <v>1576</v>
      </c>
      <c r="AG778" s="68" t="s">
        <v>1576</v>
      </c>
      <c r="AH778" s="68" t="s">
        <v>1576</v>
      </c>
      <c r="AI778" s="76" t="s">
        <v>1576</v>
      </c>
    </row>
    <row r="779" spans="1:35" x14ac:dyDescent="0.3">
      <c r="A779" s="74" t="s">
        <v>1723</v>
      </c>
      <c r="B779" s="89" t="s">
        <v>939</v>
      </c>
      <c r="C779" s="27" t="s">
        <v>939</v>
      </c>
      <c r="D779" s="45">
        <v>2020</v>
      </c>
      <c r="E779" s="75">
        <v>43938</v>
      </c>
      <c r="F779" s="205">
        <v>6570553</v>
      </c>
      <c r="G779" s="174">
        <v>158751</v>
      </c>
      <c r="H779" s="68">
        <v>1.51</v>
      </c>
      <c r="I779" s="68">
        <v>3.16</v>
      </c>
      <c r="J779" s="68">
        <v>1.39</v>
      </c>
      <c r="K779" s="70">
        <v>0.77800000000000002</v>
      </c>
      <c r="L779" s="68">
        <v>4.18</v>
      </c>
      <c r="M779" s="68">
        <v>7.77</v>
      </c>
      <c r="N779" s="70" t="s">
        <v>1575</v>
      </c>
      <c r="O779" s="70">
        <v>0.58799999999999997</v>
      </c>
      <c r="P779" s="79" t="s">
        <v>1572</v>
      </c>
      <c r="Q779" s="70" t="s">
        <v>1572</v>
      </c>
      <c r="R779" s="70" t="s">
        <v>1572</v>
      </c>
      <c r="S779" s="70" t="s">
        <v>1573</v>
      </c>
      <c r="T779" s="68">
        <v>5.83</v>
      </c>
      <c r="U779" s="71">
        <v>11.2</v>
      </c>
      <c r="V779" s="70" t="s">
        <v>1576</v>
      </c>
      <c r="W779" s="70" t="s">
        <v>1574</v>
      </c>
      <c r="X779" s="70" t="s">
        <v>1574</v>
      </c>
      <c r="Y779" s="70" t="s">
        <v>1574</v>
      </c>
      <c r="Z779" s="70" t="s">
        <v>1576</v>
      </c>
      <c r="AA779" s="70" t="s">
        <v>1576</v>
      </c>
      <c r="AB779" s="70" t="s">
        <v>1576</v>
      </c>
      <c r="AC779" s="70" t="s">
        <v>1577</v>
      </c>
      <c r="AD779" s="70" t="s">
        <v>1578</v>
      </c>
      <c r="AE779" s="70" t="s">
        <v>1576</v>
      </c>
      <c r="AF779" s="70" t="s">
        <v>1576</v>
      </c>
      <c r="AG779" s="70" t="s">
        <v>1576</v>
      </c>
      <c r="AH779" s="70" t="s">
        <v>1576</v>
      </c>
      <c r="AI779" s="77" t="s">
        <v>1576</v>
      </c>
    </row>
    <row r="780" spans="1:35" x14ac:dyDescent="0.3">
      <c r="A780" s="74" t="s">
        <v>1724</v>
      </c>
      <c r="B780" s="89" t="s">
        <v>939</v>
      </c>
      <c r="C780" s="27" t="s">
        <v>939</v>
      </c>
      <c r="D780" s="45">
        <v>2020</v>
      </c>
      <c r="E780" s="75">
        <v>43965</v>
      </c>
      <c r="F780" s="205">
        <v>6570553</v>
      </c>
      <c r="G780" s="174">
        <v>158751</v>
      </c>
      <c r="H780" s="68">
        <v>2.23</v>
      </c>
      <c r="I780" s="68">
        <v>2.85</v>
      </c>
      <c r="J780" s="68">
        <v>1.83</v>
      </c>
      <c r="K780" s="70">
        <v>0.94299999999999995</v>
      </c>
      <c r="L780" s="68">
        <v>4.01</v>
      </c>
      <c r="M780" s="68">
        <v>6.25</v>
      </c>
      <c r="N780" s="70" t="s">
        <v>1575</v>
      </c>
      <c r="O780" s="70">
        <v>0.57899999999999996</v>
      </c>
      <c r="P780" s="79" t="s">
        <v>1572</v>
      </c>
      <c r="Q780" s="70" t="s">
        <v>1572</v>
      </c>
      <c r="R780" s="70" t="s">
        <v>1572</v>
      </c>
      <c r="S780" s="70" t="s">
        <v>1573</v>
      </c>
      <c r="T780" s="68">
        <v>6.19</v>
      </c>
      <c r="U780" s="68">
        <v>9.31</v>
      </c>
      <c r="V780" s="70" t="s">
        <v>1576</v>
      </c>
      <c r="W780" s="70" t="s">
        <v>1574</v>
      </c>
      <c r="X780" s="70" t="s">
        <v>1574</v>
      </c>
      <c r="Y780" s="70" t="s">
        <v>1574</v>
      </c>
      <c r="Z780" s="70" t="s">
        <v>1576</v>
      </c>
      <c r="AA780" s="70" t="s">
        <v>1576</v>
      </c>
      <c r="AB780" s="70" t="s">
        <v>1576</v>
      </c>
      <c r="AC780" s="70" t="s">
        <v>1577</v>
      </c>
      <c r="AD780" s="70" t="s">
        <v>1578</v>
      </c>
      <c r="AE780" s="70" t="s">
        <v>1576</v>
      </c>
      <c r="AF780" s="70" t="s">
        <v>1576</v>
      </c>
      <c r="AG780" s="70" t="s">
        <v>1576</v>
      </c>
      <c r="AH780" s="70" t="s">
        <v>1576</v>
      </c>
      <c r="AI780" s="77" t="s">
        <v>1576</v>
      </c>
    </row>
    <row r="781" spans="1:35" x14ac:dyDescent="0.3">
      <c r="A781" s="74">
        <v>183748</v>
      </c>
      <c r="B781" s="89" t="s">
        <v>939</v>
      </c>
      <c r="C781" s="27" t="s">
        <v>939</v>
      </c>
      <c r="D781" s="45">
        <v>2020</v>
      </c>
      <c r="E781" s="75">
        <v>43992</v>
      </c>
      <c r="F781" s="205">
        <v>6570553</v>
      </c>
      <c r="G781" s="174">
        <v>158751</v>
      </c>
      <c r="H781" s="68">
        <v>1.81</v>
      </c>
      <c r="I781" s="68">
        <v>1.81</v>
      </c>
      <c r="J781" s="68">
        <v>1.49</v>
      </c>
      <c r="K781" s="70">
        <v>0.504</v>
      </c>
      <c r="L781" s="68">
        <v>3.65</v>
      </c>
      <c r="M781" s="68">
        <v>8.43</v>
      </c>
      <c r="N781" s="70" t="s">
        <v>1575</v>
      </c>
      <c r="O781" s="70">
        <v>0.51500000000000001</v>
      </c>
      <c r="P781" s="79" t="s">
        <v>1572</v>
      </c>
      <c r="Q781" s="70" t="s">
        <v>1572</v>
      </c>
      <c r="R781" s="70">
        <v>0.33300000000000002</v>
      </c>
      <c r="S781" s="70" t="s">
        <v>1573</v>
      </c>
      <c r="T781" s="68">
        <v>5.12</v>
      </c>
      <c r="U781" s="68">
        <v>9.31</v>
      </c>
      <c r="V781" s="70" t="s">
        <v>1576</v>
      </c>
      <c r="W781" s="70" t="s">
        <v>1574</v>
      </c>
      <c r="X781" s="70" t="s">
        <v>1574</v>
      </c>
      <c r="Y781" s="70" t="s">
        <v>1574</v>
      </c>
      <c r="Z781" s="70" t="s">
        <v>1576</v>
      </c>
      <c r="AA781" s="70" t="s">
        <v>1576</v>
      </c>
      <c r="AB781" s="70" t="s">
        <v>1576</v>
      </c>
      <c r="AC781" s="70" t="s">
        <v>1577</v>
      </c>
      <c r="AD781" s="70" t="s">
        <v>1578</v>
      </c>
      <c r="AE781" s="70" t="s">
        <v>1576</v>
      </c>
      <c r="AF781" s="70" t="s">
        <v>1576</v>
      </c>
      <c r="AG781" s="70" t="s">
        <v>1576</v>
      </c>
      <c r="AH781" s="70" t="s">
        <v>1576</v>
      </c>
      <c r="AI781" s="77" t="s">
        <v>1576</v>
      </c>
    </row>
    <row r="782" spans="1:35" x14ac:dyDescent="0.3">
      <c r="A782" s="74">
        <v>190288</v>
      </c>
      <c r="B782" s="89" t="s">
        <v>939</v>
      </c>
      <c r="C782" s="27" t="s">
        <v>939</v>
      </c>
      <c r="D782" s="45">
        <v>2020</v>
      </c>
      <c r="E782" s="75">
        <v>44032</v>
      </c>
      <c r="F782" s="205">
        <v>6570553</v>
      </c>
      <c r="G782" s="174">
        <v>158751</v>
      </c>
      <c r="H782" s="68">
        <v>1.534375519707301</v>
      </c>
      <c r="I782" s="68">
        <v>3.0600365873939803</v>
      </c>
      <c r="J782" s="68">
        <v>1.2951937468817563</v>
      </c>
      <c r="K782" s="70">
        <v>0.83884916015300204</v>
      </c>
      <c r="L782" s="68">
        <v>3.1287765397194973</v>
      </c>
      <c r="M782" s="68">
        <v>7.5209268806474867</v>
      </c>
      <c r="N782" s="27" t="s">
        <v>1575</v>
      </c>
      <c r="O782" s="70">
        <v>0.52904262985753103</v>
      </c>
      <c r="P782" s="57" t="s">
        <v>1572</v>
      </c>
      <c r="Q782" s="27" t="s">
        <v>1572</v>
      </c>
      <c r="R782" s="27" t="s">
        <v>1572</v>
      </c>
      <c r="S782" s="27" t="s">
        <v>1573</v>
      </c>
      <c r="T782" s="68">
        <v>4.8402904817340211</v>
      </c>
      <c r="U782" s="68">
        <v>9.0534952048339719</v>
      </c>
      <c r="V782" s="27" t="s">
        <v>1576</v>
      </c>
      <c r="W782" s="27" t="s">
        <v>1574</v>
      </c>
      <c r="X782" s="27" t="s">
        <v>1574</v>
      </c>
      <c r="Y782" s="27" t="s">
        <v>1574</v>
      </c>
      <c r="Z782" s="68" t="s">
        <v>1576</v>
      </c>
      <c r="AA782" s="70" t="s">
        <v>1576</v>
      </c>
      <c r="AB782" s="68" t="s">
        <v>1576</v>
      </c>
      <c r="AC782" s="68" t="s">
        <v>1577</v>
      </c>
      <c r="AD782" s="68" t="s">
        <v>1578</v>
      </c>
      <c r="AE782" s="68" t="s">
        <v>1576</v>
      </c>
      <c r="AF782" s="68" t="s">
        <v>1576</v>
      </c>
      <c r="AG782" s="68" t="s">
        <v>1576</v>
      </c>
      <c r="AH782" s="70" t="s">
        <v>1576</v>
      </c>
      <c r="AI782" s="77" t="s">
        <v>1576</v>
      </c>
    </row>
    <row r="783" spans="1:35" x14ac:dyDescent="0.3">
      <c r="A783" s="74">
        <v>190689</v>
      </c>
      <c r="B783" s="89" t="s">
        <v>939</v>
      </c>
      <c r="C783" s="27" t="s">
        <v>939</v>
      </c>
      <c r="D783" s="45">
        <v>2020</v>
      </c>
      <c r="E783" s="4">
        <v>44064</v>
      </c>
      <c r="F783" s="205">
        <v>6570553</v>
      </c>
      <c r="G783" s="174">
        <v>158751</v>
      </c>
      <c r="H783" s="68">
        <v>2.558971856190011</v>
      </c>
      <c r="I783" s="68">
        <v>2.8501708150317229</v>
      </c>
      <c r="J783" s="68">
        <v>1.5546879236483924</v>
      </c>
      <c r="K783" s="70">
        <v>0.41266742584458549</v>
      </c>
      <c r="L783" s="68">
        <v>1.5226939970717424</v>
      </c>
      <c r="M783" s="68">
        <v>6.1858901361097542</v>
      </c>
      <c r="N783" s="27" t="s">
        <v>1575</v>
      </c>
      <c r="O783" s="70">
        <v>0.61640908844422737</v>
      </c>
      <c r="P783" s="57" t="s">
        <v>1572</v>
      </c>
      <c r="Q783" s="27" t="s">
        <v>1572</v>
      </c>
      <c r="R783" s="70">
        <v>0.40887153625074563</v>
      </c>
      <c r="S783" s="27" t="s">
        <v>1573</v>
      </c>
      <c r="T783" s="68">
        <v>5.4519819966379268</v>
      </c>
      <c r="U783" s="68">
        <v>9.509896426441081</v>
      </c>
      <c r="V783" s="27" t="s">
        <v>1576</v>
      </c>
      <c r="W783" s="27" t="s">
        <v>1574</v>
      </c>
      <c r="X783" s="27" t="s">
        <v>1574</v>
      </c>
      <c r="Y783" s="27" t="s">
        <v>1574</v>
      </c>
      <c r="Z783" s="68" t="s">
        <v>1576</v>
      </c>
      <c r="AA783" s="70" t="s">
        <v>1576</v>
      </c>
      <c r="AB783" s="68" t="s">
        <v>1576</v>
      </c>
      <c r="AC783" s="68" t="s">
        <v>1577</v>
      </c>
      <c r="AD783" s="68" t="s">
        <v>1578</v>
      </c>
      <c r="AE783" s="68" t="s">
        <v>1576</v>
      </c>
      <c r="AF783" s="68" t="s">
        <v>1576</v>
      </c>
      <c r="AG783" s="68" t="s">
        <v>1576</v>
      </c>
      <c r="AH783" s="70" t="s">
        <v>1576</v>
      </c>
      <c r="AI783" s="77" t="s">
        <v>1576</v>
      </c>
    </row>
    <row r="784" spans="1:35" x14ac:dyDescent="0.3">
      <c r="A784" s="74">
        <v>195215</v>
      </c>
      <c r="B784" s="89" t="s">
        <v>939</v>
      </c>
      <c r="C784" s="27" t="s">
        <v>939</v>
      </c>
      <c r="D784" s="45">
        <v>2020</v>
      </c>
      <c r="E784" s="78">
        <v>44096</v>
      </c>
      <c r="F784" s="205">
        <v>6570553</v>
      </c>
      <c r="G784" s="174">
        <v>158751</v>
      </c>
      <c r="H784" s="68">
        <v>8.3581569273672187</v>
      </c>
      <c r="I784" s="68">
        <v>2.492183208687202</v>
      </c>
      <c r="J784" s="68">
        <v>2.3083829805214013</v>
      </c>
      <c r="K784" s="70">
        <v>0.87389614230785473</v>
      </c>
      <c r="L784" s="70">
        <v>0.68872269404656272</v>
      </c>
      <c r="M784" s="68">
        <v>5.5703088688891702</v>
      </c>
      <c r="N784" s="27" t="s">
        <v>1575</v>
      </c>
      <c r="O784" s="27" t="s">
        <v>1572</v>
      </c>
      <c r="P784" s="79">
        <v>0.70942662779397481</v>
      </c>
      <c r="Q784" s="27" t="s">
        <v>1572</v>
      </c>
      <c r="R784" s="70">
        <v>0.35576963704736547</v>
      </c>
      <c r="S784" s="27" t="s">
        <v>1573</v>
      </c>
      <c r="T784" s="68">
        <v>3.8318122279967888</v>
      </c>
      <c r="U784" s="68">
        <v>5.3588329741834624</v>
      </c>
      <c r="V784" s="27" t="s">
        <v>1576</v>
      </c>
      <c r="W784" s="27" t="s">
        <v>1574</v>
      </c>
      <c r="X784" s="27" t="s">
        <v>1574</v>
      </c>
      <c r="Y784" s="27" t="s">
        <v>1574</v>
      </c>
      <c r="Z784" s="68" t="s">
        <v>1576</v>
      </c>
      <c r="AA784" s="68" t="s">
        <v>1576</v>
      </c>
      <c r="AB784" s="68" t="s">
        <v>1576</v>
      </c>
      <c r="AC784" s="68" t="s">
        <v>1577</v>
      </c>
      <c r="AD784" s="68" t="s">
        <v>1578</v>
      </c>
      <c r="AE784" s="68" t="s">
        <v>1576</v>
      </c>
      <c r="AF784" s="68" t="s">
        <v>1576</v>
      </c>
      <c r="AG784" s="68" t="s">
        <v>1576</v>
      </c>
      <c r="AH784" s="68" t="s">
        <v>1576</v>
      </c>
      <c r="AI784" s="77" t="s">
        <v>1576</v>
      </c>
    </row>
    <row r="785" spans="1:35" x14ac:dyDescent="0.3">
      <c r="A785" s="48">
        <v>199144</v>
      </c>
      <c r="B785" s="89" t="s">
        <v>939</v>
      </c>
      <c r="C785" s="27" t="s">
        <v>939</v>
      </c>
      <c r="D785" s="45">
        <v>2020</v>
      </c>
      <c r="E785" s="4">
        <v>44125</v>
      </c>
      <c r="F785" s="205">
        <v>6570553</v>
      </c>
      <c r="G785" s="174">
        <v>158751</v>
      </c>
      <c r="H785" s="1">
        <v>1.5290366229675474</v>
      </c>
      <c r="I785" s="1">
        <v>2.5215722810053021</v>
      </c>
      <c r="J785" s="1">
        <v>1.3350413699784833</v>
      </c>
      <c r="K785" s="73">
        <v>0.55954836849226952</v>
      </c>
      <c r="L785" s="1">
        <v>1.0399059470730463</v>
      </c>
      <c r="M785" s="1">
        <v>6.703156540449414</v>
      </c>
      <c r="N785" s="27" t="s">
        <v>1575</v>
      </c>
      <c r="O785" s="27" t="s">
        <v>1572</v>
      </c>
      <c r="P785" s="27" t="s">
        <v>1572</v>
      </c>
      <c r="Q785" s="27" t="s">
        <v>1572</v>
      </c>
      <c r="R785" s="27" t="s">
        <v>1572</v>
      </c>
      <c r="S785" s="27" t="s">
        <v>1573</v>
      </c>
      <c r="T785" s="1">
        <v>6.7796854550697638</v>
      </c>
      <c r="U785" s="1">
        <v>9.1369978483174723</v>
      </c>
      <c r="V785" s="27" t="s">
        <v>1576</v>
      </c>
      <c r="W785" s="27" t="s">
        <v>1574</v>
      </c>
      <c r="X785" s="27" t="s">
        <v>1574</v>
      </c>
      <c r="Y785" s="27" t="s">
        <v>1574</v>
      </c>
      <c r="Z785" s="68" t="s">
        <v>1576</v>
      </c>
      <c r="AA785" s="68" t="s">
        <v>1576</v>
      </c>
      <c r="AB785" s="68" t="s">
        <v>1576</v>
      </c>
      <c r="AC785" s="68" t="s">
        <v>1577</v>
      </c>
      <c r="AD785" s="68" t="s">
        <v>1578</v>
      </c>
      <c r="AE785" s="68" t="s">
        <v>1576</v>
      </c>
      <c r="AF785" s="68" t="s">
        <v>1576</v>
      </c>
      <c r="AG785" s="68" t="s">
        <v>1576</v>
      </c>
      <c r="AH785" s="68" t="s">
        <v>1576</v>
      </c>
      <c r="AI785" s="77" t="s">
        <v>1576</v>
      </c>
    </row>
    <row r="786" spans="1:35" x14ac:dyDescent="0.3">
      <c r="A786" s="74">
        <v>204882</v>
      </c>
      <c r="B786" s="89" t="s">
        <v>939</v>
      </c>
      <c r="C786" s="27" t="s">
        <v>939</v>
      </c>
      <c r="D786" s="45">
        <v>2020</v>
      </c>
      <c r="E786" s="78">
        <v>44151</v>
      </c>
      <c r="F786" s="205">
        <v>6570553</v>
      </c>
      <c r="G786" s="174">
        <v>158751</v>
      </c>
      <c r="H786" s="1">
        <v>1.6717970642724811</v>
      </c>
      <c r="I786" s="1">
        <v>2.8405739906381204</v>
      </c>
      <c r="J786" s="1">
        <v>1.168480941888381</v>
      </c>
      <c r="K786" s="73">
        <v>0.8503524407756986</v>
      </c>
      <c r="L786" s="1">
        <v>1.2756930969842468</v>
      </c>
      <c r="M786" s="1">
        <v>7.5685423312614413</v>
      </c>
      <c r="N786" s="27" t="s">
        <v>1575</v>
      </c>
      <c r="O786" s="73">
        <v>0.72199999999999998</v>
      </c>
      <c r="P786" s="27" t="s">
        <v>1572</v>
      </c>
      <c r="Q786" s="27" t="s">
        <v>1572</v>
      </c>
      <c r="R786" s="27" t="s">
        <v>1572</v>
      </c>
      <c r="S786" s="27" t="s">
        <v>1573</v>
      </c>
      <c r="T786" s="1">
        <v>5.9203472884533168</v>
      </c>
      <c r="U786" s="1">
        <v>9.6253055765667987</v>
      </c>
      <c r="V786" s="27" t="s">
        <v>1576</v>
      </c>
      <c r="W786" s="27" t="s">
        <v>1574</v>
      </c>
      <c r="X786" s="27" t="s">
        <v>1574</v>
      </c>
      <c r="Y786" s="27" t="s">
        <v>1574</v>
      </c>
      <c r="Z786" s="68" t="s">
        <v>1576</v>
      </c>
      <c r="AA786" s="68" t="s">
        <v>1576</v>
      </c>
      <c r="AB786" s="68" t="s">
        <v>1576</v>
      </c>
      <c r="AC786" s="68" t="s">
        <v>1577</v>
      </c>
      <c r="AD786" s="68" t="s">
        <v>1578</v>
      </c>
      <c r="AE786" s="68" t="s">
        <v>1576</v>
      </c>
      <c r="AF786" s="68" t="s">
        <v>1576</v>
      </c>
      <c r="AG786" s="68" t="s">
        <v>1576</v>
      </c>
      <c r="AH786" s="68" t="s">
        <v>1576</v>
      </c>
      <c r="AI786" s="77" t="s">
        <v>1576</v>
      </c>
    </row>
    <row r="787" spans="1:35" x14ac:dyDescent="0.3">
      <c r="A787" s="48">
        <v>205817</v>
      </c>
      <c r="B787" s="89" t="s">
        <v>939</v>
      </c>
      <c r="C787" s="27" t="s">
        <v>939</v>
      </c>
      <c r="D787" s="45">
        <v>2020</v>
      </c>
      <c r="E787" s="4">
        <v>44180</v>
      </c>
      <c r="F787" s="205">
        <v>6570553</v>
      </c>
      <c r="G787" s="174">
        <v>158751</v>
      </c>
      <c r="H787" s="1">
        <v>1.9919710258759873</v>
      </c>
      <c r="I787" s="1">
        <v>2.2984029323209847</v>
      </c>
      <c r="J787" s="1">
        <v>1.1214382336256927</v>
      </c>
      <c r="K787" s="27" t="s">
        <v>1572</v>
      </c>
      <c r="L787" s="1">
        <v>7.35</v>
      </c>
      <c r="M787" s="72">
        <v>11.5</v>
      </c>
      <c r="N787" s="27" t="s">
        <v>1575</v>
      </c>
      <c r="O787" s="27" t="s">
        <v>1572</v>
      </c>
      <c r="P787" s="27" t="s">
        <v>1572</v>
      </c>
      <c r="Q787" s="27" t="s">
        <v>1572</v>
      </c>
      <c r="R787" s="27" t="s">
        <v>1572</v>
      </c>
      <c r="S787" s="27" t="s">
        <v>1573</v>
      </c>
      <c r="T787" s="1">
        <v>7.71</v>
      </c>
      <c r="U787" s="72">
        <v>15.3</v>
      </c>
      <c r="V787" s="27" t="s">
        <v>1576</v>
      </c>
      <c r="W787" s="27" t="s">
        <v>1574</v>
      </c>
      <c r="X787" s="27" t="s">
        <v>1574</v>
      </c>
      <c r="Y787" s="27" t="s">
        <v>1574</v>
      </c>
      <c r="Z787" s="68" t="s">
        <v>1576</v>
      </c>
      <c r="AA787" s="68" t="s">
        <v>1576</v>
      </c>
      <c r="AB787" s="68" t="s">
        <v>1576</v>
      </c>
      <c r="AC787" s="68" t="s">
        <v>1577</v>
      </c>
      <c r="AD787" s="68" t="s">
        <v>1578</v>
      </c>
      <c r="AE787" s="68" t="s">
        <v>1576</v>
      </c>
      <c r="AF787" s="68" t="s">
        <v>1576</v>
      </c>
      <c r="AG787" s="68" t="s">
        <v>1576</v>
      </c>
      <c r="AH787" s="68" t="s">
        <v>1576</v>
      </c>
      <c r="AI787" s="77" t="s">
        <v>1576</v>
      </c>
    </row>
    <row r="788" spans="1:35" x14ac:dyDescent="0.3">
      <c r="A788" s="74" t="s">
        <v>1725</v>
      </c>
      <c r="B788" s="89" t="s">
        <v>1109</v>
      </c>
      <c r="C788" s="27" t="s">
        <v>1109</v>
      </c>
      <c r="D788" s="45">
        <v>2020</v>
      </c>
      <c r="E788" s="4">
        <v>43845</v>
      </c>
      <c r="F788" s="210" t="s">
        <v>1741</v>
      </c>
      <c r="G788" s="167" t="s">
        <v>1741</v>
      </c>
      <c r="H788" s="68">
        <v>4.0199999999999996</v>
      </c>
      <c r="I788" s="68">
        <v>2.35</v>
      </c>
      <c r="J788" s="68">
        <v>2.58</v>
      </c>
      <c r="K788" s="70">
        <v>0.94899999999999995</v>
      </c>
      <c r="L788" s="68">
        <v>2.63</v>
      </c>
      <c r="M788" s="68">
        <v>4.97</v>
      </c>
      <c r="N788" s="70" t="s">
        <v>1575</v>
      </c>
      <c r="O788" s="70">
        <v>0.45800000000000002</v>
      </c>
      <c r="P788" s="79">
        <v>0.65600000000000003</v>
      </c>
      <c r="Q788" s="70" t="s">
        <v>1572</v>
      </c>
      <c r="R788" s="70" t="s">
        <v>1572</v>
      </c>
      <c r="S788" s="70" t="s">
        <v>1573</v>
      </c>
      <c r="T788" s="68">
        <v>6.05</v>
      </c>
      <c r="U788" s="68">
        <v>5.03</v>
      </c>
      <c r="V788" s="70" t="s">
        <v>1576</v>
      </c>
      <c r="W788" s="70" t="s">
        <v>1574</v>
      </c>
      <c r="X788" s="70" t="s">
        <v>1574</v>
      </c>
      <c r="Y788" s="70" t="s">
        <v>1574</v>
      </c>
      <c r="Z788" s="70" t="s">
        <v>1576</v>
      </c>
      <c r="AA788" s="70" t="s">
        <v>1576</v>
      </c>
      <c r="AB788" s="70" t="s">
        <v>1576</v>
      </c>
      <c r="AC788" s="68" t="s">
        <v>1577</v>
      </c>
      <c r="AD788" s="68" t="s">
        <v>1578</v>
      </c>
      <c r="AE788" s="68" t="s">
        <v>1576</v>
      </c>
      <c r="AF788" s="68" t="s">
        <v>1576</v>
      </c>
      <c r="AG788" s="68" t="s">
        <v>1576</v>
      </c>
      <c r="AH788" s="68" t="s">
        <v>1576</v>
      </c>
      <c r="AI788" s="76" t="s">
        <v>1576</v>
      </c>
    </row>
    <row r="789" spans="1:35" x14ac:dyDescent="0.3">
      <c r="A789" s="74" t="s">
        <v>1726</v>
      </c>
      <c r="B789" s="89" t="s">
        <v>1109</v>
      </c>
      <c r="C789" s="27" t="s">
        <v>1109</v>
      </c>
      <c r="D789" s="45">
        <v>2020</v>
      </c>
      <c r="E789" s="75">
        <v>43873</v>
      </c>
      <c r="F789" s="211" t="s">
        <v>1741</v>
      </c>
      <c r="G789" s="212" t="s">
        <v>1741</v>
      </c>
      <c r="H789" s="68">
        <v>4.28</v>
      </c>
      <c r="I789" s="68">
        <v>2.41</v>
      </c>
      <c r="J789" s="68">
        <v>2.37</v>
      </c>
      <c r="K789" s="70">
        <v>0.60799999999999998</v>
      </c>
      <c r="L789" s="68">
        <v>2.44</v>
      </c>
      <c r="M789" s="68">
        <v>5.0199999999999996</v>
      </c>
      <c r="N789" s="70" t="s">
        <v>1575</v>
      </c>
      <c r="O789" s="70">
        <v>0.51</v>
      </c>
      <c r="P789" s="79">
        <v>0.46500000000000002</v>
      </c>
      <c r="Q789" s="70" t="s">
        <v>1572</v>
      </c>
      <c r="R789" s="70" t="s">
        <v>1572</v>
      </c>
      <c r="S789" s="70" t="s">
        <v>1573</v>
      </c>
      <c r="T789" s="68">
        <v>5.82</v>
      </c>
      <c r="U789" s="68">
        <v>6.22</v>
      </c>
      <c r="V789" s="70" t="s">
        <v>1576</v>
      </c>
      <c r="W789" s="70" t="s">
        <v>1574</v>
      </c>
      <c r="X789" s="70" t="s">
        <v>1574</v>
      </c>
      <c r="Y789" s="70" t="s">
        <v>1574</v>
      </c>
      <c r="Z789" s="70" t="s">
        <v>1576</v>
      </c>
      <c r="AA789" s="70" t="s">
        <v>1576</v>
      </c>
      <c r="AB789" s="70" t="s">
        <v>1576</v>
      </c>
      <c r="AC789" s="68" t="s">
        <v>1577</v>
      </c>
      <c r="AD789" s="68" t="s">
        <v>1578</v>
      </c>
      <c r="AE789" s="68" t="s">
        <v>1576</v>
      </c>
      <c r="AF789" s="68" t="s">
        <v>1576</v>
      </c>
      <c r="AG789" s="68" t="s">
        <v>1576</v>
      </c>
      <c r="AH789" s="68" t="s">
        <v>1576</v>
      </c>
      <c r="AI789" s="76" t="s">
        <v>1576</v>
      </c>
    </row>
    <row r="790" spans="1:35" x14ac:dyDescent="0.3">
      <c r="A790" s="74" t="s">
        <v>1727</v>
      </c>
      <c r="B790" s="89" t="s">
        <v>1109</v>
      </c>
      <c r="C790" s="27" t="s">
        <v>1109</v>
      </c>
      <c r="D790" s="45">
        <v>2020</v>
      </c>
      <c r="E790" s="75">
        <v>43903</v>
      </c>
      <c r="F790" s="211" t="s">
        <v>1741</v>
      </c>
      <c r="G790" s="212" t="s">
        <v>1741</v>
      </c>
      <c r="H790" s="68">
        <v>4.13</v>
      </c>
      <c r="I790" s="68">
        <v>2.61</v>
      </c>
      <c r="J790" s="68">
        <v>2.33</v>
      </c>
      <c r="K790" s="70">
        <v>0.59499999999999997</v>
      </c>
      <c r="L790" s="68">
        <v>2.65</v>
      </c>
      <c r="M790" s="68">
        <v>5.35</v>
      </c>
      <c r="N790" s="70" t="s">
        <v>1575</v>
      </c>
      <c r="O790" s="70">
        <v>0.40699999999999997</v>
      </c>
      <c r="P790" s="79">
        <v>0.58599999999999997</v>
      </c>
      <c r="Q790" s="70" t="s">
        <v>1572</v>
      </c>
      <c r="R790" s="70" t="s">
        <v>1572</v>
      </c>
      <c r="S790" s="70" t="s">
        <v>1573</v>
      </c>
      <c r="T790" s="68">
        <v>7.73</v>
      </c>
      <c r="U790" s="68">
        <v>5.61</v>
      </c>
      <c r="V790" s="70" t="s">
        <v>1576</v>
      </c>
      <c r="W790" s="70" t="s">
        <v>1574</v>
      </c>
      <c r="X790" s="70" t="s">
        <v>1574</v>
      </c>
      <c r="Y790" s="70" t="s">
        <v>1574</v>
      </c>
      <c r="Z790" s="70" t="s">
        <v>1576</v>
      </c>
      <c r="AA790" s="70" t="s">
        <v>1576</v>
      </c>
      <c r="AB790" s="70" t="s">
        <v>1576</v>
      </c>
      <c r="AC790" s="68" t="s">
        <v>1577</v>
      </c>
      <c r="AD790" s="68" t="s">
        <v>1578</v>
      </c>
      <c r="AE790" s="68" t="s">
        <v>1576</v>
      </c>
      <c r="AF790" s="68" t="s">
        <v>1576</v>
      </c>
      <c r="AG790" s="68" t="s">
        <v>1576</v>
      </c>
      <c r="AH790" s="68" t="s">
        <v>1576</v>
      </c>
      <c r="AI790" s="76" t="s">
        <v>1576</v>
      </c>
    </row>
    <row r="791" spans="1:35" x14ac:dyDescent="0.3">
      <c r="A791" s="74" t="s">
        <v>1728</v>
      </c>
      <c r="B791" s="89" t="s">
        <v>1109</v>
      </c>
      <c r="C791" s="27" t="s">
        <v>1109</v>
      </c>
      <c r="D791" s="45">
        <v>2020</v>
      </c>
      <c r="E791" s="80">
        <v>43938</v>
      </c>
      <c r="F791" s="206" t="s">
        <v>1741</v>
      </c>
      <c r="G791" s="207" t="s">
        <v>1741</v>
      </c>
      <c r="H791" s="68">
        <v>3.42</v>
      </c>
      <c r="I791" s="68">
        <v>2.0499999999999998</v>
      </c>
      <c r="J791" s="68">
        <v>3.34</v>
      </c>
      <c r="K791" s="70">
        <v>0.76200000000000001</v>
      </c>
      <c r="L791" s="68">
        <v>3.33</v>
      </c>
      <c r="M791" s="68">
        <v>5.13</v>
      </c>
      <c r="N791" s="70" t="s">
        <v>1575</v>
      </c>
      <c r="O791" s="70">
        <v>0.435</v>
      </c>
      <c r="P791" s="79" t="s">
        <v>1572</v>
      </c>
      <c r="Q791" s="70" t="s">
        <v>1572</v>
      </c>
      <c r="R791" s="70" t="s">
        <v>1572</v>
      </c>
      <c r="S791" s="70" t="s">
        <v>1573</v>
      </c>
      <c r="T791" s="68">
        <v>2.4700000000000002</v>
      </c>
      <c r="U791" s="68">
        <v>5.5</v>
      </c>
      <c r="V791" s="70" t="s">
        <v>1576</v>
      </c>
      <c r="W791" s="70" t="s">
        <v>1574</v>
      </c>
      <c r="X791" s="70" t="s">
        <v>1574</v>
      </c>
      <c r="Y791" s="70" t="s">
        <v>1574</v>
      </c>
      <c r="Z791" s="70" t="s">
        <v>1576</v>
      </c>
      <c r="AA791" s="70" t="s">
        <v>1576</v>
      </c>
      <c r="AB791" s="70" t="s">
        <v>1576</v>
      </c>
      <c r="AC791" s="70" t="s">
        <v>1577</v>
      </c>
      <c r="AD791" s="70" t="s">
        <v>1578</v>
      </c>
      <c r="AE791" s="70" t="s">
        <v>1576</v>
      </c>
      <c r="AF791" s="70" t="s">
        <v>1576</v>
      </c>
      <c r="AG791" s="70" t="s">
        <v>1576</v>
      </c>
      <c r="AH791" s="70" t="s">
        <v>1576</v>
      </c>
      <c r="AI791" s="77" t="s">
        <v>1576</v>
      </c>
    </row>
    <row r="792" spans="1:35" x14ac:dyDescent="0.3">
      <c r="A792" s="74" t="s">
        <v>1729</v>
      </c>
      <c r="B792" s="89" t="s">
        <v>1109</v>
      </c>
      <c r="C792" s="27" t="s">
        <v>1109</v>
      </c>
      <c r="D792" s="45">
        <v>2020</v>
      </c>
      <c r="E792" s="80">
        <v>43965</v>
      </c>
      <c r="F792" s="206" t="s">
        <v>1741</v>
      </c>
      <c r="G792" s="207" t="s">
        <v>1741</v>
      </c>
      <c r="H792" s="68">
        <v>5.32</v>
      </c>
      <c r="I792" s="68">
        <v>2.5499999999999998</v>
      </c>
      <c r="J792" s="68">
        <v>2.54</v>
      </c>
      <c r="K792" s="70">
        <v>0.71099999999999997</v>
      </c>
      <c r="L792" s="68">
        <v>3.65</v>
      </c>
      <c r="M792" s="68">
        <v>4.6399999999999997</v>
      </c>
      <c r="N792" s="70" t="s">
        <v>1575</v>
      </c>
      <c r="O792" s="70">
        <v>0.51200000000000001</v>
      </c>
      <c r="P792" s="79" t="s">
        <v>1572</v>
      </c>
      <c r="Q792" s="70" t="s">
        <v>1572</v>
      </c>
      <c r="R792" s="70" t="s">
        <v>1572</v>
      </c>
      <c r="S792" s="70" t="s">
        <v>1573</v>
      </c>
      <c r="T792" s="68">
        <v>3.27</v>
      </c>
      <c r="U792" s="68">
        <v>5.6162193982672353</v>
      </c>
      <c r="V792" s="70" t="s">
        <v>1576</v>
      </c>
      <c r="W792" s="70" t="s">
        <v>1574</v>
      </c>
      <c r="X792" s="70" t="s">
        <v>1574</v>
      </c>
      <c r="Y792" s="70" t="s">
        <v>1574</v>
      </c>
      <c r="Z792" s="70" t="s">
        <v>1576</v>
      </c>
      <c r="AA792" s="70" t="s">
        <v>1576</v>
      </c>
      <c r="AB792" s="70" t="s">
        <v>1576</v>
      </c>
      <c r="AC792" s="70" t="s">
        <v>1577</v>
      </c>
      <c r="AD792" s="70" t="s">
        <v>1578</v>
      </c>
      <c r="AE792" s="70" t="s">
        <v>1576</v>
      </c>
      <c r="AF792" s="70" t="s">
        <v>1576</v>
      </c>
      <c r="AG792" s="70" t="s">
        <v>1576</v>
      </c>
      <c r="AH792" s="70" t="s">
        <v>1576</v>
      </c>
      <c r="AI792" s="77" t="s">
        <v>1576</v>
      </c>
    </row>
    <row r="793" spans="1:35" x14ac:dyDescent="0.3">
      <c r="A793" s="74" t="s">
        <v>1730</v>
      </c>
      <c r="B793" s="89" t="s">
        <v>1109</v>
      </c>
      <c r="C793" s="27" t="s">
        <v>1109</v>
      </c>
      <c r="D793" s="45">
        <v>2020</v>
      </c>
      <c r="E793" s="75">
        <v>43965</v>
      </c>
      <c r="F793" s="211" t="s">
        <v>1741</v>
      </c>
      <c r="G793" s="212" t="s">
        <v>1741</v>
      </c>
      <c r="H793" s="68">
        <v>4.68</v>
      </c>
      <c r="I793" s="68">
        <v>2.5499999999999998</v>
      </c>
      <c r="J793" s="68">
        <v>3.42</v>
      </c>
      <c r="K793" s="70">
        <v>0.81799999999999995</v>
      </c>
      <c r="L793" s="68">
        <v>3.94</v>
      </c>
      <c r="M793" s="68">
        <v>6.2</v>
      </c>
      <c r="N793" s="70" t="s">
        <v>1575</v>
      </c>
      <c r="O793" s="70">
        <v>0.61499999999999999</v>
      </c>
      <c r="P793" s="79" t="s">
        <v>1572</v>
      </c>
      <c r="Q793" s="70" t="s">
        <v>1572</v>
      </c>
      <c r="R793" s="70" t="s">
        <v>1572</v>
      </c>
      <c r="S793" s="70" t="s">
        <v>1573</v>
      </c>
      <c r="T793" s="68">
        <v>4.38</v>
      </c>
      <c r="U793" s="68">
        <v>5.8853008190159501</v>
      </c>
      <c r="V793" s="70" t="s">
        <v>1576</v>
      </c>
      <c r="W793" s="70" t="s">
        <v>1574</v>
      </c>
      <c r="X793" s="70" t="s">
        <v>1574</v>
      </c>
      <c r="Y793" s="70" t="s">
        <v>1574</v>
      </c>
      <c r="Z793" s="70" t="s">
        <v>1576</v>
      </c>
      <c r="AA793" s="70" t="s">
        <v>1576</v>
      </c>
      <c r="AB793" s="70" t="s">
        <v>1576</v>
      </c>
      <c r="AC793" s="70" t="s">
        <v>1577</v>
      </c>
      <c r="AD793" s="70" t="s">
        <v>1578</v>
      </c>
      <c r="AE793" s="70" t="s">
        <v>1576</v>
      </c>
      <c r="AF793" s="70" t="s">
        <v>1576</v>
      </c>
      <c r="AG793" s="70" t="s">
        <v>1576</v>
      </c>
      <c r="AH793" s="70" t="s">
        <v>1576</v>
      </c>
      <c r="AI793" s="77" t="s">
        <v>1576</v>
      </c>
    </row>
    <row r="794" spans="1:35" x14ac:dyDescent="0.3">
      <c r="A794" s="74">
        <v>183749</v>
      </c>
      <c r="B794" s="89" t="s">
        <v>1109</v>
      </c>
      <c r="C794" s="27" t="s">
        <v>1109</v>
      </c>
      <c r="D794" s="45">
        <v>2020</v>
      </c>
      <c r="E794" s="75">
        <v>43992</v>
      </c>
      <c r="F794" s="211" t="s">
        <v>1741</v>
      </c>
      <c r="G794" s="212" t="s">
        <v>1741</v>
      </c>
      <c r="H794" s="68">
        <v>3.61</v>
      </c>
      <c r="I794" s="68">
        <v>2.44</v>
      </c>
      <c r="J794" s="68">
        <v>2.39</v>
      </c>
      <c r="K794" s="68">
        <v>1.26</v>
      </c>
      <c r="L794" s="68">
        <v>3.61</v>
      </c>
      <c r="M794" s="68">
        <v>6.01</v>
      </c>
      <c r="N794" s="70" t="s">
        <v>1575</v>
      </c>
      <c r="O794" s="70">
        <v>0.66600000000000004</v>
      </c>
      <c r="P794" s="79" t="s">
        <v>1572</v>
      </c>
      <c r="Q794" s="70" t="s">
        <v>1572</v>
      </c>
      <c r="R794" s="70" t="s">
        <v>1572</v>
      </c>
      <c r="S794" s="70" t="s">
        <v>1573</v>
      </c>
      <c r="T794" s="68">
        <v>4.7</v>
      </c>
      <c r="U794" s="68">
        <v>5.83</v>
      </c>
      <c r="V794" s="70" t="s">
        <v>1576</v>
      </c>
      <c r="W794" s="70" t="s">
        <v>1574</v>
      </c>
      <c r="X794" s="70" t="s">
        <v>1574</v>
      </c>
      <c r="Y794" s="70" t="s">
        <v>1574</v>
      </c>
      <c r="Z794" s="70" t="s">
        <v>1576</v>
      </c>
      <c r="AA794" s="70" t="s">
        <v>1576</v>
      </c>
      <c r="AB794" s="70" t="s">
        <v>1576</v>
      </c>
      <c r="AC794" s="70" t="s">
        <v>1577</v>
      </c>
      <c r="AD794" s="70" t="s">
        <v>1578</v>
      </c>
      <c r="AE794" s="70" t="s">
        <v>1576</v>
      </c>
      <c r="AF794" s="70" t="s">
        <v>1576</v>
      </c>
      <c r="AG794" s="70" t="s">
        <v>1576</v>
      </c>
      <c r="AH794" s="70" t="s">
        <v>1576</v>
      </c>
      <c r="AI794" s="77" t="s">
        <v>1576</v>
      </c>
    </row>
    <row r="795" spans="1:35" x14ac:dyDescent="0.3">
      <c r="A795" s="74">
        <v>190289</v>
      </c>
      <c r="B795" s="89" t="s">
        <v>1109</v>
      </c>
      <c r="C795" s="27" t="s">
        <v>1109</v>
      </c>
      <c r="D795" s="45">
        <v>2020</v>
      </c>
      <c r="E795" s="75">
        <v>44032</v>
      </c>
      <c r="F795" s="211" t="s">
        <v>1741</v>
      </c>
      <c r="G795" s="212" t="s">
        <v>1741</v>
      </c>
      <c r="H795" s="68">
        <v>4.9677982787640129</v>
      </c>
      <c r="I795" s="68">
        <v>2.8930737717933246</v>
      </c>
      <c r="J795" s="68">
        <v>1.9511575470799329</v>
      </c>
      <c r="K795" s="70">
        <v>0.7501032106449872</v>
      </c>
      <c r="L795" s="68">
        <v>3.1460721733515413</v>
      </c>
      <c r="M795" s="68">
        <v>6.4186435474821897</v>
      </c>
      <c r="N795" s="27" t="s">
        <v>1575</v>
      </c>
      <c r="O795" s="70">
        <v>0.81316226830533422</v>
      </c>
      <c r="P795" s="57" t="s">
        <v>1572</v>
      </c>
      <c r="Q795" s="27" t="s">
        <v>1572</v>
      </c>
      <c r="R795" s="27" t="s">
        <v>1572</v>
      </c>
      <c r="S795" s="27" t="s">
        <v>1573</v>
      </c>
      <c r="T795" s="68">
        <v>5.1295161273248855</v>
      </c>
      <c r="U795" s="68">
        <v>6.6751352324092004</v>
      </c>
      <c r="V795" s="27" t="s">
        <v>1576</v>
      </c>
      <c r="W795" s="27" t="s">
        <v>1574</v>
      </c>
      <c r="X795" s="27" t="s">
        <v>1574</v>
      </c>
      <c r="Y795" s="27" t="s">
        <v>1574</v>
      </c>
      <c r="Z795" s="68" t="s">
        <v>1576</v>
      </c>
      <c r="AA795" s="68" t="s">
        <v>1576</v>
      </c>
      <c r="AB795" s="68" t="s">
        <v>1576</v>
      </c>
      <c r="AC795" s="68" t="s">
        <v>1577</v>
      </c>
      <c r="AD795" s="68" t="s">
        <v>1578</v>
      </c>
      <c r="AE795" s="68" t="s">
        <v>1576</v>
      </c>
      <c r="AF795" s="68" t="s">
        <v>1576</v>
      </c>
      <c r="AG795" s="68" t="s">
        <v>1576</v>
      </c>
      <c r="AH795" s="70" t="s">
        <v>1576</v>
      </c>
      <c r="AI795" s="77" t="s">
        <v>1576</v>
      </c>
    </row>
    <row r="796" spans="1:35" x14ac:dyDescent="0.3">
      <c r="A796" s="74">
        <v>190690</v>
      </c>
      <c r="B796" s="89" t="s">
        <v>1109</v>
      </c>
      <c r="C796" s="27" t="s">
        <v>1109</v>
      </c>
      <c r="D796" s="45">
        <v>2020</v>
      </c>
      <c r="E796" s="4">
        <v>44064</v>
      </c>
      <c r="F796" s="210" t="s">
        <v>1741</v>
      </c>
      <c r="G796" s="167" t="s">
        <v>1741</v>
      </c>
      <c r="H796" s="68">
        <v>6.2148636791992979</v>
      </c>
      <c r="I796" s="68">
        <v>2.5541871120787705</v>
      </c>
      <c r="J796" s="68">
        <v>1.6600049827229495</v>
      </c>
      <c r="K796" s="70">
        <v>0.73061883252634885</v>
      </c>
      <c r="L796" s="68">
        <v>1.2445975368017419</v>
      </c>
      <c r="M796" s="68">
        <v>6.5682037283766075</v>
      </c>
      <c r="N796" s="27" t="s">
        <v>1575</v>
      </c>
      <c r="O796" s="70">
        <v>0.75213119726166877</v>
      </c>
      <c r="P796" s="57" t="s">
        <v>1572</v>
      </c>
      <c r="Q796" s="27" t="s">
        <v>1572</v>
      </c>
      <c r="R796" s="70">
        <v>0.51235390331351083</v>
      </c>
      <c r="S796" s="27" t="s">
        <v>1573</v>
      </c>
      <c r="T796" s="68">
        <v>5.7377137967265703</v>
      </c>
      <c r="U796" s="68">
        <v>8.3607924695891427</v>
      </c>
      <c r="V796" s="27" t="s">
        <v>1576</v>
      </c>
      <c r="W796" s="27" t="s">
        <v>1574</v>
      </c>
      <c r="X796" s="27" t="s">
        <v>1574</v>
      </c>
      <c r="Y796" s="27" t="s">
        <v>1574</v>
      </c>
      <c r="Z796" s="68" t="s">
        <v>1576</v>
      </c>
      <c r="AA796" s="68" t="s">
        <v>1576</v>
      </c>
      <c r="AB796" s="68" t="s">
        <v>1576</v>
      </c>
      <c r="AC796" s="68" t="s">
        <v>1577</v>
      </c>
      <c r="AD796" s="68" t="s">
        <v>1578</v>
      </c>
      <c r="AE796" s="68" t="s">
        <v>1576</v>
      </c>
      <c r="AF796" s="68" t="s">
        <v>1576</v>
      </c>
      <c r="AG796" s="68" t="s">
        <v>1576</v>
      </c>
      <c r="AH796" s="68" t="s">
        <v>1576</v>
      </c>
      <c r="AI796" s="77" t="s">
        <v>1576</v>
      </c>
    </row>
    <row r="797" spans="1:35" x14ac:dyDescent="0.3">
      <c r="A797" s="74">
        <v>195216</v>
      </c>
      <c r="B797" s="89" t="s">
        <v>1109</v>
      </c>
      <c r="C797" s="27" t="s">
        <v>1109</v>
      </c>
      <c r="D797" s="45">
        <v>2020</v>
      </c>
      <c r="E797" s="78">
        <v>44096</v>
      </c>
      <c r="F797" s="208" t="s">
        <v>1741</v>
      </c>
      <c r="G797" s="209" t="s">
        <v>1741</v>
      </c>
      <c r="H797" s="68">
        <v>5.6917133719641564</v>
      </c>
      <c r="I797" s="68">
        <v>2.7530266088259823</v>
      </c>
      <c r="J797" s="68">
        <v>2.4743780543153586</v>
      </c>
      <c r="K797" s="68">
        <v>1.1423535247986658</v>
      </c>
      <c r="L797" s="68">
        <v>2.141583019325966</v>
      </c>
      <c r="M797" s="68">
        <v>4.3943088143715103</v>
      </c>
      <c r="N797" s="27" t="s">
        <v>1575</v>
      </c>
      <c r="O797" s="27" t="s">
        <v>1572</v>
      </c>
      <c r="P797" s="57" t="s">
        <v>1572</v>
      </c>
      <c r="Q797" s="27" t="s">
        <v>1572</v>
      </c>
      <c r="R797" s="70">
        <v>0.42515014301848164</v>
      </c>
      <c r="S797" s="27" t="s">
        <v>1573</v>
      </c>
      <c r="T797" s="68">
        <v>3.575462039411883</v>
      </c>
      <c r="U797" s="68">
        <v>2.7105960334800465</v>
      </c>
      <c r="V797" s="27" t="s">
        <v>1576</v>
      </c>
      <c r="W797" s="27" t="s">
        <v>1574</v>
      </c>
      <c r="X797" s="27" t="s">
        <v>1574</v>
      </c>
      <c r="Y797" s="27" t="s">
        <v>1574</v>
      </c>
      <c r="Z797" s="68" t="s">
        <v>1576</v>
      </c>
      <c r="AA797" s="68" t="s">
        <v>1576</v>
      </c>
      <c r="AB797" s="68" t="s">
        <v>1576</v>
      </c>
      <c r="AC797" s="68" t="s">
        <v>1577</v>
      </c>
      <c r="AD797" s="68" t="s">
        <v>1578</v>
      </c>
      <c r="AE797" s="68" t="s">
        <v>1576</v>
      </c>
      <c r="AF797" s="68" t="s">
        <v>1576</v>
      </c>
      <c r="AG797" s="68" t="s">
        <v>1576</v>
      </c>
      <c r="AH797" s="68" t="s">
        <v>1576</v>
      </c>
      <c r="AI797" s="77" t="s">
        <v>1576</v>
      </c>
    </row>
    <row r="798" spans="1:35" x14ac:dyDescent="0.3">
      <c r="A798" s="48">
        <v>199145</v>
      </c>
      <c r="B798" s="89" t="s">
        <v>1109</v>
      </c>
      <c r="C798" s="27" t="s">
        <v>1109</v>
      </c>
      <c r="D798" s="45">
        <v>2020</v>
      </c>
      <c r="E798" s="4">
        <v>44125</v>
      </c>
      <c r="F798" s="210" t="s">
        <v>1741</v>
      </c>
      <c r="G798" s="167" t="s">
        <v>1741</v>
      </c>
      <c r="H798" s="1">
        <v>4.8599629789733871</v>
      </c>
      <c r="I798" s="1">
        <v>2.9023819816224963</v>
      </c>
      <c r="J798" s="1">
        <v>1.9759695851206511</v>
      </c>
      <c r="K798" s="73">
        <v>0.96819960318779863</v>
      </c>
      <c r="L798" s="1">
        <v>1.9470399804919143</v>
      </c>
      <c r="M798" s="1">
        <v>4.8367860428512834</v>
      </c>
      <c r="N798" s="27" t="s">
        <v>1575</v>
      </c>
      <c r="O798" s="27" t="s">
        <v>1572</v>
      </c>
      <c r="P798" s="27" t="s">
        <v>1572</v>
      </c>
      <c r="Q798" s="27" t="s">
        <v>1572</v>
      </c>
      <c r="R798" s="73">
        <v>0.39256697591416445</v>
      </c>
      <c r="S798" s="27" t="s">
        <v>1573</v>
      </c>
      <c r="T798" s="1">
        <v>6.9749165918487241</v>
      </c>
      <c r="U798" s="1">
        <v>4.6421485496403196</v>
      </c>
      <c r="V798" s="27" t="s">
        <v>1576</v>
      </c>
      <c r="W798" s="27" t="s">
        <v>1574</v>
      </c>
      <c r="X798" s="27" t="s">
        <v>1574</v>
      </c>
      <c r="Y798" s="27" t="s">
        <v>1574</v>
      </c>
      <c r="Z798" s="68" t="s">
        <v>1576</v>
      </c>
      <c r="AA798" s="68" t="s">
        <v>1576</v>
      </c>
      <c r="AB798" s="68" t="s">
        <v>1576</v>
      </c>
      <c r="AC798" s="68" t="s">
        <v>1577</v>
      </c>
      <c r="AD798" s="68" t="s">
        <v>1578</v>
      </c>
      <c r="AE798" s="68" t="s">
        <v>1576</v>
      </c>
      <c r="AF798" s="68" t="s">
        <v>1576</v>
      </c>
      <c r="AG798" s="68" t="s">
        <v>1576</v>
      </c>
      <c r="AH798" s="68" t="s">
        <v>1576</v>
      </c>
      <c r="AI798" s="77" t="s">
        <v>1576</v>
      </c>
    </row>
    <row r="799" spans="1:35" x14ac:dyDescent="0.3">
      <c r="A799" s="74">
        <v>204883</v>
      </c>
      <c r="B799" s="89" t="s">
        <v>1109</v>
      </c>
      <c r="C799" s="27" t="s">
        <v>1109</v>
      </c>
      <c r="D799" s="45">
        <v>2020</v>
      </c>
      <c r="E799" s="78">
        <v>44151</v>
      </c>
      <c r="F799" s="208" t="s">
        <v>1741</v>
      </c>
      <c r="G799" s="209" t="s">
        <v>1741</v>
      </c>
      <c r="H799" s="1">
        <v>4.7802123309388698</v>
      </c>
      <c r="I799" s="1">
        <v>3.131608007784739</v>
      </c>
      <c r="J799" s="1">
        <v>1.6246268901499001</v>
      </c>
      <c r="K799" s="73">
        <v>0.91700287554258109</v>
      </c>
      <c r="L799" s="73">
        <v>0.82297372650637968</v>
      </c>
      <c r="M799" s="1">
        <v>6.1054438503843169</v>
      </c>
      <c r="N799" s="27" t="s">
        <v>1575</v>
      </c>
      <c r="O799" s="73">
        <v>0.40760542744995137</v>
      </c>
      <c r="P799" s="27" t="s">
        <v>1572</v>
      </c>
      <c r="Q799" s="27" t="s">
        <v>1572</v>
      </c>
      <c r="R799" s="27" t="s">
        <v>1572</v>
      </c>
      <c r="S799" s="27" t="s">
        <v>1573</v>
      </c>
      <c r="T799" s="1">
        <v>8.004067307376916</v>
      </c>
      <c r="U799" s="1">
        <v>6.0903554520506011</v>
      </c>
      <c r="V799" s="27" t="s">
        <v>1576</v>
      </c>
      <c r="W799" s="27" t="s">
        <v>1574</v>
      </c>
      <c r="X799" s="27" t="s">
        <v>1574</v>
      </c>
      <c r="Y799" s="27" t="s">
        <v>1574</v>
      </c>
      <c r="Z799" s="68" t="s">
        <v>1576</v>
      </c>
      <c r="AA799" s="68" t="s">
        <v>1576</v>
      </c>
      <c r="AB799" s="68" t="s">
        <v>1576</v>
      </c>
      <c r="AC799" s="68" t="s">
        <v>1577</v>
      </c>
      <c r="AD799" s="68" t="s">
        <v>1578</v>
      </c>
      <c r="AE799" s="68" t="s">
        <v>1576</v>
      </c>
      <c r="AF799" s="68" t="s">
        <v>1576</v>
      </c>
      <c r="AG799" s="68" t="s">
        <v>1576</v>
      </c>
      <c r="AH799" s="68" t="s">
        <v>1576</v>
      </c>
      <c r="AI799" s="77" t="s">
        <v>1576</v>
      </c>
    </row>
    <row r="800" spans="1:35" x14ac:dyDescent="0.3">
      <c r="A800" s="48">
        <v>205818</v>
      </c>
      <c r="B800" s="89" t="s">
        <v>1109</v>
      </c>
      <c r="C800" s="27" t="s">
        <v>1109</v>
      </c>
      <c r="D800" s="45">
        <v>2020</v>
      </c>
      <c r="E800" s="4">
        <v>44180</v>
      </c>
      <c r="F800" s="210" t="s">
        <v>1741</v>
      </c>
      <c r="G800" s="167" t="s">
        <v>1741</v>
      </c>
      <c r="H800" s="1">
        <v>3.4700746818134016</v>
      </c>
      <c r="I800" s="1">
        <v>2.6516251183338597</v>
      </c>
      <c r="J800" s="1">
        <v>1.9648679920058907</v>
      </c>
      <c r="K800" s="27" t="s">
        <v>1572</v>
      </c>
      <c r="L800" s="1">
        <v>3.0203008309666566</v>
      </c>
      <c r="M800" s="1">
        <v>7.59</v>
      </c>
      <c r="N800" s="27" t="s">
        <v>1575</v>
      </c>
      <c r="O800" s="73">
        <v>0.79668665194067534</v>
      </c>
      <c r="P800" s="27" t="s">
        <v>1572</v>
      </c>
      <c r="Q800" s="27" t="s">
        <v>1572</v>
      </c>
      <c r="R800" s="27" t="s">
        <v>1572</v>
      </c>
      <c r="S800" s="27" t="s">
        <v>1573</v>
      </c>
      <c r="T800" s="1">
        <v>3.74</v>
      </c>
      <c r="U800" s="1">
        <v>4.6399999999999997</v>
      </c>
      <c r="V800" s="27" t="s">
        <v>1576</v>
      </c>
      <c r="W800" s="27" t="s">
        <v>1574</v>
      </c>
      <c r="X800" s="27" t="s">
        <v>1574</v>
      </c>
      <c r="Y800" s="27" t="s">
        <v>1574</v>
      </c>
      <c r="Z800" s="68" t="s">
        <v>1576</v>
      </c>
      <c r="AA800" s="68" t="s">
        <v>1576</v>
      </c>
      <c r="AB800" s="68" t="s">
        <v>1576</v>
      </c>
      <c r="AC800" s="68" t="s">
        <v>1577</v>
      </c>
      <c r="AD800" s="68" t="s">
        <v>1578</v>
      </c>
      <c r="AE800" s="68" t="s">
        <v>1576</v>
      </c>
      <c r="AF800" s="68" t="s">
        <v>1576</v>
      </c>
      <c r="AG800" s="68" t="s">
        <v>1576</v>
      </c>
      <c r="AH800" s="68" t="s">
        <v>1576</v>
      </c>
      <c r="AI800" s="77" t="s">
        <v>1576</v>
      </c>
    </row>
    <row r="801" spans="1:35" x14ac:dyDescent="0.3">
      <c r="A801" s="74" t="s">
        <v>1731</v>
      </c>
      <c r="B801" s="89" t="s">
        <v>1116</v>
      </c>
      <c r="C801" s="27" t="s">
        <v>1116</v>
      </c>
      <c r="D801" s="45">
        <v>2020</v>
      </c>
      <c r="E801" s="4">
        <v>43845</v>
      </c>
      <c r="F801" s="210" t="s">
        <v>1741</v>
      </c>
      <c r="G801" s="167" t="s">
        <v>1741</v>
      </c>
      <c r="H801" s="68">
        <v>5.15</v>
      </c>
      <c r="I801" s="68">
        <v>2.81</v>
      </c>
      <c r="J801" s="70">
        <v>0.93200000000000005</v>
      </c>
      <c r="K801" s="70">
        <v>0.752</v>
      </c>
      <c r="L801" s="68">
        <v>2.42</v>
      </c>
      <c r="M801" s="68">
        <v>3.85</v>
      </c>
      <c r="N801" s="70" t="s">
        <v>1575</v>
      </c>
      <c r="O801" s="68">
        <v>1.07</v>
      </c>
      <c r="P801" s="79" t="s">
        <v>1572</v>
      </c>
      <c r="Q801" s="70" t="s">
        <v>1572</v>
      </c>
      <c r="R801" s="70">
        <v>0.47699999999999998</v>
      </c>
      <c r="S801" s="70" t="s">
        <v>1573</v>
      </c>
      <c r="T801" s="68">
        <v>6.64</v>
      </c>
      <c r="U801" s="68">
        <v>4.58</v>
      </c>
      <c r="V801" s="70" t="s">
        <v>1576</v>
      </c>
      <c r="W801" s="70" t="s">
        <v>1574</v>
      </c>
      <c r="X801" s="70" t="s">
        <v>1574</v>
      </c>
      <c r="Y801" s="70" t="s">
        <v>1574</v>
      </c>
      <c r="Z801" s="70" t="s">
        <v>1576</v>
      </c>
      <c r="AA801" s="70" t="s">
        <v>1576</v>
      </c>
      <c r="AB801" s="70" t="s">
        <v>1576</v>
      </c>
      <c r="AC801" s="68" t="s">
        <v>1577</v>
      </c>
      <c r="AD801" s="68" t="s">
        <v>1578</v>
      </c>
      <c r="AE801" s="68" t="s">
        <v>1576</v>
      </c>
      <c r="AF801" s="68" t="s">
        <v>1576</v>
      </c>
      <c r="AG801" s="68" t="s">
        <v>1576</v>
      </c>
      <c r="AH801" s="68" t="s">
        <v>1576</v>
      </c>
      <c r="AI801" s="76" t="s">
        <v>1576</v>
      </c>
    </row>
    <row r="802" spans="1:35" x14ac:dyDescent="0.3">
      <c r="A802" s="74" t="s">
        <v>1732</v>
      </c>
      <c r="B802" s="89" t="s">
        <v>1116</v>
      </c>
      <c r="C802" s="27" t="s">
        <v>1116</v>
      </c>
      <c r="D802" s="45">
        <v>2020</v>
      </c>
      <c r="E802" s="75">
        <v>43873</v>
      </c>
      <c r="F802" s="211" t="s">
        <v>1741</v>
      </c>
      <c r="G802" s="212" t="s">
        <v>1741</v>
      </c>
      <c r="H802" s="68">
        <v>4.5599999999999996</v>
      </c>
      <c r="I802" s="68">
        <v>2.73</v>
      </c>
      <c r="J802" s="68">
        <v>1.3</v>
      </c>
      <c r="K802" s="68">
        <v>1.1000000000000001</v>
      </c>
      <c r="L802" s="68">
        <v>2.19</v>
      </c>
      <c r="M802" s="68">
        <v>3.63</v>
      </c>
      <c r="N802" s="70" t="s">
        <v>1575</v>
      </c>
      <c r="O802" s="68">
        <v>1.05</v>
      </c>
      <c r="P802" s="79" t="s">
        <v>1572</v>
      </c>
      <c r="Q802" s="70" t="s">
        <v>1572</v>
      </c>
      <c r="R802" s="70">
        <v>0.49199999999999999</v>
      </c>
      <c r="S802" s="70" t="s">
        <v>1573</v>
      </c>
      <c r="T802" s="68">
        <v>6.86</v>
      </c>
      <c r="U802" s="68">
        <v>4.05</v>
      </c>
      <c r="V802" s="70" t="s">
        <v>1576</v>
      </c>
      <c r="W802" s="70" t="s">
        <v>1574</v>
      </c>
      <c r="X802" s="70" t="s">
        <v>1574</v>
      </c>
      <c r="Y802" s="70" t="s">
        <v>1574</v>
      </c>
      <c r="Z802" s="70" t="s">
        <v>1576</v>
      </c>
      <c r="AA802" s="70" t="s">
        <v>1576</v>
      </c>
      <c r="AB802" s="70" t="s">
        <v>1576</v>
      </c>
      <c r="AC802" s="68" t="s">
        <v>1577</v>
      </c>
      <c r="AD802" s="68" t="s">
        <v>1578</v>
      </c>
      <c r="AE802" s="68" t="s">
        <v>1576</v>
      </c>
      <c r="AF802" s="68" t="s">
        <v>1576</v>
      </c>
      <c r="AG802" s="68" t="s">
        <v>1576</v>
      </c>
      <c r="AH802" s="68" t="s">
        <v>1576</v>
      </c>
      <c r="AI802" s="76" t="s">
        <v>1576</v>
      </c>
    </row>
    <row r="803" spans="1:35" x14ac:dyDescent="0.3">
      <c r="A803" s="74" t="s">
        <v>1733</v>
      </c>
      <c r="B803" s="89" t="s">
        <v>1116</v>
      </c>
      <c r="C803" s="27" t="s">
        <v>1116</v>
      </c>
      <c r="D803" s="45">
        <v>2020</v>
      </c>
      <c r="E803" s="75">
        <v>43903</v>
      </c>
      <c r="F803" s="211" t="s">
        <v>1741</v>
      </c>
      <c r="G803" s="212" t="s">
        <v>1741</v>
      </c>
      <c r="H803" s="68">
        <v>1.77</v>
      </c>
      <c r="I803" s="68">
        <v>2.61</v>
      </c>
      <c r="J803" s="70">
        <v>0.91200000000000003</v>
      </c>
      <c r="K803" s="70">
        <v>0.80700000000000005</v>
      </c>
      <c r="L803" s="68">
        <v>2.31</v>
      </c>
      <c r="M803" s="68">
        <v>3.68</v>
      </c>
      <c r="N803" s="70" t="s">
        <v>1575</v>
      </c>
      <c r="O803" s="70">
        <v>0.438</v>
      </c>
      <c r="P803" s="79" t="s">
        <v>1572</v>
      </c>
      <c r="Q803" s="70" t="s">
        <v>1572</v>
      </c>
      <c r="R803" s="70" t="s">
        <v>1572</v>
      </c>
      <c r="S803" s="70" t="s">
        <v>1573</v>
      </c>
      <c r="T803" s="68">
        <v>7.65</v>
      </c>
      <c r="U803" s="68">
        <v>3.22</v>
      </c>
      <c r="V803" s="70" t="s">
        <v>1576</v>
      </c>
      <c r="W803" s="70" t="s">
        <v>1574</v>
      </c>
      <c r="X803" s="70" t="s">
        <v>1574</v>
      </c>
      <c r="Y803" s="70" t="s">
        <v>1574</v>
      </c>
      <c r="Z803" s="70" t="s">
        <v>1576</v>
      </c>
      <c r="AA803" s="70" t="s">
        <v>1576</v>
      </c>
      <c r="AB803" s="70" t="s">
        <v>1576</v>
      </c>
      <c r="AC803" s="68" t="s">
        <v>1577</v>
      </c>
      <c r="AD803" s="68" t="s">
        <v>1578</v>
      </c>
      <c r="AE803" s="68" t="s">
        <v>1576</v>
      </c>
      <c r="AF803" s="68" t="s">
        <v>1576</v>
      </c>
      <c r="AG803" s="68" t="s">
        <v>1576</v>
      </c>
      <c r="AH803" s="68" t="s">
        <v>1576</v>
      </c>
      <c r="AI803" s="76" t="s">
        <v>1576</v>
      </c>
    </row>
    <row r="804" spans="1:35" x14ac:dyDescent="0.3">
      <c r="A804" s="74" t="s">
        <v>1734</v>
      </c>
      <c r="B804" s="89" t="s">
        <v>1116</v>
      </c>
      <c r="C804" s="27" t="s">
        <v>1116</v>
      </c>
      <c r="D804" s="45">
        <v>2020</v>
      </c>
      <c r="E804" s="75">
        <v>43938</v>
      </c>
      <c r="F804" s="211" t="s">
        <v>1741</v>
      </c>
      <c r="G804" s="212" t="s">
        <v>1741</v>
      </c>
      <c r="H804" s="68">
        <v>1.23</v>
      </c>
      <c r="I804" s="68">
        <v>2.2400000000000002</v>
      </c>
      <c r="J804" s="68">
        <v>1.27</v>
      </c>
      <c r="K804" s="70">
        <v>0.57099999999999995</v>
      </c>
      <c r="L804" s="68">
        <v>2.89</v>
      </c>
      <c r="M804" s="68">
        <v>4.04</v>
      </c>
      <c r="N804" s="70" t="s">
        <v>1575</v>
      </c>
      <c r="O804" s="70">
        <v>0.45700000000000002</v>
      </c>
      <c r="P804" s="79" t="s">
        <v>1572</v>
      </c>
      <c r="Q804" s="70" t="s">
        <v>1572</v>
      </c>
      <c r="R804" s="70" t="s">
        <v>1572</v>
      </c>
      <c r="S804" s="70" t="s">
        <v>1573</v>
      </c>
      <c r="T804" s="68">
        <v>5.44</v>
      </c>
      <c r="U804" s="68">
        <v>4.09</v>
      </c>
      <c r="V804" s="70" t="s">
        <v>1576</v>
      </c>
      <c r="W804" s="70" t="s">
        <v>1574</v>
      </c>
      <c r="X804" s="70" t="s">
        <v>1574</v>
      </c>
      <c r="Y804" s="70" t="s">
        <v>1574</v>
      </c>
      <c r="Z804" s="70" t="s">
        <v>1576</v>
      </c>
      <c r="AA804" s="70" t="s">
        <v>1576</v>
      </c>
      <c r="AB804" s="70" t="s">
        <v>1576</v>
      </c>
      <c r="AC804" s="70" t="s">
        <v>1577</v>
      </c>
      <c r="AD804" s="70" t="s">
        <v>1578</v>
      </c>
      <c r="AE804" s="70" t="s">
        <v>1576</v>
      </c>
      <c r="AF804" s="70" t="s">
        <v>1576</v>
      </c>
      <c r="AG804" s="70" t="s">
        <v>1576</v>
      </c>
      <c r="AH804" s="70" t="s">
        <v>1576</v>
      </c>
      <c r="AI804" s="77" t="s">
        <v>1576</v>
      </c>
    </row>
    <row r="805" spans="1:35" x14ac:dyDescent="0.3">
      <c r="A805" s="74" t="s">
        <v>1735</v>
      </c>
      <c r="B805" s="89" t="s">
        <v>1116</v>
      </c>
      <c r="C805" s="27" t="s">
        <v>1116</v>
      </c>
      <c r="D805" s="45">
        <v>2020</v>
      </c>
      <c r="E805" s="75">
        <v>43965</v>
      </c>
      <c r="F805" s="211" t="s">
        <v>1741</v>
      </c>
      <c r="G805" s="212" t="s">
        <v>1741</v>
      </c>
      <c r="H805" s="68">
        <v>2.39</v>
      </c>
      <c r="I805" s="68">
        <v>2.04</v>
      </c>
      <c r="J805" s="68">
        <v>1.32</v>
      </c>
      <c r="K805" s="68">
        <v>1.19</v>
      </c>
      <c r="L805" s="68">
        <v>2.56</v>
      </c>
      <c r="M805" s="68">
        <v>3.94</v>
      </c>
      <c r="N805" s="70" t="s">
        <v>1575</v>
      </c>
      <c r="O805" s="70">
        <v>0.61899999999999999</v>
      </c>
      <c r="P805" s="79" t="s">
        <v>1572</v>
      </c>
      <c r="Q805" s="70" t="s">
        <v>1572</v>
      </c>
      <c r="R805" s="70" t="s">
        <v>1572</v>
      </c>
      <c r="S805" s="70" t="s">
        <v>1573</v>
      </c>
      <c r="T805" s="68">
        <v>4.0599999999999996</v>
      </c>
      <c r="U805" s="68">
        <v>3.8918583708113585</v>
      </c>
      <c r="V805" s="70" t="s">
        <v>1576</v>
      </c>
      <c r="W805" s="70" t="s">
        <v>1574</v>
      </c>
      <c r="X805" s="70" t="s">
        <v>1574</v>
      </c>
      <c r="Y805" s="70" t="s">
        <v>1574</v>
      </c>
      <c r="Z805" s="70" t="s">
        <v>1576</v>
      </c>
      <c r="AA805" s="70" t="s">
        <v>1576</v>
      </c>
      <c r="AB805" s="70" t="s">
        <v>1576</v>
      </c>
      <c r="AC805" s="70" t="s">
        <v>1577</v>
      </c>
      <c r="AD805" s="70" t="s">
        <v>1578</v>
      </c>
      <c r="AE805" s="70" t="s">
        <v>1576</v>
      </c>
      <c r="AF805" s="70" t="s">
        <v>1576</v>
      </c>
      <c r="AG805" s="70" t="s">
        <v>1576</v>
      </c>
      <c r="AH805" s="70" t="s">
        <v>1576</v>
      </c>
      <c r="AI805" s="77" t="s">
        <v>1576</v>
      </c>
    </row>
    <row r="806" spans="1:35" x14ac:dyDescent="0.3">
      <c r="A806" s="74" t="s">
        <v>1736</v>
      </c>
      <c r="B806" s="89" t="s">
        <v>1116</v>
      </c>
      <c r="C806" s="27" t="s">
        <v>1116</v>
      </c>
      <c r="D806" s="45">
        <v>2020</v>
      </c>
      <c r="E806" s="75">
        <v>43992</v>
      </c>
      <c r="F806" s="211" t="s">
        <v>1741</v>
      </c>
      <c r="G806" s="212" t="s">
        <v>1741</v>
      </c>
      <c r="H806" s="68">
        <v>1.41</v>
      </c>
      <c r="I806" s="68">
        <v>2.04</v>
      </c>
      <c r="J806" s="68">
        <v>1.24</v>
      </c>
      <c r="K806" s="68">
        <v>1.84</v>
      </c>
      <c r="L806" s="68">
        <v>3.23</v>
      </c>
      <c r="M806" s="68">
        <v>4.03</v>
      </c>
      <c r="N806" s="70" t="s">
        <v>1575</v>
      </c>
      <c r="O806" s="70">
        <v>0.42</v>
      </c>
      <c r="P806" s="79" t="s">
        <v>1572</v>
      </c>
      <c r="Q806" s="70" t="s">
        <v>1572</v>
      </c>
      <c r="R806" s="70" t="s">
        <v>1572</v>
      </c>
      <c r="S806" s="70" t="s">
        <v>1573</v>
      </c>
      <c r="T806" s="68">
        <v>6.28</v>
      </c>
      <c r="U806" s="68">
        <v>4.8888039415562359</v>
      </c>
      <c r="V806" s="70" t="s">
        <v>1576</v>
      </c>
      <c r="W806" s="70" t="s">
        <v>1574</v>
      </c>
      <c r="X806" s="70" t="s">
        <v>1574</v>
      </c>
      <c r="Y806" s="70" t="s">
        <v>1574</v>
      </c>
      <c r="Z806" s="70" t="s">
        <v>1576</v>
      </c>
      <c r="AA806" s="70" t="s">
        <v>1576</v>
      </c>
      <c r="AB806" s="70" t="s">
        <v>1576</v>
      </c>
      <c r="AC806" s="70" t="s">
        <v>1577</v>
      </c>
      <c r="AD806" s="70" t="s">
        <v>1578</v>
      </c>
      <c r="AE806" s="70" t="s">
        <v>1576</v>
      </c>
      <c r="AF806" s="70" t="s">
        <v>1576</v>
      </c>
      <c r="AG806" s="70" t="s">
        <v>1576</v>
      </c>
      <c r="AH806" s="70" t="s">
        <v>1576</v>
      </c>
      <c r="AI806" s="77" t="s">
        <v>1576</v>
      </c>
    </row>
    <row r="807" spans="1:35" x14ac:dyDescent="0.3">
      <c r="A807" s="74" t="s">
        <v>1737</v>
      </c>
      <c r="B807" s="89" t="s">
        <v>1116</v>
      </c>
      <c r="C807" s="36" t="s">
        <v>1116</v>
      </c>
      <c r="D807" s="45">
        <v>2020</v>
      </c>
      <c r="E807" s="80">
        <v>43992</v>
      </c>
      <c r="F807" s="206" t="s">
        <v>1741</v>
      </c>
      <c r="G807" s="207" t="s">
        <v>1741</v>
      </c>
      <c r="H807" s="68">
        <v>1.06</v>
      </c>
      <c r="I807" s="68">
        <v>2.2799999999999998</v>
      </c>
      <c r="J807" s="68">
        <v>1.36</v>
      </c>
      <c r="K807" s="70">
        <v>0.89400000000000002</v>
      </c>
      <c r="L807" s="68">
        <v>2.81</v>
      </c>
      <c r="M807" s="68">
        <v>3.95</v>
      </c>
      <c r="N807" s="68" t="s">
        <v>1575</v>
      </c>
      <c r="O807" s="70">
        <v>0.36799999999999999</v>
      </c>
      <c r="P807" s="59" t="s">
        <v>1572</v>
      </c>
      <c r="Q807" s="68" t="s">
        <v>1572</v>
      </c>
      <c r="R807" s="68" t="s">
        <v>1572</v>
      </c>
      <c r="S807" s="68" t="s">
        <v>1573</v>
      </c>
      <c r="T807" s="68">
        <v>5.65</v>
      </c>
      <c r="U807" s="68">
        <v>4.0858649476388074</v>
      </c>
      <c r="V807" s="68" t="s">
        <v>1576</v>
      </c>
      <c r="W807" s="68" t="s">
        <v>1574</v>
      </c>
      <c r="X807" s="68" t="s">
        <v>1574</v>
      </c>
      <c r="Y807" s="68" t="s">
        <v>1574</v>
      </c>
      <c r="Z807" s="68" t="s">
        <v>1576</v>
      </c>
      <c r="AA807" s="68" t="s">
        <v>1576</v>
      </c>
      <c r="AB807" s="68" t="s">
        <v>1576</v>
      </c>
      <c r="AC807" s="68" t="s">
        <v>1577</v>
      </c>
      <c r="AD807" s="68" t="s">
        <v>1578</v>
      </c>
      <c r="AE807" s="68" t="s">
        <v>1576</v>
      </c>
      <c r="AF807" s="68" t="s">
        <v>1576</v>
      </c>
      <c r="AG807" s="68" t="s">
        <v>1576</v>
      </c>
      <c r="AH807" s="68" t="s">
        <v>1576</v>
      </c>
      <c r="AI807" s="76" t="s">
        <v>1576</v>
      </c>
    </row>
    <row r="808" spans="1:35" x14ac:dyDescent="0.3">
      <c r="A808" s="74">
        <v>190290</v>
      </c>
      <c r="B808" s="89" t="s">
        <v>1116</v>
      </c>
      <c r="C808" s="27" t="s">
        <v>1116</v>
      </c>
      <c r="D808" s="45">
        <v>2020</v>
      </c>
      <c r="E808" s="80">
        <v>44032</v>
      </c>
      <c r="F808" s="206" t="s">
        <v>1741</v>
      </c>
      <c r="G808" s="207" t="s">
        <v>1741</v>
      </c>
      <c r="H808" s="68">
        <v>1.6071816476318996</v>
      </c>
      <c r="I808" s="68">
        <v>2.5738077214231643</v>
      </c>
      <c r="J808" s="70">
        <v>0.96238027844518315</v>
      </c>
      <c r="K808" s="68">
        <v>1.2151532106770235</v>
      </c>
      <c r="L808" s="68">
        <v>1.8881172585546746</v>
      </c>
      <c r="M808" s="68">
        <v>4.6775060615036921</v>
      </c>
      <c r="N808" s="27" t="s">
        <v>1575</v>
      </c>
      <c r="O808" s="70">
        <v>0.45109655618821931</v>
      </c>
      <c r="P808" s="57" t="s">
        <v>1572</v>
      </c>
      <c r="Q808" s="27" t="s">
        <v>1572</v>
      </c>
      <c r="R808" s="27" t="s">
        <v>1572</v>
      </c>
      <c r="S808" s="27" t="s">
        <v>1573</v>
      </c>
      <c r="T808" s="68">
        <v>4.0655410372028218</v>
      </c>
      <c r="U808" s="68">
        <v>3.7913745625294846</v>
      </c>
      <c r="V808" s="27" t="s">
        <v>1576</v>
      </c>
      <c r="W808" s="27" t="s">
        <v>1574</v>
      </c>
      <c r="X808" s="27" t="s">
        <v>1574</v>
      </c>
      <c r="Y808" s="27" t="s">
        <v>1574</v>
      </c>
      <c r="Z808" s="68" t="s">
        <v>1576</v>
      </c>
      <c r="AA808" s="68" t="s">
        <v>1576</v>
      </c>
      <c r="AB808" s="68" t="s">
        <v>1576</v>
      </c>
      <c r="AC808" s="68" t="s">
        <v>1577</v>
      </c>
      <c r="AD808" s="68" t="s">
        <v>1578</v>
      </c>
      <c r="AE808" s="68" t="s">
        <v>1576</v>
      </c>
      <c r="AF808" s="68" t="s">
        <v>1576</v>
      </c>
      <c r="AG808" s="68" t="s">
        <v>1576</v>
      </c>
      <c r="AH808" s="70" t="s">
        <v>1576</v>
      </c>
      <c r="AI808" s="77" t="s">
        <v>1576</v>
      </c>
    </row>
    <row r="809" spans="1:35" x14ac:dyDescent="0.3">
      <c r="A809" s="74">
        <v>190691</v>
      </c>
      <c r="B809" s="89" t="s">
        <v>1116</v>
      </c>
      <c r="C809" s="27" t="s">
        <v>1116</v>
      </c>
      <c r="D809" s="45">
        <v>2020</v>
      </c>
      <c r="E809" s="4">
        <v>44063</v>
      </c>
      <c r="F809" s="210" t="s">
        <v>1741</v>
      </c>
      <c r="G809" s="167" t="s">
        <v>1741</v>
      </c>
      <c r="H809" s="68">
        <v>1.2694701485164817</v>
      </c>
      <c r="I809" s="27" t="s">
        <v>1573</v>
      </c>
      <c r="J809" s="70">
        <v>0.49670146321116121</v>
      </c>
      <c r="K809" s="27" t="s">
        <v>1572</v>
      </c>
      <c r="L809" s="27" t="s">
        <v>1572</v>
      </c>
      <c r="M809" s="68">
        <v>2.0292861768806048</v>
      </c>
      <c r="N809" s="27" t="s">
        <v>1575</v>
      </c>
      <c r="O809" s="27" t="s">
        <v>1572</v>
      </c>
      <c r="P809" s="57" t="s">
        <v>1572</v>
      </c>
      <c r="Q809" s="27" t="s">
        <v>1572</v>
      </c>
      <c r="R809" s="27" t="s">
        <v>1572</v>
      </c>
      <c r="S809" s="27" t="s">
        <v>1573</v>
      </c>
      <c r="T809" s="27" t="s">
        <v>1582</v>
      </c>
      <c r="U809" s="68">
        <v>2.2915225958002661</v>
      </c>
      <c r="V809" s="27" t="s">
        <v>1576</v>
      </c>
      <c r="W809" s="27" t="s">
        <v>1574</v>
      </c>
      <c r="X809" s="27" t="s">
        <v>1574</v>
      </c>
      <c r="Y809" s="27" t="s">
        <v>1574</v>
      </c>
      <c r="Z809" s="68" t="s">
        <v>1576</v>
      </c>
      <c r="AA809" s="68" t="s">
        <v>1576</v>
      </c>
      <c r="AB809" s="68" t="s">
        <v>1576</v>
      </c>
      <c r="AC809" s="68" t="s">
        <v>1577</v>
      </c>
      <c r="AD809" s="68" t="s">
        <v>1578</v>
      </c>
      <c r="AE809" s="68" t="s">
        <v>1576</v>
      </c>
      <c r="AF809" s="68" t="s">
        <v>1576</v>
      </c>
      <c r="AG809" s="68" t="s">
        <v>1576</v>
      </c>
      <c r="AH809" s="68" t="s">
        <v>1576</v>
      </c>
      <c r="AI809" s="77" t="s">
        <v>1576</v>
      </c>
    </row>
    <row r="810" spans="1:35" x14ac:dyDescent="0.3">
      <c r="A810" s="74">
        <v>195217</v>
      </c>
      <c r="B810" s="89" t="s">
        <v>1116</v>
      </c>
      <c r="C810" s="27" t="s">
        <v>1116</v>
      </c>
      <c r="D810" s="45">
        <v>2020</v>
      </c>
      <c r="E810" s="78">
        <v>44096</v>
      </c>
      <c r="F810" s="208" t="s">
        <v>1741</v>
      </c>
      <c r="G810" s="209" t="s">
        <v>1741</v>
      </c>
      <c r="H810" s="68">
        <v>3.0145798984902856</v>
      </c>
      <c r="I810" s="68">
        <v>2.1997004278063343</v>
      </c>
      <c r="J810" s="68">
        <v>1.0649899244603931</v>
      </c>
      <c r="K810" s="68">
        <v>1.1468873586999861</v>
      </c>
      <c r="L810" s="68">
        <v>1.0678994385715364</v>
      </c>
      <c r="M810" s="68">
        <v>3.5488528971217361</v>
      </c>
      <c r="N810" s="27" t="s">
        <v>1575</v>
      </c>
      <c r="O810" s="27" t="s">
        <v>1572</v>
      </c>
      <c r="P810" s="79">
        <v>0.37457300186424425</v>
      </c>
      <c r="Q810" s="27" t="s">
        <v>1572</v>
      </c>
      <c r="R810" s="27" t="s">
        <v>1572</v>
      </c>
      <c r="S810" s="27" t="s">
        <v>1573</v>
      </c>
      <c r="T810" s="68">
        <v>4.1029536956217205</v>
      </c>
      <c r="U810" s="68">
        <v>2.2953911141283849</v>
      </c>
      <c r="V810" s="27" t="s">
        <v>1576</v>
      </c>
      <c r="W810" s="27" t="s">
        <v>1574</v>
      </c>
      <c r="X810" s="27" t="s">
        <v>1574</v>
      </c>
      <c r="Y810" s="27" t="s">
        <v>1574</v>
      </c>
      <c r="Z810" s="68" t="s">
        <v>1576</v>
      </c>
      <c r="AA810" s="68" t="s">
        <v>1576</v>
      </c>
      <c r="AB810" s="68" t="s">
        <v>1576</v>
      </c>
      <c r="AC810" s="68" t="s">
        <v>1577</v>
      </c>
      <c r="AD810" s="68" t="s">
        <v>1578</v>
      </c>
      <c r="AE810" s="68" t="s">
        <v>1576</v>
      </c>
      <c r="AF810" s="68" t="s">
        <v>1576</v>
      </c>
      <c r="AG810" s="68" t="s">
        <v>1576</v>
      </c>
      <c r="AH810" s="68" t="s">
        <v>1576</v>
      </c>
      <c r="AI810" s="77" t="s">
        <v>1576</v>
      </c>
    </row>
    <row r="811" spans="1:35" x14ac:dyDescent="0.3">
      <c r="A811" s="48">
        <v>199146</v>
      </c>
      <c r="B811" s="89" t="s">
        <v>1116</v>
      </c>
      <c r="C811" s="27" t="s">
        <v>1116</v>
      </c>
      <c r="D811" s="45">
        <v>2020</v>
      </c>
      <c r="E811" s="4">
        <v>44125</v>
      </c>
      <c r="F811" s="210" t="s">
        <v>1741</v>
      </c>
      <c r="G811" s="167" t="s">
        <v>1741</v>
      </c>
      <c r="H811" s="1">
        <v>1.8374309697371327</v>
      </c>
      <c r="I811" s="1">
        <v>2.2559089905014358</v>
      </c>
      <c r="J811" s="1">
        <v>1.0908990501435829</v>
      </c>
      <c r="K811" s="73">
        <v>0.87199028053898842</v>
      </c>
      <c r="L811" s="1">
        <v>1.5491495471614756</v>
      </c>
      <c r="M811" s="1">
        <v>5.5154627788822612</v>
      </c>
      <c r="N811" s="27" t="s">
        <v>1575</v>
      </c>
      <c r="O811" s="27" t="s">
        <v>1572</v>
      </c>
      <c r="P811" s="27" t="s">
        <v>1572</v>
      </c>
      <c r="Q811" s="27" t="s">
        <v>1572</v>
      </c>
      <c r="R811" s="27" t="s">
        <v>1572</v>
      </c>
      <c r="S811" s="27" t="s">
        <v>1573</v>
      </c>
      <c r="T811" s="1">
        <v>5.6910757676165229</v>
      </c>
      <c r="U811" s="1">
        <v>2.7370223105809584</v>
      </c>
      <c r="V811" s="27" t="s">
        <v>1576</v>
      </c>
      <c r="W811" s="27" t="s">
        <v>1574</v>
      </c>
      <c r="X811" s="27" t="s">
        <v>1574</v>
      </c>
      <c r="Y811" s="27" t="s">
        <v>1574</v>
      </c>
      <c r="Z811" s="68" t="s">
        <v>1576</v>
      </c>
      <c r="AA811" s="68" t="s">
        <v>1576</v>
      </c>
      <c r="AB811" s="68" t="s">
        <v>1576</v>
      </c>
      <c r="AC811" s="68" t="s">
        <v>1577</v>
      </c>
      <c r="AD811" s="68" t="s">
        <v>1578</v>
      </c>
      <c r="AE811" s="68" t="s">
        <v>1576</v>
      </c>
      <c r="AF811" s="68" t="s">
        <v>1576</v>
      </c>
      <c r="AG811" s="68" t="s">
        <v>1576</v>
      </c>
      <c r="AH811" s="68" t="s">
        <v>1576</v>
      </c>
      <c r="AI811" s="77" t="s">
        <v>1576</v>
      </c>
    </row>
    <row r="812" spans="1:35" x14ac:dyDescent="0.3">
      <c r="A812" s="74">
        <v>204884</v>
      </c>
      <c r="B812" s="89" t="s">
        <v>1116</v>
      </c>
      <c r="C812" s="27" t="s">
        <v>1116</v>
      </c>
      <c r="D812" s="45">
        <v>2020</v>
      </c>
      <c r="E812" s="78">
        <v>44151</v>
      </c>
      <c r="F812" s="208" t="s">
        <v>1741</v>
      </c>
      <c r="G812" s="209" t="s">
        <v>1741</v>
      </c>
      <c r="H812" s="1">
        <v>1.2885504457274317</v>
      </c>
      <c r="I812" s="1">
        <v>2.623708717676466</v>
      </c>
      <c r="J812" s="1">
        <v>1.1822284159532817</v>
      </c>
      <c r="K812" s="1">
        <v>1.0138916539473974</v>
      </c>
      <c r="L812" s="1">
        <v>2.3521799721282108</v>
      </c>
      <c r="M812" s="1">
        <v>4.5171101820514519</v>
      </c>
      <c r="N812" s="27" t="s">
        <v>1575</v>
      </c>
      <c r="O812" s="27" t="s">
        <v>1572</v>
      </c>
      <c r="P812" s="27" t="s">
        <v>1572</v>
      </c>
      <c r="Q812" s="27" t="s">
        <v>1572</v>
      </c>
      <c r="R812" s="27" t="s">
        <v>1572</v>
      </c>
      <c r="S812" s="27" t="s">
        <v>1573</v>
      </c>
      <c r="T812" s="1">
        <v>5.4422987590417415</v>
      </c>
      <c r="U812" s="1">
        <v>4.900015484327648</v>
      </c>
      <c r="V812" s="27" t="s">
        <v>1576</v>
      </c>
      <c r="W812" s="27" t="s">
        <v>1574</v>
      </c>
      <c r="X812" s="27" t="s">
        <v>1574</v>
      </c>
      <c r="Y812" s="27" t="s">
        <v>1574</v>
      </c>
      <c r="Z812" s="68" t="s">
        <v>1576</v>
      </c>
      <c r="AA812" s="68" t="s">
        <v>1576</v>
      </c>
      <c r="AB812" s="68" t="s">
        <v>1576</v>
      </c>
      <c r="AC812" s="68" t="s">
        <v>1577</v>
      </c>
      <c r="AD812" s="68" t="s">
        <v>1578</v>
      </c>
      <c r="AE812" s="68" t="s">
        <v>1576</v>
      </c>
      <c r="AF812" s="68" t="s">
        <v>1576</v>
      </c>
      <c r="AG812" s="68" t="s">
        <v>1576</v>
      </c>
      <c r="AH812" s="68" t="s">
        <v>1576</v>
      </c>
      <c r="AI812" s="77" t="s">
        <v>1576</v>
      </c>
    </row>
    <row r="813" spans="1:35" x14ac:dyDescent="0.3">
      <c r="A813" s="48">
        <v>205819</v>
      </c>
      <c r="B813" s="89" t="s">
        <v>1116</v>
      </c>
      <c r="C813" s="27" t="s">
        <v>1116</v>
      </c>
      <c r="D813" s="45">
        <v>2020</v>
      </c>
      <c r="E813" s="4">
        <v>44180</v>
      </c>
      <c r="F813" s="210" t="s">
        <v>1741</v>
      </c>
      <c r="G813" s="167" t="s">
        <v>1741</v>
      </c>
      <c r="H813" s="1">
        <v>2.4320721829180769</v>
      </c>
      <c r="I813" s="1">
        <v>2.9231005844355584</v>
      </c>
      <c r="J813" s="27" t="s">
        <v>1572</v>
      </c>
      <c r="K813" s="1">
        <v>1.5190197887829384</v>
      </c>
      <c r="L813" s="1">
        <v>2.196657438736799</v>
      </c>
      <c r="M813" s="1">
        <v>5.55</v>
      </c>
      <c r="N813" s="27" t="s">
        <v>1575</v>
      </c>
      <c r="O813" s="73">
        <v>0.61356505690556751</v>
      </c>
      <c r="P813" s="27" t="s">
        <v>1572</v>
      </c>
      <c r="Q813" s="27" t="s">
        <v>1572</v>
      </c>
      <c r="R813" s="27" t="s">
        <v>1572</v>
      </c>
      <c r="S813" s="27" t="s">
        <v>1573</v>
      </c>
      <c r="T813" s="27" t="s">
        <v>1582</v>
      </c>
      <c r="U813" s="1">
        <v>1.91</v>
      </c>
      <c r="V813" s="27" t="s">
        <v>1576</v>
      </c>
      <c r="W813" s="27" t="s">
        <v>1574</v>
      </c>
      <c r="X813" s="27" t="s">
        <v>1574</v>
      </c>
      <c r="Y813" s="27" t="s">
        <v>1574</v>
      </c>
      <c r="Z813" s="68" t="s">
        <v>1576</v>
      </c>
      <c r="AA813" s="68" t="s">
        <v>1576</v>
      </c>
      <c r="AB813" s="68" t="s">
        <v>1576</v>
      </c>
      <c r="AC813" s="68" t="s">
        <v>1577</v>
      </c>
      <c r="AD813" s="68" t="s">
        <v>1578</v>
      </c>
      <c r="AE813" s="68" t="s">
        <v>1576</v>
      </c>
      <c r="AF813" s="68" t="s">
        <v>1576</v>
      </c>
      <c r="AG813" s="68" t="s">
        <v>1576</v>
      </c>
      <c r="AH813" s="68" t="s">
        <v>1576</v>
      </c>
      <c r="AI813" s="77" t="s">
        <v>1576</v>
      </c>
    </row>
    <row r="814" spans="1:35" x14ac:dyDescent="0.3">
      <c r="A814" s="74" t="s">
        <v>1738</v>
      </c>
      <c r="B814" s="89" t="s">
        <v>1123</v>
      </c>
      <c r="C814" s="27" t="s">
        <v>1123</v>
      </c>
      <c r="D814" s="45">
        <v>2020</v>
      </c>
      <c r="E814" s="75">
        <v>43913</v>
      </c>
      <c r="F814" s="211" t="s">
        <v>1741</v>
      </c>
      <c r="G814" s="212" t="s">
        <v>1741</v>
      </c>
      <c r="H814" s="68">
        <v>4.7699999999999996</v>
      </c>
      <c r="I814" s="68">
        <v>2.5299999999999998</v>
      </c>
      <c r="J814" s="68">
        <v>2.2999999999999998</v>
      </c>
      <c r="K814" s="70">
        <v>0.56100000000000005</v>
      </c>
      <c r="L814" s="68">
        <v>2.66</v>
      </c>
      <c r="M814" s="68">
        <v>4.49</v>
      </c>
      <c r="N814" s="70" t="s">
        <v>1575</v>
      </c>
      <c r="O814" s="70">
        <v>0.55300000000000005</v>
      </c>
      <c r="P814" s="79">
        <v>0.67900000000000005</v>
      </c>
      <c r="Q814" s="70" t="s">
        <v>1572</v>
      </c>
      <c r="R814" s="70" t="s">
        <v>1572</v>
      </c>
      <c r="S814" s="70" t="s">
        <v>1573</v>
      </c>
      <c r="T814" s="68">
        <v>5.38</v>
      </c>
      <c r="U814" s="68">
        <v>5.6</v>
      </c>
      <c r="V814" s="70" t="s">
        <v>1576</v>
      </c>
      <c r="W814" s="70" t="s">
        <v>1574</v>
      </c>
      <c r="X814" s="70" t="s">
        <v>1574</v>
      </c>
      <c r="Y814" s="70" t="s">
        <v>1574</v>
      </c>
      <c r="Z814" s="70" t="s">
        <v>1576</v>
      </c>
      <c r="AA814" s="70" t="s">
        <v>1576</v>
      </c>
      <c r="AB814" s="70" t="s">
        <v>1576</v>
      </c>
      <c r="AC814" s="68" t="s">
        <v>1577</v>
      </c>
      <c r="AD814" s="68" t="s">
        <v>1578</v>
      </c>
      <c r="AE814" s="68" t="s">
        <v>1576</v>
      </c>
      <c r="AF814" s="68" t="s">
        <v>1576</v>
      </c>
      <c r="AG814" s="68" t="s">
        <v>1576</v>
      </c>
      <c r="AH814" s="68" t="s">
        <v>1576</v>
      </c>
      <c r="AI814" s="76" t="s">
        <v>1576</v>
      </c>
    </row>
    <row r="815" spans="1:35" x14ac:dyDescent="0.3">
      <c r="A815" s="74" t="s">
        <v>1739</v>
      </c>
      <c r="B815" s="89" t="s">
        <v>1123</v>
      </c>
      <c r="C815" s="27" t="s">
        <v>1123</v>
      </c>
      <c r="D815" s="45">
        <v>2020</v>
      </c>
      <c r="E815" s="75">
        <v>43965</v>
      </c>
      <c r="F815" s="211" t="s">
        <v>1741</v>
      </c>
      <c r="G815" s="212" t="s">
        <v>1741</v>
      </c>
      <c r="H815" s="68">
        <v>3.48</v>
      </c>
      <c r="I815" s="68">
        <v>2.38</v>
      </c>
      <c r="J815" s="68">
        <v>2.4700000000000002</v>
      </c>
      <c r="K815" s="70">
        <v>0.92300000000000004</v>
      </c>
      <c r="L815" s="68">
        <v>3.22</v>
      </c>
      <c r="M815" s="68">
        <v>5.23</v>
      </c>
      <c r="N815" s="70" t="s">
        <v>1575</v>
      </c>
      <c r="O815" s="70">
        <v>0.48599999999999999</v>
      </c>
      <c r="P815" s="79" t="s">
        <v>1572</v>
      </c>
      <c r="Q815" s="70" t="s">
        <v>1572</v>
      </c>
      <c r="R815" s="70" t="s">
        <v>1572</v>
      </c>
      <c r="S815" s="70" t="s">
        <v>1573</v>
      </c>
      <c r="T815" s="68">
        <v>3.77</v>
      </c>
      <c r="U815" s="68">
        <v>5.8630551962052619</v>
      </c>
      <c r="V815" s="70" t="s">
        <v>1576</v>
      </c>
      <c r="W815" s="70" t="s">
        <v>1574</v>
      </c>
      <c r="X815" s="70" t="s">
        <v>1574</v>
      </c>
      <c r="Y815" s="70" t="s">
        <v>1574</v>
      </c>
      <c r="Z815" s="70" t="s">
        <v>1576</v>
      </c>
      <c r="AA815" s="70" t="s">
        <v>1576</v>
      </c>
      <c r="AB815" s="70" t="s">
        <v>1576</v>
      </c>
      <c r="AC815" s="68" t="s">
        <v>1577</v>
      </c>
      <c r="AD815" s="68" t="s">
        <v>1578</v>
      </c>
      <c r="AE815" s="68" t="s">
        <v>1576</v>
      </c>
      <c r="AF815" s="68" t="s">
        <v>1576</v>
      </c>
      <c r="AG815" s="68" t="s">
        <v>1576</v>
      </c>
      <c r="AH815" s="68" t="s">
        <v>1576</v>
      </c>
      <c r="AI815" s="76" t="s">
        <v>1576</v>
      </c>
    </row>
    <row r="816" spans="1:35" x14ac:dyDescent="0.3">
      <c r="A816" s="74">
        <v>190692</v>
      </c>
      <c r="B816" s="89" t="s">
        <v>1123</v>
      </c>
      <c r="C816" s="27" t="s">
        <v>1123</v>
      </c>
      <c r="D816" s="45">
        <v>2020</v>
      </c>
      <c r="E816" s="4">
        <v>44064</v>
      </c>
      <c r="F816" s="210" t="s">
        <v>1741</v>
      </c>
      <c r="G816" s="167" t="s">
        <v>1741</v>
      </c>
      <c r="H816" s="68">
        <v>6.4328343606300749</v>
      </c>
      <c r="I816" s="68">
        <v>1.7349900531585298</v>
      </c>
      <c r="J816" s="68">
        <v>2.8204459228820835</v>
      </c>
      <c r="K816" s="70">
        <v>0.50821293850351668</v>
      </c>
      <c r="L816" s="68">
        <v>2.3872419528421873</v>
      </c>
      <c r="M816" s="68">
        <v>5.6460011523116895</v>
      </c>
      <c r="N816" s="27" t="s">
        <v>1575</v>
      </c>
      <c r="O816" s="70">
        <v>0.47109980541151653</v>
      </c>
      <c r="P816" s="57" t="s">
        <v>1572</v>
      </c>
      <c r="Q816" s="27" t="s">
        <v>1572</v>
      </c>
      <c r="R816" s="27" t="s">
        <v>1572</v>
      </c>
      <c r="S816" s="27" t="s">
        <v>1573</v>
      </c>
      <c r="T816" s="68">
        <v>5.5626216178021286</v>
      </c>
      <c r="U816" s="68">
        <v>5.5861026861907401</v>
      </c>
      <c r="V816" s="27" t="s">
        <v>1576</v>
      </c>
      <c r="W816" s="27" t="s">
        <v>1574</v>
      </c>
      <c r="X816" s="27" t="s">
        <v>1574</v>
      </c>
      <c r="Y816" s="27" t="s">
        <v>1574</v>
      </c>
      <c r="Z816" s="68" t="s">
        <v>1576</v>
      </c>
      <c r="AA816" s="68" t="s">
        <v>1576</v>
      </c>
      <c r="AB816" s="68" t="s">
        <v>1576</v>
      </c>
      <c r="AC816" s="68" t="s">
        <v>1577</v>
      </c>
      <c r="AD816" s="68" t="s">
        <v>1578</v>
      </c>
      <c r="AE816" s="68" t="s">
        <v>1576</v>
      </c>
      <c r="AF816" s="68" t="s">
        <v>1576</v>
      </c>
      <c r="AG816" s="68" t="s">
        <v>1576</v>
      </c>
      <c r="AH816" s="68" t="s">
        <v>1576</v>
      </c>
      <c r="AI816" s="77" t="s">
        <v>1576</v>
      </c>
    </row>
    <row r="817" spans="1:35" x14ac:dyDescent="0.3">
      <c r="A817" s="74">
        <v>204885</v>
      </c>
      <c r="B817" s="89" t="s">
        <v>1123</v>
      </c>
      <c r="C817" s="27" t="s">
        <v>1123</v>
      </c>
      <c r="D817" s="45">
        <v>2020</v>
      </c>
      <c r="E817" s="78">
        <v>44151</v>
      </c>
      <c r="F817" s="208" t="s">
        <v>1741</v>
      </c>
      <c r="G817" s="209" t="s">
        <v>1741</v>
      </c>
      <c r="H817" s="1">
        <v>4.0342451610098573</v>
      </c>
      <c r="I817" s="1">
        <v>2.5878951887233326</v>
      </c>
      <c r="J817" s="1">
        <v>1.605099279449643</v>
      </c>
      <c r="K817" s="73">
        <v>0.74522078401964953</v>
      </c>
      <c r="L817" s="1">
        <v>1.8809298686055236</v>
      </c>
      <c r="M817" s="1">
        <v>5.5145468575092655</v>
      </c>
      <c r="N817" s="27" t="s">
        <v>1575</v>
      </c>
      <c r="O817" s="27" t="s">
        <v>1572</v>
      </c>
      <c r="P817" s="57" t="s">
        <v>1572</v>
      </c>
      <c r="Q817" s="27" t="s">
        <v>1572</v>
      </c>
      <c r="R817" s="27" t="s">
        <v>1572</v>
      </c>
      <c r="S817" s="27" t="s">
        <v>1573</v>
      </c>
      <c r="T817" s="1">
        <v>6.7823025007335929</v>
      </c>
      <c r="U817" s="1">
        <v>6.3472552791453385</v>
      </c>
      <c r="V817" s="27" t="s">
        <v>1576</v>
      </c>
      <c r="W817" s="27" t="s">
        <v>1574</v>
      </c>
      <c r="X817" s="27" t="s">
        <v>1574</v>
      </c>
      <c r="Y817" s="27" t="s">
        <v>1574</v>
      </c>
      <c r="Z817" s="68" t="s">
        <v>1576</v>
      </c>
      <c r="AA817" s="68" t="s">
        <v>1576</v>
      </c>
      <c r="AB817" s="68" t="s">
        <v>1576</v>
      </c>
      <c r="AC817" s="68" t="s">
        <v>1577</v>
      </c>
      <c r="AD817" s="68" t="s">
        <v>1578</v>
      </c>
      <c r="AE817" s="68" t="s">
        <v>1576</v>
      </c>
      <c r="AF817" s="68" t="s">
        <v>1576</v>
      </c>
      <c r="AG817" s="68" t="s">
        <v>1576</v>
      </c>
      <c r="AH817" s="68" t="s">
        <v>1576</v>
      </c>
      <c r="AI817" s="77" t="s">
        <v>1576</v>
      </c>
    </row>
    <row r="818" spans="1:35" x14ac:dyDescent="0.3">
      <c r="A818" s="48" t="s">
        <v>995</v>
      </c>
      <c r="B818" s="95" t="s">
        <v>546</v>
      </c>
      <c r="C818" s="95" t="s">
        <v>2004</v>
      </c>
      <c r="D818" s="11">
        <v>2019</v>
      </c>
      <c r="E818" s="4">
        <v>43482</v>
      </c>
      <c r="F818" s="205">
        <v>6576900</v>
      </c>
      <c r="G818" s="174">
        <v>152125</v>
      </c>
      <c r="H818" s="1">
        <v>2.2754617355956168</v>
      </c>
      <c r="I818" s="1">
        <v>0.82212133262636977</v>
      </c>
      <c r="J818" s="1">
        <v>1.2513255567338284</v>
      </c>
      <c r="K818" s="1">
        <v>0.85415562036055159</v>
      </c>
      <c r="L818" s="1">
        <v>0.91061881406857559</v>
      </c>
      <c r="M818" s="1">
        <v>1.1229122481442206</v>
      </c>
      <c r="N818" s="1" t="s">
        <v>581</v>
      </c>
      <c r="O818" s="1">
        <v>0.27295974726051614</v>
      </c>
      <c r="P818" s="1" t="s">
        <v>581</v>
      </c>
      <c r="Q818" s="1" t="s">
        <v>581</v>
      </c>
      <c r="R818" s="1" t="s">
        <v>1741</v>
      </c>
      <c r="S818" s="1" t="s">
        <v>1741</v>
      </c>
      <c r="T818" s="1" t="s">
        <v>1741</v>
      </c>
      <c r="U818" s="1" t="s">
        <v>1741</v>
      </c>
      <c r="V818" s="1" t="s">
        <v>1741</v>
      </c>
      <c r="W818" s="3" t="s">
        <v>1741</v>
      </c>
      <c r="X818" s="3" t="s">
        <v>1741</v>
      </c>
      <c r="Y818" s="3" t="s">
        <v>1741</v>
      </c>
      <c r="Z818" s="3" t="s">
        <v>1741</v>
      </c>
      <c r="AA818" s="3" t="s">
        <v>1741</v>
      </c>
      <c r="AB818" s="3" t="s">
        <v>1741</v>
      </c>
      <c r="AC818" s="3" t="s">
        <v>1741</v>
      </c>
      <c r="AD818" s="3" t="s">
        <v>1741</v>
      </c>
      <c r="AE818" s="3" t="s">
        <v>1741</v>
      </c>
      <c r="AF818" s="3" t="s">
        <v>1741</v>
      </c>
      <c r="AG818" s="3" t="s">
        <v>1741</v>
      </c>
      <c r="AH818" s="3" t="s">
        <v>1741</v>
      </c>
      <c r="AI818" s="15" t="s">
        <v>1741</v>
      </c>
    </row>
    <row r="819" spans="1:35" x14ac:dyDescent="0.3">
      <c r="A819" s="48" t="s">
        <v>996</v>
      </c>
      <c r="B819" s="95" t="s">
        <v>546</v>
      </c>
      <c r="C819" s="95" t="s">
        <v>2004</v>
      </c>
      <c r="D819" s="11">
        <v>2019</v>
      </c>
      <c r="E819" s="4">
        <v>43523</v>
      </c>
      <c r="F819" s="205">
        <v>6576900</v>
      </c>
      <c r="G819" s="174">
        <v>152125</v>
      </c>
      <c r="H819" s="1">
        <v>2.4442574442574441</v>
      </c>
      <c r="I819" s="1">
        <v>0.3821403821403821</v>
      </c>
      <c r="J819" s="1">
        <v>1.0535810535810535</v>
      </c>
      <c r="K819" s="1">
        <v>1.1289311289311288</v>
      </c>
      <c r="L819" s="1">
        <v>0.71175571175571173</v>
      </c>
      <c r="M819" s="1">
        <v>1.3054813054813055</v>
      </c>
      <c r="N819" s="1" t="s">
        <v>581</v>
      </c>
      <c r="O819" s="1">
        <v>0.22304722304722302</v>
      </c>
      <c r="P819" s="1" t="s">
        <v>581</v>
      </c>
      <c r="Q819" s="1" t="s">
        <v>581</v>
      </c>
      <c r="R819" s="1" t="s">
        <v>1741</v>
      </c>
      <c r="S819" s="1" t="s">
        <v>1741</v>
      </c>
      <c r="T819" s="1" t="s">
        <v>1741</v>
      </c>
      <c r="U819" s="1" t="s">
        <v>1741</v>
      </c>
      <c r="V819" s="1" t="s">
        <v>1741</v>
      </c>
      <c r="W819" s="3" t="s">
        <v>1741</v>
      </c>
      <c r="X819" s="3" t="s">
        <v>1741</v>
      </c>
      <c r="Y819" s="3" t="s">
        <v>1741</v>
      </c>
      <c r="Z819" s="3" t="s">
        <v>1741</v>
      </c>
      <c r="AA819" s="3" t="s">
        <v>1741</v>
      </c>
      <c r="AB819" s="3" t="s">
        <v>1741</v>
      </c>
      <c r="AC819" s="3" t="s">
        <v>1741</v>
      </c>
      <c r="AD819" s="3" t="s">
        <v>1741</v>
      </c>
      <c r="AE819" s="3" t="s">
        <v>1741</v>
      </c>
      <c r="AF819" s="3" t="s">
        <v>1741</v>
      </c>
      <c r="AG819" s="3" t="s">
        <v>1741</v>
      </c>
      <c r="AH819" s="3" t="s">
        <v>1741</v>
      </c>
      <c r="AI819" s="15" t="s">
        <v>1741</v>
      </c>
    </row>
    <row r="820" spans="1:35" x14ac:dyDescent="0.3">
      <c r="A820" s="48" t="s">
        <v>997</v>
      </c>
      <c r="B820" s="95" t="s">
        <v>546</v>
      </c>
      <c r="C820" s="95" t="s">
        <v>2004</v>
      </c>
      <c r="D820" s="11">
        <v>2019</v>
      </c>
      <c r="E820" s="4">
        <v>43543</v>
      </c>
      <c r="F820" s="205">
        <v>6576900</v>
      </c>
      <c r="G820" s="174">
        <v>152125</v>
      </c>
      <c r="H820" s="1">
        <v>1.9301610399689564</v>
      </c>
      <c r="I820" s="1">
        <v>1.3482731858750485</v>
      </c>
      <c r="J820" s="1">
        <v>1.0818070107359978</v>
      </c>
      <c r="K820" s="1">
        <v>0.62732828870779977</v>
      </c>
      <c r="L820" s="1">
        <v>0.67634588022248099</v>
      </c>
      <c r="M820" s="1">
        <v>1.2207217694994181</v>
      </c>
      <c r="N820" s="1" t="s">
        <v>581</v>
      </c>
      <c r="O820" s="1">
        <v>0.32380028456861987</v>
      </c>
      <c r="P820" s="1" t="s">
        <v>581</v>
      </c>
      <c r="Q820" s="1" t="s">
        <v>581</v>
      </c>
      <c r="R820" s="1" t="s">
        <v>1741</v>
      </c>
      <c r="S820" s="1" t="s">
        <v>1741</v>
      </c>
      <c r="T820" s="1" t="s">
        <v>1741</v>
      </c>
      <c r="U820" s="1" t="s">
        <v>1741</v>
      </c>
      <c r="V820" s="1" t="s">
        <v>1741</v>
      </c>
      <c r="W820" s="3" t="s">
        <v>1741</v>
      </c>
      <c r="X820" s="3" t="s">
        <v>1741</v>
      </c>
      <c r="Y820" s="3" t="s">
        <v>1741</v>
      </c>
      <c r="Z820" s="3" t="s">
        <v>1741</v>
      </c>
      <c r="AA820" s="3" t="s">
        <v>1741</v>
      </c>
      <c r="AB820" s="3" t="s">
        <v>1741</v>
      </c>
      <c r="AC820" s="3" t="s">
        <v>1741</v>
      </c>
      <c r="AD820" s="3" t="s">
        <v>1741</v>
      </c>
      <c r="AE820" s="3" t="s">
        <v>1741</v>
      </c>
      <c r="AF820" s="3" t="s">
        <v>1741</v>
      </c>
      <c r="AG820" s="3" t="s">
        <v>1741</v>
      </c>
      <c r="AH820" s="3" t="s">
        <v>1741</v>
      </c>
      <c r="AI820" s="15" t="s">
        <v>1741</v>
      </c>
    </row>
    <row r="821" spans="1:35" x14ac:dyDescent="0.3">
      <c r="A821" s="48" t="s">
        <v>998</v>
      </c>
      <c r="B821" s="95" t="s">
        <v>546</v>
      </c>
      <c r="C821" s="95" t="s">
        <v>2004</v>
      </c>
      <c r="D821" s="11">
        <v>2019</v>
      </c>
      <c r="E821" s="4">
        <v>43570</v>
      </c>
      <c r="F821" s="205">
        <v>6576900</v>
      </c>
      <c r="G821" s="174">
        <v>152125</v>
      </c>
      <c r="H821" s="1">
        <v>1.6376755070202806</v>
      </c>
      <c r="I821" s="1">
        <v>1.3295306812272489</v>
      </c>
      <c r="J821" s="1">
        <v>0.92832999034247088</v>
      </c>
      <c r="K821" s="1">
        <v>0.7231910704999629</v>
      </c>
      <c r="L821" s="1">
        <v>0.88660296411856487</v>
      </c>
      <c r="M821" s="1">
        <v>1.3132382438154668</v>
      </c>
      <c r="N821" s="1" t="s">
        <v>581</v>
      </c>
      <c r="O821" s="1">
        <v>0.29068234157937745</v>
      </c>
      <c r="P821" s="1" t="s">
        <v>581</v>
      </c>
      <c r="Q821" s="1" t="s">
        <v>581</v>
      </c>
      <c r="R821" s="1" t="s">
        <v>1741</v>
      </c>
      <c r="S821" s="1" t="s">
        <v>1741</v>
      </c>
      <c r="T821" s="1" t="s">
        <v>1741</v>
      </c>
      <c r="U821" s="1" t="s">
        <v>1741</v>
      </c>
      <c r="V821" s="1" t="s">
        <v>1741</v>
      </c>
      <c r="W821" s="3" t="s">
        <v>1741</v>
      </c>
      <c r="X821" s="3" t="s">
        <v>1741</v>
      </c>
      <c r="Y821" s="3" t="s">
        <v>1741</v>
      </c>
      <c r="Z821" s="3" t="s">
        <v>1741</v>
      </c>
      <c r="AA821" s="3" t="s">
        <v>1741</v>
      </c>
      <c r="AB821" s="3" t="s">
        <v>1741</v>
      </c>
      <c r="AC821" s="3" t="s">
        <v>1741</v>
      </c>
      <c r="AD821" s="3" t="s">
        <v>1741</v>
      </c>
      <c r="AE821" s="3" t="s">
        <v>1741</v>
      </c>
      <c r="AF821" s="3" t="s">
        <v>1741</v>
      </c>
      <c r="AG821" s="3" t="s">
        <v>1741</v>
      </c>
      <c r="AH821" s="3" t="s">
        <v>1741</v>
      </c>
      <c r="AI821" s="15" t="s">
        <v>1741</v>
      </c>
    </row>
    <row r="822" spans="1:35" x14ac:dyDescent="0.3">
      <c r="A822" s="48" t="s">
        <v>999</v>
      </c>
      <c r="B822" s="95" t="s">
        <v>546</v>
      </c>
      <c r="C822" s="95" t="s">
        <v>2004</v>
      </c>
      <c r="D822" s="11">
        <v>2019</v>
      </c>
      <c r="E822" s="4">
        <v>43598</v>
      </c>
      <c r="F822" s="205">
        <v>6576900</v>
      </c>
      <c r="G822" s="174">
        <v>152125</v>
      </c>
      <c r="H822" s="1">
        <v>1.3748732851253631</v>
      </c>
      <c r="I822" s="1">
        <v>1.2944177873893359</v>
      </c>
      <c r="J822" s="1">
        <v>0.82661543363036916</v>
      </c>
      <c r="K822" s="1">
        <v>0.99517276668050492</v>
      </c>
      <c r="L822" s="1">
        <v>0.86433060755558566</v>
      </c>
      <c r="M822" s="1">
        <v>1.3045115322604002</v>
      </c>
      <c r="N822" s="1" t="s">
        <v>581</v>
      </c>
      <c r="O822" s="1">
        <v>0.30930980217997861</v>
      </c>
      <c r="P822" s="1" t="s">
        <v>581</v>
      </c>
      <c r="Q822" s="1" t="s">
        <v>581</v>
      </c>
      <c r="R822" s="1" t="s">
        <v>1741</v>
      </c>
      <c r="S822" s="1" t="s">
        <v>1741</v>
      </c>
      <c r="T822" s="1" t="s">
        <v>1741</v>
      </c>
      <c r="U822" s="1" t="s">
        <v>1741</v>
      </c>
      <c r="V822" s="1" t="s">
        <v>1741</v>
      </c>
      <c r="W822" s="3" t="s">
        <v>1741</v>
      </c>
      <c r="X822" s="3" t="s">
        <v>1741</v>
      </c>
      <c r="Y822" s="3" t="s">
        <v>1741</v>
      </c>
      <c r="Z822" s="3" t="s">
        <v>1741</v>
      </c>
      <c r="AA822" s="3" t="s">
        <v>1741</v>
      </c>
      <c r="AB822" s="3" t="s">
        <v>1741</v>
      </c>
      <c r="AC822" s="3" t="s">
        <v>1741</v>
      </c>
      <c r="AD822" s="3" t="s">
        <v>1741</v>
      </c>
      <c r="AE822" s="3" t="s">
        <v>1741</v>
      </c>
      <c r="AF822" s="3" t="s">
        <v>1741</v>
      </c>
      <c r="AG822" s="3" t="s">
        <v>1741</v>
      </c>
      <c r="AH822" s="3" t="s">
        <v>1741</v>
      </c>
      <c r="AI822" s="15" t="s">
        <v>1741</v>
      </c>
    </row>
    <row r="823" spans="1:35" x14ac:dyDescent="0.3">
      <c r="A823" s="48" t="s">
        <v>1000</v>
      </c>
      <c r="B823" s="95" t="s">
        <v>546</v>
      </c>
      <c r="C823" s="95" t="s">
        <v>2004</v>
      </c>
      <c r="D823" s="11">
        <v>2019</v>
      </c>
      <c r="E823" s="4">
        <v>43627</v>
      </c>
      <c r="F823" s="205">
        <v>6576900</v>
      </c>
      <c r="G823" s="174">
        <v>152125</v>
      </c>
      <c r="H823" s="1">
        <v>2.3715983680890451</v>
      </c>
      <c r="I823" s="1">
        <v>1.1343407944479551</v>
      </c>
      <c r="J823" s="1" t="s">
        <v>556</v>
      </c>
      <c r="K823" s="1">
        <v>1.0405027660447224</v>
      </c>
      <c r="L823" s="1">
        <v>1.0442396359242136</v>
      </c>
      <c r="M823" s="1">
        <v>1.5269804359153445</v>
      </c>
      <c r="N823" s="1" t="s">
        <v>581</v>
      </c>
      <c r="O823" s="1">
        <v>0.32114635536191394</v>
      </c>
      <c r="P823" s="1" t="s">
        <v>581</v>
      </c>
      <c r="Q823" s="1" t="s">
        <v>581</v>
      </c>
      <c r="R823" s="1" t="s">
        <v>1741</v>
      </c>
      <c r="S823" s="1" t="s">
        <v>1741</v>
      </c>
      <c r="T823" s="1" t="s">
        <v>1741</v>
      </c>
      <c r="U823" s="1" t="s">
        <v>1741</v>
      </c>
      <c r="V823" s="1" t="s">
        <v>1741</v>
      </c>
      <c r="W823" s="3" t="s">
        <v>1741</v>
      </c>
      <c r="X823" s="3" t="s">
        <v>1741</v>
      </c>
      <c r="Y823" s="3" t="s">
        <v>1741</v>
      </c>
      <c r="Z823" s="3" t="s">
        <v>1741</v>
      </c>
      <c r="AA823" s="3" t="s">
        <v>1741</v>
      </c>
      <c r="AB823" s="3" t="s">
        <v>1741</v>
      </c>
      <c r="AC823" s="3" t="s">
        <v>1741</v>
      </c>
      <c r="AD823" s="3" t="s">
        <v>1741</v>
      </c>
      <c r="AE823" s="3" t="s">
        <v>1741</v>
      </c>
      <c r="AF823" s="3" t="s">
        <v>1741</v>
      </c>
      <c r="AG823" s="3" t="s">
        <v>1741</v>
      </c>
      <c r="AH823" s="3" t="s">
        <v>1741</v>
      </c>
      <c r="AI823" s="15" t="s">
        <v>1741</v>
      </c>
    </row>
    <row r="824" spans="1:35" x14ac:dyDescent="0.3">
      <c r="A824" s="48" t="s">
        <v>1129</v>
      </c>
      <c r="B824" s="95" t="s">
        <v>546</v>
      </c>
      <c r="C824" s="95" t="s">
        <v>2004</v>
      </c>
      <c r="D824" s="11">
        <v>2019</v>
      </c>
      <c r="E824" s="4">
        <v>43663</v>
      </c>
      <c r="F824" s="205">
        <v>6576900</v>
      </c>
      <c r="G824" s="174">
        <v>152125</v>
      </c>
      <c r="H824" s="1">
        <v>2.1087206784744885</v>
      </c>
      <c r="I824" s="1">
        <v>1.5874444198008089</v>
      </c>
      <c r="J824" s="1">
        <v>0.86008047907227281</v>
      </c>
      <c r="K824" s="1">
        <v>1.8116895324398254</v>
      </c>
      <c r="L824" s="1">
        <v>1.2361881224718272</v>
      </c>
      <c r="M824" s="1">
        <v>1.7282722347200656</v>
      </c>
      <c r="N824" s="1" t="s">
        <v>581</v>
      </c>
      <c r="O824" s="1">
        <v>0.30745751613277994</v>
      </c>
      <c r="P824" s="1" t="s">
        <v>556</v>
      </c>
      <c r="Q824" s="1" t="s">
        <v>1741</v>
      </c>
      <c r="R824" s="1" t="s">
        <v>556</v>
      </c>
      <c r="S824" s="1" t="s">
        <v>1741</v>
      </c>
      <c r="T824" s="1">
        <v>1.6982985329995879</v>
      </c>
      <c r="U824" s="1">
        <v>1.3329636788018968</v>
      </c>
      <c r="V824" s="1" t="s">
        <v>603</v>
      </c>
      <c r="W824" s="3" t="s">
        <v>1741</v>
      </c>
      <c r="X824" s="3" t="s">
        <v>1741</v>
      </c>
      <c r="Y824" s="3" t="s">
        <v>1741</v>
      </c>
      <c r="Z824" s="3" t="s">
        <v>1741</v>
      </c>
      <c r="AA824" s="3" t="s">
        <v>1741</v>
      </c>
      <c r="AB824" s="3" t="s">
        <v>1741</v>
      </c>
      <c r="AC824" s="11" t="s">
        <v>1741</v>
      </c>
      <c r="AD824" s="3" t="s">
        <v>1741</v>
      </c>
      <c r="AE824" s="3" t="s">
        <v>1741</v>
      </c>
      <c r="AF824" s="3" t="s">
        <v>1741</v>
      </c>
      <c r="AG824" s="3" t="s">
        <v>1741</v>
      </c>
      <c r="AH824" s="3" t="s">
        <v>1741</v>
      </c>
      <c r="AI824" s="15" t="s">
        <v>1741</v>
      </c>
    </row>
    <row r="825" spans="1:35" x14ac:dyDescent="0.3">
      <c r="A825" s="48" t="s">
        <v>1130</v>
      </c>
      <c r="B825" s="95" t="s">
        <v>546</v>
      </c>
      <c r="C825" s="95" t="s">
        <v>2004</v>
      </c>
      <c r="D825" s="11">
        <v>2019</v>
      </c>
      <c r="E825" s="4">
        <v>43692</v>
      </c>
      <c r="F825" s="205">
        <v>6576900</v>
      </c>
      <c r="G825" s="174">
        <v>152125</v>
      </c>
      <c r="H825" s="1">
        <v>2.2145792775254165</v>
      </c>
      <c r="I825" s="1">
        <v>1.6093878433917372</v>
      </c>
      <c r="J825" s="1">
        <v>1.2214471122647632</v>
      </c>
      <c r="K825" s="1">
        <v>1.5762080899848585</v>
      </c>
      <c r="L825" s="1">
        <v>1.0355396928401472</v>
      </c>
      <c r="M825" s="1">
        <v>1.675730045425049</v>
      </c>
      <c r="N825" s="1" t="s">
        <v>581</v>
      </c>
      <c r="O825" s="1">
        <v>0.30316893791910016</v>
      </c>
      <c r="P825" s="1" t="s">
        <v>556</v>
      </c>
      <c r="Q825" s="1" t="s">
        <v>1741</v>
      </c>
      <c r="R825" s="1">
        <v>0.17747133895738698</v>
      </c>
      <c r="S825" s="1" t="s">
        <v>1741</v>
      </c>
      <c r="T825" s="1">
        <v>2.329656067488644</v>
      </c>
      <c r="U825" s="1">
        <v>1.352033311702358</v>
      </c>
      <c r="V825" s="1" t="s">
        <v>603</v>
      </c>
      <c r="W825" s="3" t="s">
        <v>1741</v>
      </c>
      <c r="X825" s="3" t="s">
        <v>1741</v>
      </c>
      <c r="Y825" s="3" t="s">
        <v>1741</v>
      </c>
      <c r="Z825" s="3" t="s">
        <v>1741</v>
      </c>
      <c r="AA825" s="3" t="s">
        <v>1741</v>
      </c>
      <c r="AB825" s="3" t="s">
        <v>1741</v>
      </c>
      <c r="AC825" s="11" t="s">
        <v>1741</v>
      </c>
      <c r="AD825" s="3" t="s">
        <v>1741</v>
      </c>
      <c r="AE825" s="3" t="s">
        <v>1741</v>
      </c>
      <c r="AF825" s="3" t="s">
        <v>1741</v>
      </c>
      <c r="AG825" s="3" t="s">
        <v>1741</v>
      </c>
      <c r="AH825" s="3" t="s">
        <v>1741</v>
      </c>
      <c r="AI825" s="15" t="s">
        <v>1741</v>
      </c>
    </row>
    <row r="826" spans="1:35" x14ac:dyDescent="0.3">
      <c r="A826" s="48" t="s">
        <v>1131</v>
      </c>
      <c r="B826" s="95" t="s">
        <v>546</v>
      </c>
      <c r="C826" s="95" t="s">
        <v>2004</v>
      </c>
      <c r="D826" s="11">
        <v>2019</v>
      </c>
      <c r="E826" s="4">
        <v>43726</v>
      </c>
      <c r="F826" s="205">
        <v>6576900</v>
      </c>
      <c r="G826" s="174">
        <v>152125</v>
      </c>
      <c r="H826" s="1">
        <v>2.8158344385895733</v>
      </c>
      <c r="I826" s="1">
        <v>1.9464936492573874</v>
      </c>
      <c r="J826" s="1">
        <v>1.2060436606086677</v>
      </c>
      <c r="K826" s="1">
        <v>1.752114325315745</v>
      </c>
      <c r="L826" s="1">
        <v>1.4021340406973271</v>
      </c>
      <c r="M826" s="1">
        <v>1.6469871312327491</v>
      </c>
      <c r="N826" s="1" t="s">
        <v>581</v>
      </c>
      <c r="O826" s="1">
        <v>0.31916215602633496</v>
      </c>
      <c r="P826" s="1" t="s">
        <v>556</v>
      </c>
      <c r="Q826" s="1" t="s">
        <v>1741</v>
      </c>
      <c r="R826" s="1" t="s">
        <v>556</v>
      </c>
      <c r="S826" s="1" t="s">
        <v>1741</v>
      </c>
      <c r="T826" s="1">
        <v>2.5271534573610066</v>
      </c>
      <c r="U826" s="1">
        <v>1.9812046695582559</v>
      </c>
      <c r="V826" s="1" t="s">
        <v>603</v>
      </c>
      <c r="W826" s="3" t="s">
        <v>1741</v>
      </c>
      <c r="X826" s="3" t="s">
        <v>1741</v>
      </c>
      <c r="Y826" s="3" t="s">
        <v>1741</v>
      </c>
      <c r="Z826" s="3" t="s">
        <v>1741</v>
      </c>
      <c r="AA826" s="3" t="s">
        <v>1741</v>
      </c>
      <c r="AB826" s="3" t="s">
        <v>1741</v>
      </c>
      <c r="AC826" s="11" t="s">
        <v>1741</v>
      </c>
      <c r="AD826" s="3" t="s">
        <v>1741</v>
      </c>
      <c r="AE826" s="3" t="s">
        <v>1741</v>
      </c>
      <c r="AF826" s="3" t="s">
        <v>1741</v>
      </c>
      <c r="AG826" s="3" t="s">
        <v>1741</v>
      </c>
      <c r="AH826" s="3" t="s">
        <v>1741</v>
      </c>
      <c r="AI826" s="15" t="s">
        <v>1741</v>
      </c>
    </row>
    <row r="827" spans="1:35" x14ac:dyDescent="0.3">
      <c r="A827" s="48" t="s">
        <v>1132</v>
      </c>
      <c r="B827" s="95" t="s">
        <v>546</v>
      </c>
      <c r="C827" s="95" t="s">
        <v>2004</v>
      </c>
      <c r="D827" s="11">
        <v>2019</v>
      </c>
      <c r="E827" s="4">
        <v>43754</v>
      </c>
      <c r="F827" s="205">
        <v>6576900</v>
      </c>
      <c r="G827" s="174">
        <v>152125</v>
      </c>
      <c r="H827" s="1">
        <v>3.2142007419953225</v>
      </c>
      <c r="I827" s="1">
        <v>1.9144689087829665</v>
      </c>
      <c r="J827" s="1">
        <v>1.3528308734575369</v>
      </c>
      <c r="K827" s="1">
        <v>1.163440600048391</v>
      </c>
      <c r="L827" s="1">
        <v>1.1926163400274217</v>
      </c>
      <c r="M827" s="1">
        <v>1.5176627147350594</v>
      </c>
      <c r="N827" s="1" t="s">
        <v>581</v>
      </c>
      <c r="O827" s="1">
        <v>0.56921929187837728</v>
      </c>
      <c r="P827" s="1">
        <v>0.41055730300830717</v>
      </c>
      <c r="Q827" s="1" t="s">
        <v>1741</v>
      </c>
      <c r="R827" s="1">
        <v>0.14732034841519479</v>
      </c>
      <c r="S827" s="1" t="s">
        <v>1741</v>
      </c>
      <c r="T827" s="1">
        <v>2.3852024356802968</v>
      </c>
      <c r="U827" s="1" t="s">
        <v>556</v>
      </c>
      <c r="V827" s="1" t="s">
        <v>603</v>
      </c>
      <c r="W827" s="3" t="s">
        <v>1741</v>
      </c>
      <c r="X827" s="3" t="s">
        <v>1741</v>
      </c>
      <c r="Y827" s="3" t="s">
        <v>1741</v>
      </c>
      <c r="Z827" s="3" t="s">
        <v>1741</v>
      </c>
      <c r="AA827" s="3" t="s">
        <v>1741</v>
      </c>
      <c r="AB827" s="3" t="s">
        <v>1741</v>
      </c>
      <c r="AC827" s="11" t="s">
        <v>1741</v>
      </c>
      <c r="AD827" s="3" t="s">
        <v>1741</v>
      </c>
      <c r="AE827" s="3" t="s">
        <v>1741</v>
      </c>
      <c r="AF827" s="3" t="s">
        <v>1741</v>
      </c>
      <c r="AG827" s="3" t="s">
        <v>1741</v>
      </c>
      <c r="AH827" s="3" t="s">
        <v>1741</v>
      </c>
      <c r="AI827" s="15" t="s">
        <v>1741</v>
      </c>
    </row>
    <row r="828" spans="1:35" x14ac:dyDescent="0.3">
      <c r="A828" s="48" t="s">
        <v>1133</v>
      </c>
      <c r="B828" s="95" t="s">
        <v>546</v>
      </c>
      <c r="C828" s="95" t="s">
        <v>2004</v>
      </c>
      <c r="D828" s="11">
        <v>2019</v>
      </c>
      <c r="E828" s="4">
        <v>43787</v>
      </c>
      <c r="F828" s="205">
        <v>6576900</v>
      </c>
      <c r="G828" s="174">
        <v>152125</v>
      </c>
      <c r="H828" s="1">
        <v>1.748624225221572</v>
      </c>
      <c r="I828" s="1">
        <v>1.0348239973739597</v>
      </c>
      <c r="J828" s="1">
        <v>0.80721774894282572</v>
      </c>
      <c r="K828" s="1">
        <v>1.020293884801792</v>
      </c>
      <c r="L828" s="1" t="s">
        <v>556</v>
      </c>
      <c r="M828" s="1">
        <v>1.5224275425283362</v>
      </c>
      <c r="N828" s="1" t="s">
        <v>581</v>
      </c>
      <c r="O828" s="1">
        <v>0.42715634594218849</v>
      </c>
      <c r="P828" s="1">
        <v>0.87910083809757977</v>
      </c>
      <c r="Q828" s="1" t="s">
        <v>1741</v>
      </c>
      <c r="R828" s="1">
        <v>0.17485373341829347</v>
      </c>
      <c r="S828" s="1" t="s">
        <v>1741</v>
      </c>
      <c r="T828" s="1">
        <v>1.6930236150533897</v>
      </c>
      <c r="U828" s="1">
        <v>1.6222556913630306</v>
      </c>
      <c r="V828" s="1" t="s">
        <v>603</v>
      </c>
      <c r="W828" s="3" t="s">
        <v>1741</v>
      </c>
      <c r="X828" s="3" t="s">
        <v>1741</v>
      </c>
      <c r="Y828" s="3" t="s">
        <v>1741</v>
      </c>
      <c r="Z828" s="3" t="s">
        <v>1741</v>
      </c>
      <c r="AA828" s="3" t="s">
        <v>1741</v>
      </c>
      <c r="AB828" s="3" t="s">
        <v>1741</v>
      </c>
      <c r="AC828" s="11" t="s">
        <v>1741</v>
      </c>
      <c r="AD828" s="3" t="s">
        <v>1741</v>
      </c>
      <c r="AE828" s="3" t="s">
        <v>1741</v>
      </c>
      <c r="AF828" s="3" t="s">
        <v>1741</v>
      </c>
      <c r="AG828" s="3" t="s">
        <v>1741</v>
      </c>
      <c r="AH828" s="3" t="s">
        <v>1741</v>
      </c>
      <c r="AI828" s="15" t="s">
        <v>1741</v>
      </c>
    </row>
    <row r="829" spans="1:35" x14ac:dyDescent="0.3">
      <c r="A829" s="48" t="s">
        <v>1134</v>
      </c>
      <c r="B829" s="95" t="s">
        <v>546</v>
      </c>
      <c r="C829" s="95" t="s">
        <v>2004</v>
      </c>
      <c r="D829" s="11">
        <v>2019</v>
      </c>
      <c r="E829" s="4">
        <v>43815</v>
      </c>
      <c r="F829" s="205">
        <v>6576900</v>
      </c>
      <c r="G829" s="174">
        <v>152125</v>
      </c>
      <c r="H829" s="1">
        <v>2.0714547722104024</v>
      </c>
      <c r="I829" s="1">
        <v>0.79805834739441961</v>
      </c>
      <c r="J829" s="1">
        <v>1.1821094074780525</v>
      </c>
      <c r="K829" s="1">
        <v>0.75452094490499588</v>
      </c>
      <c r="L829" s="1">
        <v>0.81199716332868699</v>
      </c>
      <c r="M829" s="1">
        <v>1.3992125791700292</v>
      </c>
      <c r="N829" s="1" t="s">
        <v>581</v>
      </c>
      <c r="O829" s="1">
        <v>0.28360599613625798</v>
      </c>
      <c r="P829" s="1" t="s">
        <v>556</v>
      </c>
      <c r="Q829" s="1" t="s">
        <v>1741</v>
      </c>
      <c r="R829" s="1" t="s">
        <v>556</v>
      </c>
      <c r="S829" s="1" t="s">
        <v>1741</v>
      </c>
      <c r="T829" s="1">
        <v>3.1813513315237323</v>
      </c>
      <c r="U829" s="1">
        <v>2.6533758834030272</v>
      </c>
      <c r="V829" s="1" t="s">
        <v>603</v>
      </c>
      <c r="W829" s="3" t="s">
        <v>1741</v>
      </c>
      <c r="X829" s="3" t="s">
        <v>1741</v>
      </c>
      <c r="Y829" s="3" t="s">
        <v>1741</v>
      </c>
      <c r="Z829" s="3" t="s">
        <v>1741</v>
      </c>
      <c r="AA829" s="3" t="s">
        <v>1741</v>
      </c>
      <c r="AB829" s="3" t="s">
        <v>1741</v>
      </c>
      <c r="AC829" s="11" t="s">
        <v>1741</v>
      </c>
      <c r="AD829" s="3" t="s">
        <v>1741</v>
      </c>
      <c r="AE829" s="3" t="s">
        <v>1741</v>
      </c>
      <c r="AF829" s="3" t="s">
        <v>1741</v>
      </c>
      <c r="AG829" s="3" t="s">
        <v>1741</v>
      </c>
      <c r="AH829" s="3" t="s">
        <v>1741</v>
      </c>
      <c r="AI829" s="15" t="s">
        <v>1741</v>
      </c>
    </row>
    <row r="830" spans="1:35" x14ac:dyDescent="0.3">
      <c r="A830" s="48" t="s">
        <v>1001</v>
      </c>
      <c r="B830" s="89" t="s">
        <v>550</v>
      </c>
      <c r="C830" s="89" t="s">
        <v>33</v>
      </c>
      <c r="D830" s="11">
        <v>2019</v>
      </c>
      <c r="E830" s="4">
        <v>43482</v>
      </c>
      <c r="F830" s="205">
        <v>6570050</v>
      </c>
      <c r="G830" s="174">
        <v>156953</v>
      </c>
      <c r="H830" s="1">
        <v>4.1884249135108238</v>
      </c>
      <c r="I830" s="1">
        <v>2.1593367813299085</v>
      </c>
      <c r="J830" s="1">
        <v>3.1955291749106181</v>
      </c>
      <c r="K830" s="1">
        <v>1.4188274497552849</v>
      </c>
      <c r="L830" s="1">
        <v>3.1718849433626066</v>
      </c>
      <c r="M830" s="1">
        <v>5.7095005033149357</v>
      </c>
      <c r="N830" s="1" t="s">
        <v>581</v>
      </c>
      <c r="O830" s="1">
        <v>0.36574797227718187</v>
      </c>
      <c r="P830" s="1" t="s">
        <v>581</v>
      </c>
      <c r="Q830" s="1" t="s">
        <v>581</v>
      </c>
      <c r="R830" s="1" t="s">
        <v>1741</v>
      </c>
      <c r="S830" s="1" t="s">
        <v>1741</v>
      </c>
      <c r="T830" s="1" t="s">
        <v>1741</v>
      </c>
      <c r="U830" s="1" t="s">
        <v>1741</v>
      </c>
      <c r="V830" s="1" t="s">
        <v>1741</v>
      </c>
      <c r="W830" s="3" t="s">
        <v>1741</v>
      </c>
      <c r="X830" s="3" t="s">
        <v>1741</v>
      </c>
      <c r="Y830" s="3" t="s">
        <v>1741</v>
      </c>
      <c r="Z830" s="3" t="s">
        <v>1741</v>
      </c>
      <c r="AA830" s="3" t="s">
        <v>1741</v>
      </c>
      <c r="AB830" s="3" t="s">
        <v>1741</v>
      </c>
      <c r="AC830" s="3" t="s">
        <v>1741</v>
      </c>
      <c r="AD830" s="3" t="s">
        <v>1741</v>
      </c>
      <c r="AE830" s="3" t="s">
        <v>1741</v>
      </c>
      <c r="AF830" s="3" t="s">
        <v>1741</v>
      </c>
      <c r="AG830" s="3" t="s">
        <v>1741</v>
      </c>
      <c r="AH830" s="3" t="s">
        <v>1741</v>
      </c>
      <c r="AI830" s="15" t="s">
        <v>1741</v>
      </c>
    </row>
    <row r="831" spans="1:35" x14ac:dyDescent="0.3">
      <c r="A831" s="48" t="s">
        <v>1002</v>
      </c>
      <c r="B831" s="89" t="s">
        <v>550</v>
      </c>
      <c r="C831" s="89" t="s">
        <v>33</v>
      </c>
      <c r="D831" s="11">
        <v>2019</v>
      </c>
      <c r="E831" s="4">
        <v>43521</v>
      </c>
      <c r="F831" s="205">
        <v>6570050</v>
      </c>
      <c r="G831" s="174">
        <v>156953</v>
      </c>
      <c r="H831" s="1">
        <v>4.7007825347946532</v>
      </c>
      <c r="I831" s="1">
        <v>1.2012847256713355</v>
      </c>
      <c r="J831" s="1">
        <v>2.4643775592419681</v>
      </c>
      <c r="K831" s="1">
        <v>0.85460746332902904</v>
      </c>
      <c r="L831" s="1">
        <v>2.6313146363806941</v>
      </c>
      <c r="M831" s="1">
        <v>5.2501572795602796</v>
      </c>
      <c r="N831" s="1" t="s">
        <v>581</v>
      </c>
      <c r="O831" s="1">
        <v>0.37280222509188443</v>
      </c>
      <c r="P831" s="1" t="s">
        <v>581</v>
      </c>
      <c r="Q831" s="1" t="s">
        <v>581</v>
      </c>
      <c r="R831" s="1" t="s">
        <v>1741</v>
      </c>
      <c r="S831" s="1" t="s">
        <v>1741</v>
      </c>
      <c r="T831" s="1" t="s">
        <v>1741</v>
      </c>
      <c r="U831" s="1" t="s">
        <v>1741</v>
      </c>
      <c r="V831" s="1" t="s">
        <v>1741</v>
      </c>
      <c r="W831" s="3" t="s">
        <v>1741</v>
      </c>
      <c r="X831" s="3" t="s">
        <v>1741</v>
      </c>
      <c r="Y831" s="3" t="s">
        <v>1741</v>
      </c>
      <c r="Z831" s="3" t="s">
        <v>1741</v>
      </c>
      <c r="AA831" s="3" t="s">
        <v>1741</v>
      </c>
      <c r="AB831" s="3" t="s">
        <v>1741</v>
      </c>
      <c r="AC831" s="3" t="s">
        <v>1741</v>
      </c>
      <c r="AD831" s="3" t="s">
        <v>1741</v>
      </c>
      <c r="AE831" s="3" t="s">
        <v>1741</v>
      </c>
      <c r="AF831" s="3" t="s">
        <v>1741</v>
      </c>
      <c r="AG831" s="3" t="s">
        <v>1741</v>
      </c>
      <c r="AH831" s="3" t="s">
        <v>1741</v>
      </c>
      <c r="AI831" s="15" t="s">
        <v>1741</v>
      </c>
    </row>
    <row r="832" spans="1:35" x14ac:dyDescent="0.3">
      <c r="A832" s="48" t="s">
        <v>1003</v>
      </c>
      <c r="B832" s="89" t="s">
        <v>550</v>
      </c>
      <c r="C832" s="89" t="s">
        <v>33</v>
      </c>
      <c r="D832" s="11">
        <v>2019</v>
      </c>
      <c r="E832" s="4">
        <v>43539</v>
      </c>
      <c r="F832" s="205">
        <v>6570050</v>
      </c>
      <c r="G832" s="174">
        <v>156953</v>
      </c>
      <c r="H832" s="1">
        <v>3.9621791123031316</v>
      </c>
      <c r="I832" s="1">
        <v>2.853253745790397</v>
      </c>
      <c r="J832" s="1">
        <v>3.2478237781228363</v>
      </c>
      <c r="K832" s="1">
        <v>0.92828046542580012</v>
      </c>
      <c r="L832" s="1">
        <v>2.5561892086282576</v>
      </c>
      <c r="M832" s="1">
        <v>3.8439169977212684</v>
      </c>
      <c r="N832" s="1" t="s">
        <v>581</v>
      </c>
      <c r="O832" s="1">
        <v>0.44543480745057712</v>
      </c>
      <c r="P832" s="1" t="s">
        <v>581</v>
      </c>
      <c r="Q832" s="1" t="s">
        <v>581</v>
      </c>
      <c r="R832" s="1" t="s">
        <v>1741</v>
      </c>
      <c r="S832" s="1" t="s">
        <v>1741</v>
      </c>
      <c r="T832" s="1" t="s">
        <v>1741</v>
      </c>
      <c r="U832" s="1" t="s">
        <v>1741</v>
      </c>
      <c r="V832" s="1" t="s">
        <v>1741</v>
      </c>
      <c r="W832" s="3" t="s">
        <v>1741</v>
      </c>
      <c r="X832" s="3" t="s">
        <v>1741</v>
      </c>
      <c r="Y832" s="3" t="s">
        <v>1741</v>
      </c>
      <c r="Z832" s="3" t="s">
        <v>1741</v>
      </c>
      <c r="AA832" s="3" t="s">
        <v>1741</v>
      </c>
      <c r="AB832" s="3" t="s">
        <v>1741</v>
      </c>
      <c r="AC832" s="3" t="s">
        <v>1741</v>
      </c>
      <c r="AD832" s="3" t="s">
        <v>1741</v>
      </c>
      <c r="AE832" s="3" t="s">
        <v>1741</v>
      </c>
      <c r="AF832" s="3" t="s">
        <v>1741</v>
      </c>
      <c r="AG832" s="3" t="s">
        <v>1741</v>
      </c>
      <c r="AH832" s="3" t="s">
        <v>1741</v>
      </c>
      <c r="AI832" s="15" t="s">
        <v>1741</v>
      </c>
    </row>
    <row r="833" spans="1:35" x14ac:dyDescent="0.3">
      <c r="A833" s="48" t="s">
        <v>1004</v>
      </c>
      <c r="B833" s="89" t="s">
        <v>550</v>
      </c>
      <c r="C833" s="89" t="s">
        <v>33</v>
      </c>
      <c r="D833" s="11">
        <v>2019</v>
      </c>
      <c r="E833" s="4">
        <v>43570</v>
      </c>
      <c r="F833" s="205">
        <v>6570050</v>
      </c>
      <c r="G833" s="174">
        <v>156953</v>
      </c>
      <c r="H833" s="1">
        <v>3.8672486840415967</v>
      </c>
      <c r="I833" s="1">
        <v>2.9659455642572858</v>
      </c>
      <c r="J833" s="1">
        <v>2.3932102048676707</v>
      </c>
      <c r="K833" s="1">
        <v>1.0030537571300187</v>
      </c>
      <c r="L833" s="1">
        <v>3.520317113878547</v>
      </c>
      <c r="M833" s="1">
        <v>5.1645177264640605</v>
      </c>
      <c r="N833" s="1" t="s">
        <v>581</v>
      </c>
      <c r="O833" s="1">
        <v>0.38238908350604334</v>
      </c>
      <c r="P833" s="1" t="s">
        <v>581</v>
      </c>
      <c r="Q833" s="1" t="s">
        <v>581</v>
      </c>
      <c r="R833" s="1" t="s">
        <v>1741</v>
      </c>
      <c r="S833" s="1" t="s">
        <v>1741</v>
      </c>
      <c r="T833" s="1" t="s">
        <v>1741</v>
      </c>
      <c r="U833" s="1" t="s">
        <v>1741</v>
      </c>
      <c r="V833" s="1" t="s">
        <v>1741</v>
      </c>
      <c r="W833" s="3" t="s">
        <v>1741</v>
      </c>
      <c r="X833" s="3" t="s">
        <v>1741</v>
      </c>
      <c r="Y833" s="3" t="s">
        <v>1741</v>
      </c>
      <c r="Z833" s="3" t="s">
        <v>1741</v>
      </c>
      <c r="AA833" s="3" t="s">
        <v>1741</v>
      </c>
      <c r="AB833" s="3" t="s">
        <v>1741</v>
      </c>
      <c r="AC833" s="3" t="s">
        <v>1741</v>
      </c>
      <c r="AD833" s="3" t="s">
        <v>1741</v>
      </c>
      <c r="AE833" s="3" t="s">
        <v>1741</v>
      </c>
      <c r="AF833" s="3" t="s">
        <v>1741</v>
      </c>
      <c r="AG833" s="3" t="s">
        <v>1741</v>
      </c>
      <c r="AH833" s="3" t="s">
        <v>1741</v>
      </c>
      <c r="AI833" s="15" t="s">
        <v>1741</v>
      </c>
    </row>
    <row r="834" spans="1:35" x14ac:dyDescent="0.3">
      <c r="A834" s="48" t="s">
        <v>1005</v>
      </c>
      <c r="B834" s="89" t="s">
        <v>550</v>
      </c>
      <c r="C834" s="89" t="s">
        <v>33</v>
      </c>
      <c r="D834" s="11">
        <v>2019</v>
      </c>
      <c r="E834" s="4">
        <v>43598</v>
      </c>
      <c r="F834" s="205">
        <v>6570050</v>
      </c>
      <c r="G834" s="174">
        <v>156953</v>
      </c>
      <c r="H834" s="1">
        <v>4.7981551817688555</v>
      </c>
      <c r="I834" s="1">
        <v>3.303275908844276</v>
      </c>
      <c r="J834" s="1">
        <v>2.7863150143399738</v>
      </c>
      <c r="K834" s="1">
        <v>1.3548271451825442</v>
      </c>
      <c r="L834" s="1">
        <v>3.5159725990233324</v>
      </c>
      <c r="M834" s="1">
        <v>4.8462328501666541</v>
      </c>
      <c r="N834" s="1" t="s">
        <v>581</v>
      </c>
      <c r="O834" s="1">
        <v>0.43453995814277968</v>
      </c>
      <c r="P834" s="1" t="s">
        <v>581</v>
      </c>
      <c r="Q834" s="1" t="s">
        <v>581</v>
      </c>
      <c r="R834" s="1" t="s">
        <v>1741</v>
      </c>
      <c r="S834" s="1" t="s">
        <v>1741</v>
      </c>
      <c r="T834" s="1" t="s">
        <v>1741</v>
      </c>
      <c r="U834" s="1" t="s">
        <v>1741</v>
      </c>
      <c r="V834" s="1" t="s">
        <v>1741</v>
      </c>
      <c r="W834" s="3" t="s">
        <v>1741</v>
      </c>
      <c r="X834" s="3" t="s">
        <v>1741</v>
      </c>
      <c r="Y834" s="3" t="s">
        <v>1741</v>
      </c>
      <c r="Z834" s="3" t="s">
        <v>1741</v>
      </c>
      <c r="AA834" s="3" t="s">
        <v>1741</v>
      </c>
      <c r="AB834" s="3" t="s">
        <v>1741</v>
      </c>
      <c r="AC834" s="3" t="s">
        <v>1741</v>
      </c>
      <c r="AD834" s="3" t="s">
        <v>1741</v>
      </c>
      <c r="AE834" s="3" t="s">
        <v>1741</v>
      </c>
      <c r="AF834" s="3" t="s">
        <v>1741</v>
      </c>
      <c r="AG834" s="3" t="s">
        <v>1741</v>
      </c>
      <c r="AH834" s="3" t="s">
        <v>1741</v>
      </c>
      <c r="AI834" s="15" t="s">
        <v>1741</v>
      </c>
    </row>
    <row r="835" spans="1:35" x14ac:dyDescent="0.3">
      <c r="A835" s="48" t="s">
        <v>1006</v>
      </c>
      <c r="B835" s="89" t="s">
        <v>550</v>
      </c>
      <c r="C835" s="89" t="s">
        <v>33</v>
      </c>
      <c r="D835" s="11">
        <v>2019</v>
      </c>
      <c r="E835" s="4">
        <v>43626</v>
      </c>
      <c r="F835" s="205">
        <v>6570050</v>
      </c>
      <c r="G835" s="174">
        <v>156953</v>
      </c>
      <c r="H835" s="1">
        <v>9.3768674916570927</v>
      </c>
      <c r="I835" s="1">
        <v>3.0812684939001036</v>
      </c>
      <c r="J835" s="1">
        <v>0.65376054488757651</v>
      </c>
      <c r="K835" s="1">
        <v>1.0400599595163849</v>
      </c>
      <c r="L835" s="1">
        <v>3.2316495366267297</v>
      </c>
      <c r="M835" s="1">
        <v>4.9477242989222603</v>
      </c>
      <c r="N835" s="1" t="s">
        <v>581</v>
      </c>
      <c r="O835" s="1">
        <v>0.63227826905191742</v>
      </c>
      <c r="P835" s="1">
        <v>1.125206736692379</v>
      </c>
      <c r="Q835" s="1" t="s">
        <v>581</v>
      </c>
      <c r="R835" s="1" t="s">
        <v>1741</v>
      </c>
      <c r="S835" s="1" t="s">
        <v>1741</v>
      </c>
      <c r="T835" s="1" t="s">
        <v>1741</v>
      </c>
      <c r="U835" s="1" t="s">
        <v>1741</v>
      </c>
      <c r="V835" s="1" t="s">
        <v>1741</v>
      </c>
      <c r="W835" s="3" t="s">
        <v>1741</v>
      </c>
      <c r="X835" s="3" t="s">
        <v>1741</v>
      </c>
      <c r="Y835" s="3" t="s">
        <v>1741</v>
      </c>
      <c r="Z835" s="3" t="s">
        <v>1741</v>
      </c>
      <c r="AA835" s="3" t="s">
        <v>1741</v>
      </c>
      <c r="AB835" s="3" t="s">
        <v>1741</v>
      </c>
      <c r="AC835" s="3" t="s">
        <v>1741</v>
      </c>
      <c r="AD835" s="3" t="s">
        <v>1741</v>
      </c>
      <c r="AE835" s="3" t="s">
        <v>1741</v>
      </c>
      <c r="AF835" s="3" t="s">
        <v>1741</v>
      </c>
      <c r="AG835" s="3" t="s">
        <v>1741</v>
      </c>
      <c r="AH835" s="3" t="s">
        <v>1741</v>
      </c>
      <c r="AI835" s="15" t="s">
        <v>1741</v>
      </c>
    </row>
    <row r="836" spans="1:35" x14ac:dyDescent="0.3">
      <c r="A836" s="48" t="s">
        <v>1135</v>
      </c>
      <c r="B836" s="89" t="s">
        <v>550</v>
      </c>
      <c r="C836" s="3" t="s">
        <v>263</v>
      </c>
      <c r="D836" s="11">
        <v>2019</v>
      </c>
      <c r="E836" s="4">
        <v>43658</v>
      </c>
      <c r="F836" s="205">
        <v>6570050</v>
      </c>
      <c r="G836" s="174">
        <v>156953</v>
      </c>
      <c r="H836" s="1">
        <v>5.2534169172050564</v>
      </c>
      <c r="I836" s="1">
        <v>2.8721721145440195</v>
      </c>
      <c r="J836" s="1">
        <v>2.486566877758587</v>
      </c>
      <c r="K836" s="1">
        <v>1.8511716667732785</v>
      </c>
      <c r="L836" s="1">
        <v>3.4771103861489583</v>
      </c>
      <c r="M836" s="1">
        <v>5.0996609735815257</v>
      </c>
      <c r="N836" s="1" t="s">
        <v>581</v>
      </c>
      <c r="O836" s="1">
        <v>0.52017100577837472</v>
      </c>
      <c r="P836" s="1" t="s">
        <v>556</v>
      </c>
      <c r="Q836" s="1" t="s">
        <v>1741</v>
      </c>
      <c r="R836" s="1" t="s">
        <v>556</v>
      </c>
      <c r="S836" s="1" t="s">
        <v>1741</v>
      </c>
      <c r="T836" s="1">
        <v>4.1642678948378427</v>
      </c>
      <c r="U836" s="1">
        <v>6.0887119128339613</v>
      </c>
      <c r="V836" s="1" t="s">
        <v>603</v>
      </c>
      <c r="W836" s="3" t="s">
        <v>1741</v>
      </c>
      <c r="X836" s="3" t="s">
        <v>1741</v>
      </c>
      <c r="Y836" s="3" t="s">
        <v>1741</v>
      </c>
      <c r="Z836" s="3" t="s">
        <v>1741</v>
      </c>
      <c r="AA836" s="3" t="s">
        <v>1741</v>
      </c>
      <c r="AB836" s="3" t="s">
        <v>1741</v>
      </c>
      <c r="AC836" s="3" t="s">
        <v>1741</v>
      </c>
      <c r="AD836" s="3" t="s">
        <v>1741</v>
      </c>
      <c r="AE836" s="3" t="s">
        <v>1741</v>
      </c>
      <c r="AF836" s="3" t="s">
        <v>1741</v>
      </c>
      <c r="AG836" s="3" t="s">
        <v>1741</v>
      </c>
      <c r="AH836" s="3" t="s">
        <v>1741</v>
      </c>
      <c r="AI836" s="15" t="s">
        <v>1741</v>
      </c>
    </row>
    <row r="837" spans="1:35" x14ac:dyDescent="0.3">
      <c r="A837" s="48" t="s">
        <v>1136</v>
      </c>
      <c r="B837" s="89" t="s">
        <v>550</v>
      </c>
      <c r="C837" s="89" t="s">
        <v>33</v>
      </c>
      <c r="D837" s="11">
        <v>2019</v>
      </c>
      <c r="E837" s="4">
        <v>43693</v>
      </c>
      <c r="F837" s="205">
        <v>6570050</v>
      </c>
      <c r="G837" s="174">
        <v>156953</v>
      </c>
      <c r="H837" s="1">
        <v>11.645917907081643</v>
      </c>
      <c r="I837" s="1">
        <v>3.3018042399639151</v>
      </c>
      <c r="J837" s="1">
        <v>3.0394113667117728</v>
      </c>
      <c r="K837" s="1">
        <v>1.9749233198015337</v>
      </c>
      <c r="L837" s="1">
        <v>3.6101262967974748</v>
      </c>
      <c r="M837" s="1">
        <v>4.9880243572395138</v>
      </c>
      <c r="N837" s="1" t="s">
        <v>581</v>
      </c>
      <c r="O837" s="1">
        <v>0.78023229589535426</v>
      </c>
      <c r="P837" s="1">
        <v>0.76195308976093834</v>
      </c>
      <c r="Q837" s="1" t="s">
        <v>1741</v>
      </c>
      <c r="R837" s="1">
        <v>0.86094948128101056</v>
      </c>
      <c r="S837" s="1" t="s">
        <v>1741</v>
      </c>
      <c r="T837" s="1">
        <v>4.1339648173207042</v>
      </c>
      <c r="U837" s="1">
        <v>6.5077695083446105</v>
      </c>
      <c r="V837" s="1" t="s">
        <v>603</v>
      </c>
      <c r="W837" s="3" t="s">
        <v>1741</v>
      </c>
      <c r="X837" s="3" t="s">
        <v>1741</v>
      </c>
      <c r="Y837" s="3" t="s">
        <v>1741</v>
      </c>
      <c r="Z837" s="3" t="s">
        <v>1741</v>
      </c>
      <c r="AA837" s="3" t="s">
        <v>1741</v>
      </c>
      <c r="AB837" s="3" t="s">
        <v>1741</v>
      </c>
      <c r="AC837" s="3" t="s">
        <v>1741</v>
      </c>
      <c r="AD837" s="3" t="s">
        <v>1741</v>
      </c>
      <c r="AE837" s="3" t="s">
        <v>1741</v>
      </c>
      <c r="AF837" s="3" t="s">
        <v>1741</v>
      </c>
      <c r="AG837" s="3" t="s">
        <v>1741</v>
      </c>
      <c r="AH837" s="3" t="s">
        <v>1741</v>
      </c>
      <c r="AI837" s="15" t="s">
        <v>1741</v>
      </c>
    </row>
    <row r="838" spans="1:35" x14ac:dyDescent="0.3">
      <c r="A838" s="48" t="s">
        <v>1137</v>
      </c>
      <c r="B838" s="89" t="s">
        <v>550</v>
      </c>
      <c r="C838" s="3" t="s">
        <v>263</v>
      </c>
      <c r="D838" s="11">
        <v>2019</v>
      </c>
      <c r="E838" s="4">
        <v>43726</v>
      </c>
      <c r="F838" s="205">
        <v>6570050</v>
      </c>
      <c r="G838" s="174">
        <v>156953</v>
      </c>
      <c r="H838" s="1">
        <v>5.1903347447808033</v>
      </c>
      <c r="I838" s="1">
        <v>3.2958773094019254</v>
      </c>
      <c r="J838" s="1">
        <v>2.5767869556974023</v>
      </c>
      <c r="K838" s="1">
        <v>1.7404643030188125</v>
      </c>
      <c r="L838" s="1">
        <v>4.1937474983673555</v>
      </c>
      <c r="M838" s="1">
        <v>5.828414333565064</v>
      </c>
      <c r="N838" s="1" t="s">
        <v>581</v>
      </c>
      <c r="O838" s="1">
        <v>0.61504350207503844</v>
      </c>
      <c r="P838" s="1">
        <v>0.53840718906626039</v>
      </c>
      <c r="Q838" s="1" t="s">
        <v>1741</v>
      </c>
      <c r="R838" s="1" t="s">
        <v>556</v>
      </c>
      <c r="S838" s="1" t="s">
        <v>1741</v>
      </c>
      <c r="T838" s="1">
        <v>4.0194653352714402</v>
      </c>
      <c r="U838" s="1">
        <v>6.8371884809033272</v>
      </c>
      <c r="V838" s="1" t="s">
        <v>603</v>
      </c>
      <c r="W838" s="3" t="s">
        <v>1741</v>
      </c>
      <c r="X838" s="3" t="s">
        <v>1741</v>
      </c>
      <c r="Y838" s="3" t="s">
        <v>1741</v>
      </c>
      <c r="Z838" s="3" t="s">
        <v>1741</v>
      </c>
      <c r="AA838" s="3" t="s">
        <v>1741</v>
      </c>
      <c r="AB838" s="3" t="s">
        <v>1741</v>
      </c>
      <c r="AC838" s="3" t="s">
        <v>1741</v>
      </c>
      <c r="AD838" s="3" t="s">
        <v>1741</v>
      </c>
      <c r="AE838" s="3" t="s">
        <v>1741</v>
      </c>
      <c r="AF838" s="3" t="s">
        <v>1741</v>
      </c>
      <c r="AG838" s="3" t="s">
        <v>1741</v>
      </c>
      <c r="AH838" s="3" t="s">
        <v>1741</v>
      </c>
      <c r="AI838" s="15" t="s">
        <v>1741</v>
      </c>
    </row>
    <row r="839" spans="1:35" x14ac:dyDescent="0.3">
      <c r="A839" s="48" t="s">
        <v>1138</v>
      </c>
      <c r="B839" s="89" t="s">
        <v>550</v>
      </c>
      <c r="C839" s="89" t="s">
        <v>33</v>
      </c>
      <c r="D839" s="11">
        <v>2019</v>
      </c>
      <c r="E839" s="4">
        <v>43754</v>
      </c>
      <c r="F839" s="205">
        <v>6570050</v>
      </c>
      <c r="G839" s="174">
        <v>156953</v>
      </c>
      <c r="H839" s="1">
        <v>4.7619956010048892</v>
      </c>
      <c r="I839" s="1">
        <v>3.1491384432560907</v>
      </c>
      <c r="J839" s="1">
        <v>2.9874597366857429</v>
      </c>
      <c r="K839" s="1">
        <v>1.1623354285892986</v>
      </c>
      <c r="L839" s="1">
        <v>3.7849912958272087</v>
      </c>
      <c r="M839" s="1">
        <v>6.1131438221221499</v>
      </c>
      <c r="N839" s="1" t="s">
        <v>581</v>
      </c>
      <c r="O839" s="1">
        <v>0.66675005993891434</v>
      </c>
      <c r="P839" s="1">
        <v>0.58400308555107316</v>
      </c>
      <c r="Q839" s="1" t="s">
        <v>1741</v>
      </c>
      <c r="R839" s="1">
        <v>0.50445632798573981</v>
      </c>
      <c r="S839" s="1" t="s">
        <v>1741</v>
      </c>
      <c r="T839" s="1">
        <v>4.1737603068872424</v>
      </c>
      <c r="U839" s="1">
        <v>3.0391635654793552</v>
      </c>
      <c r="V839" s="1" t="s">
        <v>603</v>
      </c>
      <c r="W839" s="3" t="s">
        <v>1741</v>
      </c>
      <c r="X839" s="3" t="s">
        <v>1741</v>
      </c>
      <c r="Y839" s="3" t="s">
        <v>1741</v>
      </c>
      <c r="Z839" s="3" t="s">
        <v>1741</v>
      </c>
      <c r="AA839" s="3" t="s">
        <v>1741</v>
      </c>
      <c r="AB839" s="3" t="s">
        <v>1741</v>
      </c>
      <c r="AC839" s="3" t="s">
        <v>1741</v>
      </c>
      <c r="AD839" s="3" t="s">
        <v>1741</v>
      </c>
      <c r="AE839" s="3" t="s">
        <v>1741</v>
      </c>
      <c r="AF839" s="3" t="s">
        <v>1741</v>
      </c>
      <c r="AG839" s="3" t="s">
        <v>1741</v>
      </c>
      <c r="AH839" s="3" t="s">
        <v>1741</v>
      </c>
      <c r="AI839" s="15" t="s">
        <v>1741</v>
      </c>
    </row>
    <row r="840" spans="1:35" x14ac:dyDescent="0.3">
      <c r="A840" s="48" t="s">
        <v>1139</v>
      </c>
      <c r="B840" s="89" t="s">
        <v>550</v>
      </c>
      <c r="C840" s="89" t="s">
        <v>33</v>
      </c>
      <c r="D840" s="11">
        <v>2019</v>
      </c>
      <c r="E840" s="4">
        <v>43784</v>
      </c>
      <c r="F840" s="205">
        <v>6570050</v>
      </c>
      <c r="G840" s="174">
        <v>156953</v>
      </c>
      <c r="H840" s="1">
        <v>5.7851565978922368</v>
      </c>
      <c r="I840" s="1">
        <v>2.5776557320271136</v>
      </c>
      <c r="J840" s="1">
        <v>2.5788926822027607</v>
      </c>
      <c r="K840" s="1">
        <v>0.55890356736430646</v>
      </c>
      <c r="L840" s="1">
        <v>1.9708079758547321</v>
      </c>
      <c r="M840" s="1">
        <v>5.4464400573944873</v>
      </c>
      <c r="N840" s="1" t="s">
        <v>581</v>
      </c>
      <c r="O840" s="1">
        <v>0.66640938103013203</v>
      </c>
      <c r="P840" s="1">
        <v>0.50764435208549796</v>
      </c>
      <c r="Q840" s="1" t="s">
        <v>1741</v>
      </c>
      <c r="R840" s="1">
        <v>0.20801543713819207</v>
      </c>
      <c r="S840" s="1" t="s">
        <v>1741</v>
      </c>
      <c r="T840" s="1">
        <v>3.2107268319232101</v>
      </c>
      <c r="U840" s="1">
        <v>7.9326109544307561</v>
      </c>
      <c r="V840" s="1" t="s">
        <v>603</v>
      </c>
      <c r="W840" s="3" t="s">
        <v>1741</v>
      </c>
      <c r="X840" s="3" t="s">
        <v>1741</v>
      </c>
      <c r="Y840" s="3" t="s">
        <v>1741</v>
      </c>
      <c r="Z840" s="3" t="s">
        <v>1741</v>
      </c>
      <c r="AA840" s="3" t="s">
        <v>1741</v>
      </c>
      <c r="AB840" s="3" t="s">
        <v>1741</v>
      </c>
      <c r="AC840" s="3" t="s">
        <v>1741</v>
      </c>
      <c r="AD840" s="3" t="s">
        <v>1741</v>
      </c>
      <c r="AE840" s="3" t="s">
        <v>1741</v>
      </c>
      <c r="AF840" s="3" t="s">
        <v>1741</v>
      </c>
      <c r="AG840" s="3" t="s">
        <v>1741</v>
      </c>
      <c r="AH840" s="3" t="s">
        <v>1741</v>
      </c>
      <c r="AI840" s="15" t="s">
        <v>1741</v>
      </c>
    </row>
    <row r="841" spans="1:35" x14ac:dyDescent="0.3">
      <c r="A841" s="48" t="s">
        <v>1140</v>
      </c>
      <c r="B841" s="89" t="s">
        <v>550</v>
      </c>
      <c r="C841" s="89" t="s">
        <v>33</v>
      </c>
      <c r="D841" s="11">
        <v>2019</v>
      </c>
      <c r="E841" s="4">
        <v>43812</v>
      </c>
      <c r="F841" s="205">
        <v>6570050</v>
      </c>
      <c r="G841" s="174">
        <v>156953</v>
      </c>
      <c r="H841" s="1">
        <v>6.2495160786762414</v>
      </c>
      <c r="I841" s="1">
        <v>2.2184410448537824</v>
      </c>
      <c r="J841" s="1">
        <v>2.7545009886564675</v>
      </c>
      <c r="K841" s="1">
        <v>0.9793865126443958</v>
      </c>
      <c r="L841" s="1">
        <v>3.4697679259027998</v>
      </c>
      <c r="M841" s="1">
        <v>5.3838692892080342</v>
      </c>
      <c r="N841" s="1" t="s">
        <v>581</v>
      </c>
      <c r="O841" s="1">
        <v>0.69377666770735769</v>
      </c>
      <c r="P841" s="1">
        <v>0.49330835674888129</v>
      </c>
      <c r="Q841" s="1" t="s">
        <v>1741</v>
      </c>
      <c r="R841" s="1">
        <v>0.34628993651784779</v>
      </c>
      <c r="S841" s="1" t="s">
        <v>1741</v>
      </c>
      <c r="T841" s="1">
        <v>4.7246331564158597</v>
      </c>
      <c r="U841" s="1">
        <v>9.2393485274222087</v>
      </c>
      <c r="V841" s="1" t="s">
        <v>603</v>
      </c>
      <c r="W841" s="3" t="s">
        <v>1741</v>
      </c>
      <c r="X841" s="3" t="s">
        <v>1741</v>
      </c>
      <c r="Y841" s="3" t="s">
        <v>1741</v>
      </c>
      <c r="Z841" s="3" t="s">
        <v>1741</v>
      </c>
      <c r="AA841" s="3" t="s">
        <v>1741</v>
      </c>
      <c r="AB841" s="3" t="s">
        <v>1741</v>
      </c>
      <c r="AC841" s="3" t="s">
        <v>1741</v>
      </c>
      <c r="AD841" s="3" t="s">
        <v>1741</v>
      </c>
      <c r="AE841" s="3" t="s">
        <v>1741</v>
      </c>
      <c r="AF841" s="3" t="s">
        <v>1741</v>
      </c>
      <c r="AG841" s="3" t="s">
        <v>1741</v>
      </c>
      <c r="AH841" s="3" t="s">
        <v>1741</v>
      </c>
      <c r="AI841" s="15" t="s">
        <v>1741</v>
      </c>
    </row>
    <row r="842" spans="1:35" x14ac:dyDescent="0.3">
      <c r="A842" s="48" t="s">
        <v>1007</v>
      </c>
      <c r="B842" s="89" t="s">
        <v>552</v>
      </c>
      <c r="C842" s="3" t="s">
        <v>492</v>
      </c>
      <c r="D842" s="11">
        <v>2019</v>
      </c>
      <c r="E842" s="4">
        <v>43480</v>
      </c>
      <c r="F842" s="205">
        <v>6582780</v>
      </c>
      <c r="G842" s="174">
        <v>152713</v>
      </c>
      <c r="H842" s="1">
        <v>3.018287556860713</v>
      </c>
      <c r="I842" s="1">
        <v>0.39413830828582952</v>
      </c>
      <c r="J842" s="1">
        <v>1.5947486612541026</v>
      </c>
      <c r="K842" s="1">
        <v>0.8455691829331492</v>
      </c>
      <c r="L842" s="1">
        <v>0.86297575862267528</v>
      </c>
      <c r="M842" s="1">
        <v>3.1710139920538953</v>
      </c>
      <c r="N842" s="1" t="s">
        <v>581</v>
      </c>
      <c r="O842" s="1">
        <v>0.25969367190648929</v>
      </c>
      <c r="P842" s="1">
        <v>0.46740369666609088</v>
      </c>
      <c r="Q842" s="1" t="s">
        <v>581</v>
      </c>
      <c r="R842" s="1" t="s">
        <v>1741</v>
      </c>
      <c r="S842" s="1" t="s">
        <v>1741</v>
      </c>
      <c r="T842" s="1" t="s">
        <v>1741</v>
      </c>
      <c r="U842" s="1" t="s">
        <v>1741</v>
      </c>
      <c r="V842" s="1" t="s">
        <v>1741</v>
      </c>
      <c r="W842" s="3" t="s">
        <v>1741</v>
      </c>
      <c r="X842" s="3" t="s">
        <v>1741</v>
      </c>
      <c r="Y842" s="3" t="s">
        <v>1741</v>
      </c>
      <c r="Z842" s="3" t="s">
        <v>1741</v>
      </c>
      <c r="AA842" s="3" t="s">
        <v>1741</v>
      </c>
      <c r="AB842" s="3" t="s">
        <v>1741</v>
      </c>
      <c r="AC842" s="3" t="s">
        <v>1741</v>
      </c>
      <c r="AD842" s="3" t="s">
        <v>1741</v>
      </c>
      <c r="AE842" s="3" t="s">
        <v>1741</v>
      </c>
      <c r="AF842" s="3" t="s">
        <v>1741</v>
      </c>
      <c r="AG842" s="3" t="s">
        <v>1741</v>
      </c>
      <c r="AH842" s="3" t="s">
        <v>1741</v>
      </c>
      <c r="AI842" s="15" t="s">
        <v>1741</v>
      </c>
    </row>
    <row r="843" spans="1:35" x14ac:dyDescent="0.3">
      <c r="A843" s="48" t="s">
        <v>1008</v>
      </c>
      <c r="B843" s="89" t="s">
        <v>552</v>
      </c>
      <c r="C843" s="3" t="s">
        <v>492</v>
      </c>
      <c r="D843" s="11">
        <v>2019</v>
      </c>
      <c r="E843" s="4">
        <v>43521</v>
      </c>
      <c r="F843" s="205">
        <v>6582780</v>
      </c>
      <c r="G843" s="174">
        <v>152713</v>
      </c>
      <c r="H843" s="1">
        <v>3.6837184083565706</v>
      </c>
      <c r="I843" s="1" t="s">
        <v>587</v>
      </c>
      <c r="J843" s="1" t="s">
        <v>556</v>
      </c>
      <c r="K843" s="1" t="s">
        <v>556</v>
      </c>
      <c r="L843" s="1" t="s">
        <v>587</v>
      </c>
      <c r="M843" s="1" t="s">
        <v>581</v>
      </c>
      <c r="N843" s="1" t="s">
        <v>581</v>
      </c>
      <c r="O843" s="1">
        <v>0.2675275527818351</v>
      </c>
      <c r="P843" s="1" t="s">
        <v>581</v>
      </c>
      <c r="Q843" s="1" t="s">
        <v>581</v>
      </c>
      <c r="R843" s="1" t="s">
        <v>1741</v>
      </c>
      <c r="S843" s="1" t="s">
        <v>1741</v>
      </c>
      <c r="T843" s="1" t="s">
        <v>1741</v>
      </c>
      <c r="U843" s="1" t="s">
        <v>1741</v>
      </c>
      <c r="V843" s="1" t="s">
        <v>1741</v>
      </c>
      <c r="W843" s="3" t="s">
        <v>1741</v>
      </c>
      <c r="X843" s="3" t="s">
        <v>1741</v>
      </c>
      <c r="Y843" s="3" t="s">
        <v>1741</v>
      </c>
      <c r="Z843" s="3" t="s">
        <v>1741</v>
      </c>
      <c r="AA843" s="3" t="s">
        <v>1741</v>
      </c>
      <c r="AB843" s="3" t="s">
        <v>1741</v>
      </c>
      <c r="AC843" s="3" t="s">
        <v>1741</v>
      </c>
      <c r="AD843" s="3" t="s">
        <v>1741</v>
      </c>
      <c r="AE843" s="3" t="s">
        <v>1741</v>
      </c>
      <c r="AF843" s="3" t="s">
        <v>1741</v>
      </c>
      <c r="AG843" s="3" t="s">
        <v>1741</v>
      </c>
      <c r="AH843" s="3" t="s">
        <v>1741</v>
      </c>
      <c r="AI843" s="15" t="s">
        <v>1741</v>
      </c>
    </row>
    <row r="844" spans="1:35" x14ac:dyDescent="0.3">
      <c r="A844" s="48" t="s">
        <v>1009</v>
      </c>
      <c r="B844" s="89" t="s">
        <v>552</v>
      </c>
      <c r="C844" s="3" t="s">
        <v>492</v>
      </c>
      <c r="D844" s="11">
        <v>2019</v>
      </c>
      <c r="E844" s="4">
        <v>43543</v>
      </c>
      <c r="F844" s="205">
        <v>6582780</v>
      </c>
      <c r="G844" s="174">
        <v>152713</v>
      </c>
      <c r="H844" s="1">
        <v>2.4648656677008378</v>
      </c>
      <c r="I844" s="1">
        <v>0.94032609413162571</v>
      </c>
      <c r="J844" s="1">
        <v>0.85340066451030872</v>
      </c>
      <c r="K844" s="1">
        <v>7.6985279556406397E-2</v>
      </c>
      <c r="L844" s="1">
        <v>0.51682839351332321</v>
      </c>
      <c r="M844" s="1">
        <v>1.0335995775298699</v>
      </c>
      <c r="N844" s="1" t="s">
        <v>581</v>
      </c>
      <c r="O844" s="1">
        <v>0.27819217990186373</v>
      </c>
      <c r="P844" s="1" t="s">
        <v>581</v>
      </c>
      <c r="Q844" s="1" t="s">
        <v>581</v>
      </c>
      <c r="R844" s="1" t="s">
        <v>1741</v>
      </c>
      <c r="S844" s="1" t="s">
        <v>1741</v>
      </c>
      <c r="T844" s="1" t="s">
        <v>1741</v>
      </c>
      <c r="U844" s="1" t="s">
        <v>1741</v>
      </c>
      <c r="V844" s="1" t="s">
        <v>1741</v>
      </c>
      <c r="W844" s="3" t="s">
        <v>1741</v>
      </c>
      <c r="X844" s="3" t="s">
        <v>1741</v>
      </c>
      <c r="Y844" s="3" t="s">
        <v>1741</v>
      </c>
      <c r="Z844" s="3" t="s">
        <v>1741</v>
      </c>
      <c r="AA844" s="3" t="s">
        <v>1741</v>
      </c>
      <c r="AB844" s="3" t="s">
        <v>1741</v>
      </c>
      <c r="AC844" s="3" t="s">
        <v>1741</v>
      </c>
      <c r="AD844" s="3" t="s">
        <v>1741</v>
      </c>
      <c r="AE844" s="3" t="s">
        <v>1741</v>
      </c>
      <c r="AF844" s="3" t="s">
        <v>1741</v>
      </c>
      <c r="AG844" s="3" t="s">
        <v>1741</v>
      </c>
      <c r="AH844" s="3" t="s">
        <v>1741</v>
      </c>
      <c r="AI844" s="15" t="s">
        <v>1741</v>
      </c>
    </row>
    <row r="845" spans="1:35" x14ac:dyDescent="0.3">
      <c r="A845" s="48" t="s">
        <v>1010</v>
      </c>
      <c r="B845" s="89" t="s">
        <v>552</v>
      </c>
      <c r="C845" s="3" t="s">
        <v>492</v>
      </c>
      <c r="D845" s="11">
        <v>2019</v>
      </c>
      <c r="E845" s="4">
        <v>43570</v>
      </c>
      <c r="F845" s="205">
        <v>6582780</v>
      </c>
      <c r="G845" s="174">
        <v>152713</v>
      </c>
      <c r="H845" s="1">
        <v>8.75203094777563</v>
      </c>
      <c r="I845" s="1">
        <v>1.8184074790457769</v>
      </c>
      <c r="J845" s="1">
        <v>1.6461269227226676</v>
      </c>
      <c r="K845" s="1">
        <v>0.92041079487888011</v>
      </c>
      <c r="L845" s="1">
        <v>1.2211154094132819</v>
      </c>
      <c r="M845" s="1">
        <v>2.1181726075343099</v>
      </c>
      <c r="N845" s="1" t="s">
        <v>581</v>
      </c>
      <c r="O845" s="1">
        <v>0.44209265911393569</v>
      </c>
      <c r="P845" s="1">
        <v>1.0278161554757299</v>
      </c>
      <c r="Q845" s="1" t="s">
        <v>581</v>
      </c>
      <c r="R845" s="1" t="s">
        <v>1741</v>
      </c>
      <c r="S845" s="1" t="s">
        <v>1741</v>
      </c>
      <c r="T845" s="1" t="s">
        <v>1741</v>
      </c>
      <c r="U845" s="1" t="s">
        <v>1741</v>
      </c>
      <c r="V845" s="1" t="s">
        <v>1741</v>
      </c>
      <c r="W845" s="3" t="s">
        <v>1741</v>
      </c>
      <c r="X845" s="3" t="s">
        <v>1741</v>
      </c>
      <c r="Y845" s="3" t="s">
        <v>1741</v>
      </c>
      <c r="Z845" s="3" t="s">
        <v>1741</v>
      </c>
      <c r="AA845" s="3" t="s">
        <v>1741</v>
      </c>
      <c r="AB845" s="3" t="s">
        <v>1741</v>
      </c>
      <c r="AC845" s="3" t="s">
        <v>1741</v>
      </c>
      <c r="AD845" s="3" t="s">
        <v>1741</v>
      </c>
      <c r="AE845" s="3" t="s">
        <v>1741</v>
      </c>
      <c r="AF845" s="3" t="s">
        <v>1741</v>
      </c>
      <c r="AG845" s="3" t="s">
        <v>1741</v>
      </c>
      <c r="AH845" s="3" t="s">
        <v>1741</v>
      </c>
      <c r="AI845" s="15" t="s">
        <v>1741</v>
      </c>
    </row>
    <row r="846" spans="1:35" x14ac:dyDescent="0.3">
      <c r="A846" s="48" t="s">
        <v>1011</v>
      </c>
      <c r="B846" s="89" t="s">
        <v>552</v>
      </c>
      <c r="C846" s="3" t="s">
        <v>492</v>
      </c>
      <c r="D846" s="11">
        <v>2019</v>
      </c>
      <c r="E846" s="4">
        <v>43600</v>
      </c>
      <c r="F846" s="205">
        <v>6582780</v>
      </c>
      <c r="G846" s="174">
        <v>152713</v>
      </c>
      <c r="H846" s="1">
        <v>4.4647839859809935</v>
      </c>
      <c r="I846" s="1">
        <v>1.698692458044079</v>
      </c>
      <c r="J846" s="1">
        <v>1.4950076546086521</v>
      </c>
      <c r="K846" s="1">
        <v>0.78692265475307865</v>
      </c>
      <c r="L846" s="1">
        <v>1.121486823481836</v>
      </c>
      <c r="M846" s="1">
        <v>2.1266332238900816</v>
      </c>
      <c r="N846" s="1" t="s">
        <v>581</v>
      </c>
      <c r="O846" s="1">
        <v>0.37789695645057236</v>
      </c>
      <c r="P846" s="1">
        <v>0.59253410874358503</v>
      </c>
      <c r="Q846" s="1" t="s">
        <v>581</v>
      </c>
      <c r="R846" s="1" t="s">
        <v>1741</v>
      </c>
      <c r="S846" s="1" t="s">
        <v>1741</v>
      </c>
      <c r="T846" s="1" t="s">
        <v>1741</v>
      </c>
      <c r="U846" s="1" t="s">
        <v>1741</v>
      </c>
      <c r="V846" s="1" t="s">
        <v>1741</v>
      </c>
      <c r="W846" s="3" t="s">
        <v>1741</v>
      </c>
      <c r="X846" s="3" t="s">
        <v>1741</v>
      </c>
      <c r="Y846" s="3" t="s">
        <v>1741</v>
      </c>
      <c r="Z846" s="3" t="s">
        <v>1741</v>
      </c>
      <c r="AA846" s="3" t="s">
        <v>1741</v>
      </c>
      <c r="AB846" s="3" t="s">
        <v>1741</v>
      </c>
      <c r="AC846" s="3" t="s">
        <v>1741</v>
      </c>
      <c r="AD846" s="3" t="s">
        <v>1741</v>
      </c>
      <c r="AE846" s="3" t="s">
        <v>1741</v>
      </c>
      <c r="AF846" s="3" t="s">
        <v>1741</v>
      </c>
      <c r="AG846" s="3" t="s">
        <v>1741</v>
      </c>
      <c r="AH846" s="3" t="s">
        <v>1741</v>
      </c>
      <c r="AI846" s="15" t="s">
        <v>1741</v>
      </c>
    </row>
    <row r="847" spans="1:35" x14ac:dyDescent="0.3">
      <c r="A847" s="48" t="s">
        <v>1012</v>
      </c>
      <c r="B847" s="89" t="s">
        <v>552</v>
      </c>
      <c r="C847" s="3" t="s">
        <v>492</v>
      </c>
      <c r="D847" s="11">
        <v>2019</v>
      </c>
      <c r="E847" s="4">
        <v>43633</v>
      </c>
      <c r="F847" s="205">
        <v>6582780</v>
      </c>
      <c r="G847" s="174">
        <v>152713</v>
      </c>
      <c r="H847" s="1">
        <v>3.4069932200469508</v>
      </c>
      <c r="I847" s="1">
        <v>1.4354275591738275</v>
      </c>
      <c r="J847" s="1" t="s">
        <v>556</v>
      </c>
      <c r="K847" s="1">
        <v>1.0244871960543602</v>
      </c>
      <c r="L847" s="1">
        <v>1.030380665934397</v>
      </c>
      <c r="M847" s="1">
        <v>1.9248139421937926</v>
      </c>
      <c r="N847" s="1" t="s">
        <v>581</v>
      </c>
      <c r="O847" s="1">
        <v>0.28384274945618226</v>
      </c>
      <c r="P847" s="1">
        <v>0.7936955880769313</v>
      </c>
      <c r="Q847" s="1" t="s">
        <v>581</v>
      </c>
      <c r="R847" s="1" t="s">
        <v>1741</v>
      </c>
      <c r="S847" s="1" t="s">
        <v>1741</v>
      </c>
      <c r="T847" s="1" t="s">
        <v>1741</v>
      </c>
      <c r="U847" s="1" t="s">
        <v>1741</v>
      </c>
      <c r="V847" s="1" t="s">
        <v>1741</v>
      </c>
      <c r="W847" s="3" t="s">
        <v>1741</v>
      </c>
      <c r="X847" s="3" t="s">
        <v>1741</v>
      </c>
      <c r="Y847" s="3" t="s">
        <v>1741</v>
      </c>
      <c r="Z847" s="3" t="s">
        <v>1741</v>
      </c>
      <c r="AA847" s="3" t="s">
        <v>1741</v>
      </c>
      <c r="AB847" s="3" t="s">
        <v>1741</v>
      </c>
      <c r="AC847" s="3" t="s">
        <v>1741</v>
      </c>
      <c r="AD847" s="3" t="s">
        <v>1741</v>
      </c>
      <c r="AE847" s="3" t="s">
        <v>1741</v>
      </c>
      <c r="AF847" s="3" t="s">
        <v>1741</v>
      </c>
      <c r="AG847" s="3" t="s">
        <v>1741</v>
      </c>
      <c r="AH847" s="3" t="s">
        <v>1741</v>
      </c>
      <c r="AI847" s="15" t="s">
        <v>1741</v>
      </c>
    </row>
    <row r="848" spans="1:35" x14ac:dyDescent="0.3">
      <c r="A848" s="48" t="s">
        <v>1141</v>
      </c>
      <c r="B848" s="89" t="s">
        <v>552</v>
      </c>
      <c r="C848" s="3" t="s">
        <v>492</v>
      </c>
      <c r="D848" s="11">
        <v>2019</v>
      </c>
      <c r="E848" s="4">
        <v>43662</v>
      </c>
      <c r="F848" s="205">
        <v>6582780</v>
      </c>
      <c r="G848" s="174">
        <v>152713</v>
      </c>
      <c r="H848" s="1">
        <v>7.1190476190476186</v>
      </c>
      <c r="I848" s="1">
        <v>1.6837159863945577</v>
      </c>
      <c r="J848" s="1">
        <v>1.5416135204081631</v>
      </c>
      <c r="K848" s="1">
        <v>1.6255973639455781</v>
      </c>
      <c r="L848" s="1">
        <v>1.3206420068027209</v>
      </c>
      <c r="M848" s="1">
        <v>1.9561862244897956</v>
      </c>
      <c r="N848" s="1" t="s">
        <v>581</v>
      </c>
      <c r="O848" s="1">
        <v>0.34641794217687072</v>
      </c>
      <c r="P848" s="1" t="s">
        <v>556</v>
      </c>
      <c r="Q848" s="1" t="s">
        <v>1741</v>
      </c>
      <c r="R848" s="1">
        <v>0.5915072278911564</v>
      </c>
      <c r="S848" s="1" t="s">
        <v>1741</v>
      </c>
      <c r="T848" s="1">
        <v>1.9770408163265303</v>
      </c>
      <c r="U848" s="1">
        <v>1.9760735544217685</v>
      </c>
      <c r="V848" s="1" t="s">
        <v>603</v>
      </c>
      <c r="W848" s="3" t="s">
        <v>1741</v>
      </c>
      <c r="X848" s="3" t="s">
        <v>1741</v>
      </c>
      <c r="Y848" s="3" t="s">
        <v>1741</v>
      </c>
      <c r="Z848" s="3" t="s">
        <v>1741</v>
      </c>
      <c r="AA848" s="3" t="s">
        <v>1741</v>
      </c>
      <c r="AB848" s="3" t="s">
        <v>1741</v>
      </c>
      <c r="AC848" s="3" t="s">
        <v>1741</v>
      </c>
      <c r="AD848" s="3" t="s">
        <v>1741</v>
      </c>
      <c r="AE848" s="3" t="s">
        <v>1741</v>
      </c>
      <c r="AF848" s="3" t="s">
        <v>1741</v>
      </c>
      <c r="AG848" s="3" t="s">
        <v>1741</v>
      </c>
      <c r="AH848" s="3" t="s">
        <v>1741</v>
      </c>
      <c r="AI848" s="15" t="s">
        <v>1741</v>
      </c>
    </row>
    <row r="849" spans="1:35" x14ac:dyDescent="0.3">
      <c r="A849" s="48" t="s">
        <v>1142</v>
      </c>
      <c r="B849" s="89" t="s">
        <v>552</v>
      </c>
      <c r="C849" s="89" t="s">
        <v>34</v>
      </c>
      <c r="D849" s="11">
        <v>2019</v>
      </c>
      <c r="E849" s="4">
        <v>43693</v>
      </c>
      <c r="F849" s="205">
        <v>6582780</v>
      </c>
      <c r="G849" s="174">
        <v>152713</v>
      </c>
      <c r="H849" s="1">
        <v>4.113204344874406</v>
      </c>
      <c r="I849" s="1">
        <v>2.0526137135098437</v>
      </c>
      <c r="J849" s="1">
        <v>1.6530358961303464</v>
      </c>
      <c r="K849" s="1">
        <v>1.453625678886626</v>
      </c>
      <c r="L849" s="1">
        <v>1.5629879497623895</v>
      </c>
      <c r="M849" s="1">
        <v>2.1399567209775965</v>
      </c>
      <c r="N849" s="1" t="s">
        <v>581</v>
      </c>
      <c r="O849" s="1">
        <v>0.45390996266123551</v>
      </c>
      <c r="P849" s="1" t="s">
        <v>556</v>
      </c>
      <c r="Q849" s="1" t="s">
        <v>1741</v>
      </c>
      <c r="R849" s="1">
        <v>0.58712024779361849</v>
      </c>
      <c r="S849" s="1" t="s">
        <v>1741</v>
      </c>
      <c r="T849" s="1">
        <v>2.1162169042769854</v>
      </c>
      <c r="U849" s="1">
        <v>2.1661681093007465</v>
      </c>
      <c r="V849" s="1" t="s">
        <v>603</v>
      </c>
      <c r="W849" s="3" t="s">
        <v>1741</v>
      </c>
      <c r="X849" s="3" t="s">
        <v>1741</v>
      </c>
      <c r="Y849" s="3" t="s">
        <v>1741</v>
      </c>
      <c r="Z849" s="3" t="s">
        <v>1741</v>
      </c>
      <c r="AA849" s="3" t="s">
        <v>1741</v>
      </c>
      <c r="AB849" s="3" t="s">
        <v>1741</v>
      </c>
      <c r="AC849" s="3" t="s">
        <v>1741</v>
      </c>
      <c r="AD849" s="3" t="s">
        <v>1741</v>
      </c>
      <c r="AE849" s="3" t="s">
        <v>1741</v>
      </c>
      <c r="AF849" s="3" t="s">
        <v>1741</v>
      </c>
      <c r="AG849" s="3" t="s">
        <v>1741</v>
      </c>
      <c r="AH849" s="3" t="s">
        <v>1741</v>
      </c>
      <c r="AI849" s="15" t="s">
        <v>1741</v>
      </c>
    </row>
    <row r="850" spans="1:35" x14ac:dyDescent="0.3">
      <c r="A850" s="48" t="s">
        <v>1143</v>
      </c>
      <c r="B850" s="89" t="s">
        <v>552</v>
      </c>
      <c r="C850" s="3" t="s">
        <v>492</v>
      </c>
      <c r="D850" s="11">
        <v>2019</v>
      </c>
      <c r="E850" s="4">
        <v>43727</v>
      </c>
      <c r="F850" s="205">
        <v>6582780</v>
      </c>
      <c r="G850" s="174">
        <v>152713</v>
      </c>
      <c r="H850" s="1">
        <v>2.6297523796770554</v>
      </c>
      <c r="I850" s="1">
        <v>1.8513385334717061</v>
      </c>
      <c r="J850" s="1">
        <v>1.193297847410532</v>
      </c>
      <c r="K850" s="1">
        <v>1.2212089763761953</v>
      </c>
      <c r="L850" s="1">
        <v>1.309475187751777</v>
      </c>
      <c r="M850" s="1">
        <v>2.2210839945097249</v>
      </c>
      <c r="N850" s="1" t="s">
        <v>581</v>
      </c>
      <c r="O850" s="1">
        <v>0.2994096838628324</v>
      </c>
      <c r="P850" s="1" t="s">
        <v>556</v>
      </c>
      <c r="Q850" s="1" t="s">
        <v>1741</v>
      </c>
      <c r="R850" s="1" t="s">
        <v>556</v>
      </c>
      <c r="S850" s="1" t="s">
        <v>1741</v>
      </c>
      <c r="T850" s="1">
        <v>2.07559171102407</v>
      </c>
      <c r="U850" s="1">
        <v>2.0042739334694741</v>
      </c>
      <c r="V850" s="1" t="s">
        <v>603</v>
      </c>
      <c r="W850" s="3" t="s">
        <v>1741</v>
      </c>
      <c r="X850" s="3" t="s">
        <v>1741</v>
      </c>
      <c r="Y850" s="3" t="s">
        <v>1741</v>
      </c>
      <c r="Z850" s="3" t="s">
        <v>1741</v>
      </c>
      <c r="AA850" s="3" t="s">
        <v>1741</v>
      </c>
      <c r="AB850" s="3" t="s">
        <v>1741</v>
      </c>
      <c r="AC850" s="3" t="s">
        <v>1741</v>
      </c>
      <c r="AD850" s="3" t="s">
        <v>1741</v>
      </c>
      <c r="AE850" s="3" t="s">
        <v>1741</v>
      </c>
      <c r="AF850" s="3" t="s">
        <v>1741</v>
      </c>
      <c r="AG850" s="3" t="s">
        <v>1741</v>
      </c>
      <c r="AH850" s="3" t="s">
        <v>1741</v>
      </c>
      <c r="AI850" s="15" t="s">
        <v>1741</v>
      </c>
    </row>
    <row r="851" spans="1:35" x14ac:dyDescent="0.3">
      <c r="A851" s="48" t="s">
        <v>1144</v>
      </c>
      <c r="B851" s="89" t="s">
        <v>552</v>
      </c>
      <c r="C851" s="89" t="s">
        <v>34</v>
      </c>
      <c r="D851" s="11">
        <v>2019</v>
      </c>
      <c r="E851" s="4">
        <v>43754</v>
      </c>
      <c r="F851" s="205">
        <v>6582780</v>
      </c>
      <c r="G851" s="174">
        <v>152713</v>
      </c>
      <c r="H851" s="1">
        <v>4.5435010812286114</v>
      </c>
      <c r="I851" s="1">
        <v>1.8863765194936071</v>
      </c>
      <c r="J851" s="1">
        <v>1.0622283806764503</v>
      </c>
      <c r="K851" s="1">
        <v>0.79889147823896212</v>
      </c>
      <c r="L851" s="1">
        <v>1.3205475425668158</v>
      </c>
      <c r="M851" s="1">
        <v>2.3455312716508159</v>
      </c>
      <c r="N851" s="1" t="s">
        <v>581</v>
      </c>
      <c r="O851" s="1">
        <v>0.52971804077176621</v>
      </c>
      <c r="P851" s="1">
        <v>0.41174865108857683</v>
      </c>
      <c r="Q851" s="1" t="s">
        <v>1741</v>
      </c>
      <c r="R851" s="1">
        <v>0.84811362348050656</v>
      </c>
      <c r="S851" s="1" t="s">
        <v>1741</v>
      </c>
      <c r="T851" s="1">
        <v>2.0301169406478974</v>
      </c>
      <c r="U851" s="1">
        <v>1.2812034179420966</v>
      </c>
      <c r="V851" s="1" t="s">
        <v>603</v>
      </c>
      <c r="W851" s="3" t="s">
        <v>1741</v>
      </c>
      <c r="X851" s="3" t="s">
        <v>1741</v>
      </c>
      <c r="Y851" s="3" t="s">
        <v>1741</v>
      </c>
      <c r="Z851" s="3" t="s">
        <v>1741</v>
      </c>
      <c r="AA851" s="3" t="s">
        <v>1741</v>
      </c>
      <c r="AB851" s="3" t="s">
        <v>1741</v>
      </c>
      <c r="AC851" s="3" t="s">
        <v>1741</v>
      </c>
      <c r="AD851" s="3" t="s">
        <v>1741</v>
      </c>
      <c r="AE851" s="3" t="s">
        <v>1741</v>
      </c>
      <c r="AF851" s="3" t="s">
        <v>1741</v>
      </c>
      <c r="AG851" s="3" t="s">
        <v>1741</v>
      </c>
      <c r="AH851" s="3" t="s">
        <v>1741</v>
      </c>
      <c r="AI851" s="15" t="s">
        <v>1741</v>
      </c>
    </row>
    <row r="852" spans="1:35" x14ac:dyDescent="0.3">
      <c r="A852" s="48" t="s">
        <v>1145</v>
      </c>
      <c r="B852" s="89" t="s">
        <v>552</v>
      </c>
      <c r="C852" s="89" t="s">
        <v>34</v>
      </c>
      <c r="D852" s="11">
        <v>2019</v>
      </c>
      <c r="E852" s="4">
        <v>43783</v>
      </c>
      <c r="F852" s="205">
        <v>6582780</v>
      </c>
      <c r="G852" s="174">
        <v>152713</v>
      </c>
      <c r="H852" s="1">
        <v>2.2306612464539524</v>
      </c>
      <c r="I852" s="1">
        <v>1.2379239415474903</v>
      </c>
      <c r="J852" s="1">
        <v>1.4058433012604918</v>
      </c>
      <c r="K852" s="1">
        <v>0.8576804219187163</v>
      </c>
      <c r="L852" s="1">
        <v>0.95887072402733486</v>
      </c>
      <c r="M852" s="1">
        <v>1.724427026974332</v>
      </c>
      <c r="N852" s="1" t="s">
        <v>581</v>
      </c>
      <c r="O852" s="1">
        <v>0.34065451993098</v>
      </c>
      <c r="P852" s="1">
        <v>0.64502795000901614</v>
      </c>
      <c r="Q852" s="1" t="s">
        <v>1741</v>
      </c>
      <c r="R852" s="1" t="s">
        <v>556</v>
      </c>
      <c r="S852" s="1" t="s">
        <v>1741</v>
      </c>
      <c r="T852" s="1">
        <v>1.1070492011035398</v>
      </c>
      <c r="U852" s="1">
        <v>2.0182493492820166</v>
      </c>
      <c r="V852" s="1" t="s">
        <v>603</v>
      </c>
      <c r="W852" s="3" t="s">
        <v>1741</v>
      </c>
      <c r="X852" s="3" t="s">
        <v>1741</v>
      </c>
      <c r="Y852" s="3" t="s">
        <v>1741</v>
      </c>
      <c r="Z852" s="3" t="s">
        <v>1741</v>
      </c>
      <c r="AA852" s="3" t="s">
        <v>1741</v>
      </c>
      <c r="AB852" s="3" t="s">
        <v>1741</v>
      </c>
      <c r="AC852" s="3" t="s">
        <v>1741</v>
      </c>
      <c r="AD852" s="3" t="s">
        <v>1741</v>
      </c>
      <c r="AE852" s="3" t="s">
        <v>1741</v>
      </c>
      <c r="AF852" s="3" t="s">
        <v>1741</v>
      </c>
      <c r="AG852" s="3" t="s">
        <v>1741</v>
      </c>
      <c r="AH852" s="3" t="s">
        <v>1741</v>
      </c>
      <c r="AI852" s="15" t="s">
        <v>1741</v>
      </c>
    </row>
    <row r="853" spans="1:35" x14ac:dyDescent="0.3">
      <c r="A853" s="48" t="s">
        <v>1146</v>
      </c>
      <c r="B853" s="89" t="s">
        <v>552</v>
      </c>
      <c r="C853" s="89" t="s">
        <v>34</v>
      </c>
      <c r="D853" s="11">
        <v>2019</v>
      </c>
      <c r="E853" s="4">
        <v>43815</v>
      </c>
      <c r="F853" s="205">
        <v>6582780</v>
      </c>
      <c r="G853" s="174">
        <v>152713</v>
      </c>
      <c r="H853" s="1">
        <v>10.293011103853692</v>
      </c>
      <c r="I853" s="1">
        <v>2.3075332026997604</v>
      </c>
      <c r="J853" s="1">
        <v>1.6762464620074027</v>
      </c>
      <c r="K853" s="1">
        <v>0.58359732201175696</v>
      </c>
      <c r="L853" s="1">
        <v>1.2422164162856522</v>
      </c>
      <c r="M853" s="1">
        <v>1.8107554974961901</v>
      </c>
      <c r="N853" s="1" t="s">
        <v>581</v>
      </c>
      <c r="O853" s="1">
        <v>1.0914979316350972</v>
      </c>
      <c r="P853" s="1">
        <v>0.85893751360766391</v>
      </c>
      <c r="Q853" s="1" t="s">
        <v>1741</v>
      </c>
      <c r="R853" s="1">
        <v>0.46021119094273899</v>
      </c>
      <c r="S853" s="1" t="s">
        <v>1741</v>
      </c>
      <c r="T853" s="1">
        <v>3.1067929457870673</v>
      </c>
      <c r="U853" s="1">
        <v>3.459710428913565</v>
      </c>
      <c r="V853" s="1" t="s">
        <v>603</v>
      </c>
      <c r="W853" s="3" t="s">
        <v>1741</v>
      </c>
      <c r="X853" s="3" t="s">
        <v>1741</v>
      </c>
      <c r="Y853" s="3" t="s">
        <v>1741</v>
      </c>
      <c r="Z853" s="3" t="s">
        <v>1741</v>
      </c>
      <c r="AA853" s="3" t="s">
        <v>1741</v>
      </c>
      <c r="AB853" s="3" t="s">
        <v>1741</v>
      </c>
      <c r="AC853" s="3" t="s">
        <v>1741</v>
      </c>
      <c r="AD853" s="3" t="s">
        <v>1741</v>
      </c>
      <c r="AE853" s="3" t="s">
        <v>1741</v>
      </c>
      <c r="AF853" s="3" t="s">
        <v>1741</v>
      </c>
      <c r="AG853" s="3" t="s">
        <v>1741</v>
      </c>
      <c r="AH853" s="3" t="s">
        <v>1741</v>
      </c>
      <c r="AI853" s="15" t="s">
        <v>1741</v>
      </c>
    </row>
    <row r="854" spans="1:35" x14ac:dyDescent="0.3">
      <c r="A854" s="48" t="s">
        <v>1013</v>
      </c>
      <c r="B854" s="89" t="s">
        <v>553</v>
      </c>
      <c r="C854" s="89" t="s">
        <v>35</v>
      </c>
      <c r="D854" s="11">
        <v>2019</v>
      </c>
      <c r="E854" s="4">
        <v>43480</v>
      </c>
      <c r="F854" s="205">
        <v>6583661</v>
      </c>
      <c r="G854" s="174">
        <v>146245</v>
      </c>
      <c r="H854" s="1">
        <v>8.2470958720091616</v>
      </c>
      <c r="I854" s="1">
        <v>3.092139310056266</v>
      </c>
      <c r="J854" s="1">
        <v>6.859577841641066</v>
      </c>
      <c r="K854" s="1">
        <v>1.9712284874310442</v>
      </c>
      <c r="L854" s="1">
        <v>3.7452130060890338</v>
      </c>
      <c r="M854" s="1">
        <v>7.1841244673471412</v>
      </c>
      <c r="N854" s="1" t="s">
        <v>581</v>
      </c>
      <c r="O854" s="1">
        <v>0.39100298395710148</v>
      </c>
      <c r="P854" s="1">
        <v>3.9351567403296666</v>
      </c>
      <c r="Q854" s="1" t="s">
        <v>581</v>
      </c>
      <c r="R854" s="1" t="s">
        <v>1741</v>
      </c>
      <c r="S854" s="1" t="s">
        <v>1741</v>
      </c>
      <c r="T854" s="1" t="s">
        <v>1741</v>
      </c>
      <c r="U854" s="1" t="s">
        <v>1741</v>
      </c>
      <c r="V854" s="1" t="s">
        <v>1741</v>
      </c>
      <c r="W854" s="3" t="s">
        <v>1741</v>
      </c>
      <c r="X854" s="3" t="s">
        <v>1741</v>
      </c>
      <c r="Y854" s="3" t="s">
        <v>1741</v>
      </c>
      <c r="Z854" s="3" t="s">
        <v>1741</v>
      </c>
      <c r="AA854" s="3" t="s">
        <v>1741</v>
      </c>
      <c r="AB854" s="3" t="s">
        <v>1741</v>
      </c>
      <c r="AC854" s="3" t="s">
        <v>1741</v>
      </c>
      <c r="AD854" s="3" t="s">
        <v>1741</v>
      </c>
      <c r="AE854" s="3" t="s">
        <v>1741</v>
      </c>
      <c r="AF854" s="3" t="s">
        <v>1741</v>
      </c>
      <c r="AG854" s="3" t="s">
        <v>1741</v>
      </c>
      <c r="AH854" s="3" t="s">
        <v>1741</v>
      </c>
      <c r="AI854" s="15" t="s">
        <v>1741</v>
      </c>
    </row>
    <row r="855" spans="1:35" x14ac:dyDescent="0.3">
      <c r="A855" s="48" t="s">
        <v>1014</v>
      </c>
      <c r="B855" s="89" t="s">
        <v>553</v>
      </c>
      <c r="C855" s="89" t="s">
        <v>35</v>
      </c>
      <c r="D855" s="11">
        <v>2019</v>
      </c>
      <c r="E855" s="4">
        <v>43480</v>
      </c>
      <c r="F855" s="205">
        <v>6583661</v>
      </c>
      <c r="G855" s="174">
        <v>146245</v>
      </c>
      <c r="H855" s="1">
        <v>8.5385866882096852</v>
      </c>
      <c r="I855" s="1">
        <v>3.8881221668686319</v>
      </c>
      <c r="J855" s="1">
        <v>6.2158341187558896</v>
      </c>
      <c r="K855" s="1">
        <v>2.1231654773125084</v>
      </c>
      <c r="L855" s="1">
        <v>3.816441138189488</v>
      </c>
      <c r="M855" s="1">
        <v>4.3922512454557694</v>
      </c>
      <c r="N855" s="1" t="s">
        <v>581</v>
      </c>
      <c r="O855" s="1">
        <v>0.44556460661550201</v>
      </c>
      <c r="P855" s="1">
        <v>3.9090144068937658</v>
      </c>
      <c r="Q855" s="1" t="s">
        <v>581</v>
      </c>
      <c r="R855" s="1" t="s">
        <v>1741</v>
      </c>
      <c r="S855" s="1" t="s">
        <v>1741</v>
      </c>
      <c r="T855" s="1" t="s">
        <v>1741</v>
      </c>
      <c r="U855" s="1" t="s">
        <v>1741</v>
      </c>
      <c r="V855" s="1" t="s">
        <v>1741</v>
      </c>
      <c r="W855" s="3" t="s">
        <v>1741</v>
      </c>
      <c r="X855" s="3" t="s">
        <v>1741</v>
      </c>
      <c r="Y855" s="3" t="s">
        <v>1741</v>
      </c>
      <c r="Z855" s="3" t="s">
        <v>1741</v>
      </c>
      <c r="AA855" s="3" t="s">
        <v>1741</v>
      </c>
      <c r="AB855" s="3" t="s">
        <v>1741</v>
      </c>
      <c r="AC855" s="3" t="s">
        <v>1741</v>
      </c>
      <c r="AD855" s="3" t="s">
        <v>1741</v>
      </c>
      <c r="AE855" s="3" t="s">
        <v>1741</v>
      </c>
      <c r="AF855" s="3" t="s">
        <v>1741</v>
      </c>
      <c r="AG855" s="3" t="s">
        <v>1741</v>
      </c>
      <c r="AH855" s="3" t="s">
        <v>1741</v>
      </c>
      <c r="AI855" s="15" t="s">
        <v>1741</v>
      </c>
    </row>
    <row r="856" spans="1:35" x14ac:dyDescent="0.3">
      <c r="A856" s="48" t="s">
        <v>1015</v>
      </c>
      <c r="B856" s="89" t="s">
        <v>553</v>
      </c>
      <c r="C856" s="89" t="s">
        <v>35</v>
      </c>
      <c r="D856" s="11">
        <v>2019</v>
      </c>
      <c r="E856" s="4">
        <v>43521</v>
      </c>
      <c r="F856" s="205">
        <v>6583661</v>
      </c>
      <c r="G856" s="174">
        <v>146245</v>
      </c>
      <c r="H856" s="1">
        <v>13.140339871007505</v>
      </c>
      <c r="I856" s="1">
        <v>2.6375222875255893</v>
      </c>
      <c r="J856" s="1">
        <v>8.5658940324462343</v>
      </c>
      <c r="K856" s="1">
        <v>1.9814435712870631</v>
      </c>
      <c r="L856" s="1">
        <v>3.0003411917497633</v>
      </c>
      <c r="M856" s="1">
        <v>7.216535693059499</v>
      </c>
      <c r="N856" s="1" t="s">
        <v>581</v>
      </c>
      <c r="O856" s="1">
        <v>0.48401901868850289</v>
      </c>
      <c r="P856" s="1">
        <v>4.0841422879658369</v>
      </c>
      <c r="Q856" s="1" t="s">
        <v>581</v>
      </c>
      <c r="R856" s="1" t="s">
        <v>1741</v>
      </c>
      <c r="S856" s="1" t="s">
        <v>1741</v>
      </c>
      <c r="T856" s="1" t="s">
        <v>1741</v>
      </c>
      <c r="U856" s="1" t="s">
        <v>1741</v>
      </c>
      <c r="V856" s="1" t="s">
        <v>1741</v>
      </c>
      <c r="W856" s="3" t="s">
        <v>1741</v>
      </c>
      <c r="X856" s="3" t="s">
        <v>1741</v>
      </c>
      <c r="Y856" s="3" t="s">
        <v>1741</v>
      </c>
      <c r="Z856" s="3" t="s">
        <v>1741</v>
      </c>
      <c r="AA856" s="3" t="s">
        <v>1741</v>
      </c>
      <c r="AB856" s="3" t="s">
        <v>1741</v>
      </c>
      <c r="AC856" s="3" t="s">
        <v>1741</v>
      </c>
      <c r="AD856" s="3" t="s">
        <v>1741</v>
      </c>
      <c r="AE856" s="3" t="s">
        <v>1741</v>
      </c>
      <c r="AF856" s="3" t="s">
        <v>1741</v>
      </c>
      <c r="AG856" s="3" t="s">
        <v>1741</v>
      </c>
      <c r="AH856" s="3" t="s">
        <v>1741</v>
      </c>
      <c r="AI856" s="15" t="s">
        <v>1741</v>
      </c>
    </row>
    <row r="857" spans="1:35" x14ac:dyDescent="0.3">
      <c r="A857" s="48" t="s">
        <v>1016</v>
      </c>
      <c r="B857" s="89" t="s">
        <v>553</v>
      </c>
      <c r="C857" s="89" t="s">
        <v>35</v>
      </c>
      <c r="D857" s="11">
        <v>2019</v>
      </c>
      <c r="E857" s="4">
        <v>43521</v>
      </c>
      <c r="F857" s="205">
        <v>6583661</v>
      </c>
      <c r="G857" s="174">
        <v>146245</v>
      </c>
      <c r="H857" s="1">
        <v>14.158426141901291</v>
      </c>
      <c r="I857" s="1">
        <v>3.1104832616051774</v>
      </c>
      <c r="J857" s="1">
        <v>8.1614595310840254</v>
      </c>
      <c r="K857" s="1">
        <v>2.0996090541739219</v>
      </c>
      <c r="L857" s="1">
        <v>3.8197159346014433</v>
      </c>
      <c r="M857" s="1">
        <v>7.3445251158053804</v>
      </c>
      <c r="N857" s="1" t="s">
        <v>581</v>
      </c>
      <c r="O857" s="1">
        <v>0.71155425605308986</v>
      </c>
      <c r="P857" s="1">
        <v>4.9506335074520633</v>
      </c>
      <c r="Q857" s="1" t="s">
        <v>581</v>
      </c>
      <c r="R857" s="1" t="s">
        <v>1741</v>
      </c>
      <c r="S857" s="1" t="s">
        <v>1741</v>
      </c>
      <c r="T857" s="1" t="s">
        <v>1741</v>
      </c>
      <c r="U857" s="1" t="s">
        <v>1741</v>
      </c>
      <c r="V857" s="1" t="s">
        <v>1741</v>
      </c>
      <c r="W857" s="3" t="s">
        <v>1741</v>
      </c>
      <c r="X857" s="3" t="s">
        <v>1741</v>
      </c>
      <c r="Y857" s="3" t="s">
        <v>1741</v>
      </c>
      <c r="Z857" s="3" t="s">
        <v>1741</v>
      </c>
      <c r="AA857" s="3" t="s">
        <v>1741</v>
      </c>
      <c r="AB857" s="3" t="s">
        <v>1741</v>
      </c>
      <c r="AC857" s="3" t="s">
        <v>1741</v>
      </c>
      <c r="AD857" s="3" t="s">
        <v>1741</v>
      </c>
      <c r="AE857" s="3" t="s">
        <v>1741</v>
      </c>
      <c r="AF857" s="3" t="s">
        <v>1741</v>
      </c>
      <c r="AG857" s="3" t="s">
        <v>1741</v>
      </c>
      <c r="AH857" s="3" t="s">
        <v>1741</v>
      </c>
      <c r="AI857" s="15" t="s">
        <v>1741</v>
      </c>
    </row>
    <row r="858" spans="1:35" x14ac:dyDescent="0.3">
      <c r="A858" s="48" t="s">
        <v>1017</v>
      </c>
      <c r="B858" s="89" t="s">
        <v>553</v>
      </c>
      <c r="C858" s="89" t="s">
        <v>35</v>
      </c>
      <c r="D858" s="11">
        <v>2019</v>
      </c>
      <c r="E858" s="4">
        <v>43542</v>
      </c>
      <c r="F858" s="205">
        <v>6583661</v>
      </c>
      <c r="G858" s="174">
        <v>146245</v>
      </c>
      <c r="H858" s="1">
        <v>8.5351156912307982</v>
      </c>
      <c r="I858" s="1">
        <v>3.9856115107913674</v>
      </c>
      <c r="J858" s="1">
        <v>4.5520642945103376</v>
      </c>
      <c r="K858" s="1">
        <v>0.98512541318296731</v>
      </c>
      <c r="L858" s="1">
        <v>3.4905256335472163</v>
      </c>
      <c r="M858" s="1">
        <v>5.857126190939141</v>
      </c>
      <c r="N858" s="1" t="s">
        <v>581</v>
      </c>
      <c r="O858" s="1">
        <v>0.57509883984704135</v>
      </c>
      <c r="P858" s="1">
        <v>3.9454663296389918</v>
      </c>
      <c r="Q858" s="1" t="s">
        <v>581</v>
      </c>
      <c r="R858" s="1" t="s">
        <v>1741</v>
      </c>
      <c r="S858" s="1" t="s">
        <v>1741</v>
      </c>
      <c r="T858" s="1" t="s">
        <v>1741</v>
      </c>
      <c r="U858" s="1" t="s">
        <v>1741</v>
      </c>
      <c r="V858" s="1" t="s">
        <v>1741</v>
      </c>
      <c r="W858" s="3" t="s">
        <v>1741</v>
      </c>
      <c r="X858" s="3" t="s">
        <v>1741</v>
      </c>
      <c r="Y858" s="3" t="s">
        <v>1741</v>
      </c>
      <c r="Z858" s="3" t="s">
        <v>1741</v>
      </c>
      <c r="AA858" s="3" t="s">
        <v>1741</v>
      </c>
      <c r="AB858" s="3" t="s">
        <v>1741</v>
      </c>
      <c r="AC858" s="3" t="s">
        <v>1741</v>
      </c>
      <c r="AD858" s="3" t="s">
        <v>1741</v>
      </c>
      <c r="AE858" s="3" t="s">
        <v>1741</v>
      </c>
      <c r="AF858" s="3" t="s">
        <v>1741</v>
      </c>
      <c r="AG858" s="3" t="s">
        <v>1741</v>
      </c>
      <c r="AH858" s="3" t="s">
        <v>1741</v>
      </c>
      <c r="AI858" s="15" t="s">
        <v>1741</v>
      </c>
    </row>
    <row r="859" spans="1:35" x14ac:dyDescent="0.3">
      <c r="A859" s="48" t="s">
        <v>1018</v>
      </c>
      <c r="B859" s="89" t="s">
        <v>553</v>
      </c>
      <c r="C859" s="89" t="s">
        <v>35</v>
      </c>
      <c r="D859" s="11">
        <v>2019</v>
      </c>
      <c r="E859" s="4">
        <v>43542</v>
      </c>
      <c r="F859" s="205">
        <v>6583661</v>
      </c>
      <c r="G859" s="174">
        <v>146245</v>
      </c>
      <c r="H859" s="1">
        <v>7.8998680568964401</v>
      </c>
      <c r="I859" s="1">
        <v>4.5211430778142496</v>
      </c>
      <c r="J859" s="1">
        <v>4.7646371028298038</v>
      </c>
      <c r="K859" s="1">
        <v>1.2078425693505825</v>
      </c>
      <c r="L859" s="1">
        <v>3.7574456673317451</v>
      </c>
      <c r="M859" s="1">
        <v>6.0698976636416289</v>
      </c>
      <c r="N859" s="1" t="s">
        <v>581</v>
      </c>
      <c r="O859" s="1">
        <v>0.6110789298663406</v>
      </c>
      <c r="P859" s="1">
        <v>4.0373838793417862</v>
      </c>
      <c r="Q859" s="1" t="s">
        <v>581</v>
      </c>
      <c r="R859" s="1" t="s">
        <v>1741</v>
      </c>
      <c r="S859" s="1" t="s">
        <v>1741</v>
      </c>
      <c r="T859" s="1" t="s">
        <v>1741</v>
      </c>
      <c r="U859" s="1" t="s">
        <v>1741</v>
      </c>
      <c r="V859" s="1" t="s">
        <v>1741</v>
      </c>
      <c r="W859" s="3" t="s">
        <v>1741</v>
      </c>
      <c r="X859" s="3" t="s">
        <v>1741</v>
      </c>
      <c r="Y859" s="3" t="s">
        <v>1741</v>
      </c>
      <c r="Z859" s="3" t="s">
        <v>1741</v>
      </c>
      <c r="AA859" s="3" t="s">
        <v>1741</v>
      </c>
      <c r="AB859" s="3" t="s">
        <v>1741</v>
      </c>
      <c r="AC859" s="3" t="s">
        <v>1741</v>
      </c>
      <c r="AD859" s="3" t="s">
        <v>1741</v>
      </c>
      <c r="AE859" s="3" t="s">
        <v>1741</v>
      </c>
      <c r="AF859" s="3" t="s">
        <v>1741</v>
      </c>
      <c r="AG859" s="3" t="s">
        <v>1741</v>
      </c>
      <c r="AH859" s="3" t="s">
        <v>1741</v>
      </c>
      <c r="AI859" s="15" t="s">
        <v>1741</v>
      </c>
    </row>
    <row r="860" spans="1:35" x14ac:dyDescent="0.3">
      <c r="A860" s="48" t="s">
        <v>1019</v>
      </c>
      <c r="B860" s="89" t="s">
        <v>553</v>
      </c>
      <c r="C860" s="89" t="s">
        <v>35</v>
      </c>
      <c r="D860" s="11">
        <v>2019</v>
      </c>
      <c r="E860" s="4">
        <v>43571</v>
      </c>
      <c r="F860" s="205">
        <v>6583661</v>
      </c>
      <c r="G860" s="174">
        <v>146245</v>
      </c>
      <c r="H860" s="1">
        <v>9.5471904685235884</v>
      </c>
      <c r="I860" s="1">
        <v>5.0074706166478835</v>
      </c>
      <c r="J860" s="1">
        <v>7.3084159440623768</v>
      </c>
      <c r="K860" s="1">
        <v>2.0721668928398924</v>
      </c>
      <c r="L860" s="1">
        <v>4.8842054419578176</v>
      </c>
      <c r="M860" s="1">
        <v>7.8539917657612079</v>
      </c>
      <c r="N860" s="1" t="s">
        <v>581</v>
      </c>
      <c r="O860" s="1">
        <v>0.49955608712652672</v>
      </c>
      <c r="P860" s="1">
        <v>5.8342571934586109</v>
      </c>
      <c r="Q860" s="1" t="s">
        <v>581</v>
      </c>
      <c r="R860" s="1" t="s">
        <v>1741</v>
      </c>
      <c r="S860" s="1" t="s">
        <v>1741</v>
      </c>
      <c r="T860" s="1" t="s">
        <v>1741</v>
      </c>
      <c r="U860" s="1" t="s">
        <v>1741</v>
      </c>
      <c r="V860" s="1" t="s">
        <v>1741</v>
      </c>
      <c r="W860" s="3" t="s">
        <v>1741</v>
      </c>
      <c r="X860" s="3" t="s">
        <v>1741</v>
      </c>
      <c r="Y860" s="3" t="s">
        <v>1741</v>
      </c>
      <c r="Z860" s="3" t="s">
        <v>1741</v>
      </c>
      <c r="AA860" s="3" t="s">
        <v>1741</v>
      </c>
      <c r="AB860" s="3" t="s">
        <v>1741</v>
      </c>
      <c r="AC860" s="3" t="s">
        <v>1741</v>
      </c>
      <c r="AD860" s="3" t="s">
        <v>1741</v>
      </c>
      <c r="AE860" s="3" t="s">
        <v>1741</v>
      </c>
      <c r="AF860" s="3" t="s">
        <v>1741</v>
      </c>
      <c r="AG860" s="3" t="s">
        <v>1741</v>
      </c>
      <c r="AH860" s="3" t="s">
        <v>1741</v>
      </c>
      <c r="AI860" s="15" t="s">
        <v>1741</v>
      </c>
    </row>
    <row r="861" spans="1:35" x14ac:dyDescent="0.3">
      <c r="A861" s="48" t="s">
        <v>1020</v>
      </c>
      <c r="B861" s="89" t="s">
        <v>553</v>
      </c>
      <c r="C861" s="89" t="s">
        <v>35</v>
      </c>
      <c r="D861" s="11">
        <v>2019</v>
      </c>
      <c r="E861" s="4">
        <v>43571</v>
      </c>
      <c r="F861" s="205">
        <v>6583661</v>
      </c>
      <c r="G861" s="174">
        <v>146245</v>
      </c>
      <c r="H861" s="1">
        <v>12.346713513871855</v>
      </c>
      <c r="I861" s="1">
        <v>5.8174616328018818</v>
      </c>
      <c r="J861" s="1">
        <v>8.716326598258382</v>
      </c>
      <c r="K861" s="1">
        <v>2.4412855201412991</v>
      </c>
      <c r="L861" s="1">
        <v>5.3259637376114561</v>
      </c>
      <c r="M861" s="1">
        <v>9.1453384031858622</v>
      </c>
      <c r="N861" s="1" t="s">
        <v>581</v>
      </c>
      <c r="O861" s="1">
        <v>0.55068826562744155</v>
      </c>
      <c r="P861" s="1">
        <v>5.9724504339837958</v>
      </c>
      <c r="Q861" s="1" t="s">
        <v>581</v>
      </c>
      <c r="R861" s="1" t="s">
        <v>1741</v>
      </c>
      <c r="S861" s="1" t="s">
        <v>1741</v>
      </c>
      <c r="T861" s="1" t="s">
        <v>1741</v>
      </c>
      <c r="U861" s="1" t="s">
        <v>1741</v>
      </c>
      <c r="V861" s="1" t="s">
        <v>1741</v>
      </c>
      <c r="W861" s="3" t="s">
        <v>1741</v>
      </c>
      <c r="X861" s="3" t="s">
        <v>1741</v>
      </c>
      <c r="Y861" s="3" t="s">
        <v>1741</v>
      </c>
      <c r="Z861" s="3" t="s">
        <v>1741</v>
      </c>
      <c r="AA861" s="3" t="s">
        <v>1741</v>
      </c>
      <c r="AB861" s="3" t="s">
        <v>1741</v>
      </c>
      <c r="AC861" s="3" t="s">
        <v>1741</v>
      </c>
      <c r="AD861" s="3" t="s">
        <v>1741</v>
      </c>
      <c r="AE861" s="3" t="s">
        <v>1741</v>
      </c>
      <c r="AF861" s="3" t="s">
        <v>1741</v>
      </c>
      <c r="AG861" s="3" t="s">
        <v>1741</v>
      </c>
      <c r="AH861" s="3" t="s">
        <v>1741</v>
      </c>
      <c r="AI861" s="15" t="s">
        <v>1741</v>
      </c>
    </row>
    <row r="862" spans="1:35" x14ac:dyDescent="0.3">
      <c r="A862" s="48" t="s">
        <v>1021</v>
      </c>
      <c r="B862" s="89" t="s">
        <v>553</v>
      </c>
      <c r="C862" s="89" t="s">
        <v>35</v>
      </c>
      <c r="D862" s="11">
        <v>2019</v>
      </c>
      <c r="E862" s="4">
        <v>43599</v>
      </c>
      <c r="F862" s="205">
        <v>6583661</v>
      </c>
      <c r="G862" s="174">
        <v>146245</v>
      </c>
      <c r="H862" s="1">
        <v>9.8640226628895196</v>
      </c>
      <c r="I862" s="1">
        <v>5.3792998785916639</v>
      </c>
      <c r="J862" s="1">
        <v>5.3946734501165903</v>
      </c>
      <c r="K862" s="1">
        <v>1.9712377868994624</v>
      </c>
      <c r="L862" s="1">
        <v>4.6768852016727367</v>
      </c>
      <c r="M862" s="1">
        <v>6.1009616311113684</v>
      </c>
      <c r="N862" s="1" t="s">
        <v>581</v>
      </c>
      <c r="O862" s="1">
        <v>0.58389701489661017</v>
      </c>
      <c r="P862" s="1">
        <v>5.6381646142876409</v>
      </c>
      <c r="Q862" s="1" t="s">
        <v>581</v>
      </c>
      <c r="R862" s="1" t="s">
        <v>1741</v>
      </c>
      <c r="S862" s="1" t="s">
        <v>1741</v>
      </c>
      <c r="T862" s="1" t="s">
        <v>1741</v>
      </c>
      <c r="U862" s="1" t="s">
        <v>1741</v>
      </c>
      <c r="V862" s="1" t="s">
        <v>1741</v>
      </c>
      <c r="W862" s="3" t="s">
        <v>1741</v>
      </c>
      <c r="X862" s="3" t="s">
        <v>1741</v>
      </c>
      <c r="Y862" s="3" t="s">
        <v>1741</v>
      </c>
      <c r="Z862" s="3" t="s">
        <v>1741</v>
      </c>
      <c r="AA862" s="3" t="s">
        <v>1741</v>
      </c>
      <c r="AB862" s="3" t="s">
        <v>1741</v>
      </c>
      <c r="AC862" s="3" t="s">
        <v>1741</v>
      </c>
      <c r="AD862" s="3" t="s">
        <v>1741</v>
      </c>
      <c r="AE862" s="3" t="s">
        <v>1741</v>
      </c>
      <c r="AF862" s="3" t="s">
        <v>1741</v>
      </c>
      <c r="AG862" s="3" t="s">
        <v>1741</v>
      </c>
      <c r="AH862" s="3" t="s">
        <v>1741</v>
      </c>
      <c r="AI862" s="15" t="s">
        <v>1741</v>
      </c>
    </row>
    <row r="863" spans="1:35" x14ac:dyDescent="0.3">
      <c r="A863" s="48" t="s">
        <v>1022</v>
      </c>
      <c r="B863" s="89" t="s">
        <v>553</v>
      </c>
      <c r="C863" s="89" t="s">
        <v>35</v>
      </c>
      <c r="D863" s="11">
        <v>2019</v>
      </c>
      <c r="E863" s="4">
        <v>43599</v>
      </c>
      <c r="F863" s="205">
        <v>6583661</v>
      </c>
      <c r="G863" s="174">
        <v>146245</v>
      </c>
      <c r="H863" s="1">
        <v>10.667470525187568</v>
      </c>
      <c r="I863" s="1">
        <v>4.8066385316184359</v>
      </c>
      <c r="J863" s="1">
        <v>5.3578127392436077</v>
      </c>
      <c r="K863" s="1">
        <v>2.1185404225999083</v>
      </c>
      <c r="L863" s="1">
        <v>4.4774584673097539</v>
      </c>
      <c r="M863" s="1">
        <v>6.0927691012096163</v>
      </c>
      <c r="N863" s="1" t="s">
        <v>581</v>
      </c>
      <c r="O863" s="1">
        <v>0.73398024804777218</v>
      </c>
      <c r="P863" s="1">
        <v>5.9345812279895886</v>
      </c>
      <c r="Q863" s="1" t="s">
        <v>581</v>
      </c>
      <c r="R863" s="1" t="s">
        <v>1741</v>
      </c>
      <c r="S863" s="1" t="s">
        <v>1741</v>
      </c>
      <c r="T863" s="1" t="s">
        <v>1741</v>
      </c>
      <c r="U863" s="1" t="s">
        <v>1741</v>
      </c>
      <c r="V863" s="1" t="s">
        <v>1741</v>
      </c>
      <c r="W863" s="3" t="s">
        <v>1741</v>
      </c>
      <c r="X863" s="3" t="s">
        <v>1741</v>
      </c>
      <c r="Y863" s="3" t="s">
        <v>1741</v>
      </c>
      <c r="Z863" s="3" t="s">
        <v>1741</v>
      </c>
      <c r="AA863" s="3" t="s">
        <v>1741</v>
      </c>
      <c r="AB863" s="3" t="s">
        <v>1741</v>
      </c>
      <c r="AC863" s="3" t="s">
        <v>1741</v>
      </c>
      <c r="AD863" s="3" t="s">
        <v>1741</v>
      </c>
      <c r="AE863" s="3" t="s">
        <v>1741</v>
      </c>
      <c r="AF863" s="3" t="s">
        <v>1741</v>
      </c>
      <c r="AG863" s="3" t="s">
        <v>1741</v>
      </c>
      <c r="AH863" s="3" t="s">
        <v>1741</v>
      </c>
      <c r="AI863" s="15" t="s">
        <v>1741</v>
      </c>
    </row>
    <row r="864" spans="1:35" x14ac:dyDescent="0.3">
      <c r="A864" s="48" t="s">
        <v>1023</v>
      </c>
      <c r="B864" s="89" t="s">
        <v>553</v>
      </c>
      <c r="C864" s="89" t="s">
        <v>35</v>
      </c>
      <c r="D864" s="11">
        <v>2019</v>
      </c>
      <c r="E864" s="4">
        <v>43627</v>
      </c>
      <c r="F864" s="205">
        <v>6583661</v>
      </c>
      <c r="G864" s="174">
        <v>146245</v>
      </c>
      <c r="H864" s="1">
        <v>12.111367788818363</v>
      </c>
      <c r="I864" s="1">
        <v>6.3608512401271708</v>
      </c>
      <c r="J864" s="1">
        <v>5.7529565318533793</v>
      </c>
      <c r="K864" s="1">
        <v>2.2612527555304469</v>
      </c>
      <c r="L864" s="1">
        <v>5.7669131346028166</v>
      </c>
      <c r="M864" s="1">
        <v>8.5546249963998111</v>
      </c>
      <c r="N864" s="1" t="s">
        <v>581</v>
      </c>
      <c r="O864" s="1">
        <v>1.1399783146677303</v>
      </c>
      <c r="P864" s="1">
        <v>10.80710090170926</v>
      </c>
      <c r="Q864" s="1" t="s">
        <v>581</v>
      </c>
      <c r="R864" s="1" t="s">
        <v>1741</v>
      </c>
      <c r="S864" s="1" t="s">
        <v>1741</v>
      </c>
      <c r="T864" s="1" t="s">
        <v>1741</v>
      </c>
      <c r="U864" s="1" t="s">
        <v>1741</v>
      </c>
      <c r="V864" s="1" t="s">
        <v>1741</v>
      </c>
      <c r="W864" s="3" t="s">
        <v>1741</v>
      </c>
      <c r="X864" s="3" t="s">
        <v>1741</v>
      </c>
      <c r="Y864" s="3" t="s">
        <v>1741</v>
      </c>
      <c r="Z864" s="3" t="s">
        <v>1741</v>
      </c>
      <c r="AA864" s="3" t="s">
        <v>1741</v>
      </c>
      <c r="AB864" s="3" t="s">
        <v>1741</v>
      </c>
      <c r="AC864" s="3" t="s">
        <v>1741</v>
      </c>
      <c r="AD864" s="3" t="s">
        <v>1741</v>
      </c>
      <c r="AE864" s="3" t="s">
        <v>1741</v>
      </c>
      <c r="AF864" s="3" t="s">
        <v>1741</v>
      </c>
      <c r="AG864" s="3" t="s">
        <v>1741</v>
      </c>
      <c r="AH864" s="3" t="s">
        <v>1741</v>
      </c>
      <c r="AI864" s="15" t="s">
        <v>1741</v>
      </c>
    </row>
    <row r="865" spans="1:35" x14ac:dyDescent="0.3">
      <c r="A865" s="48" t="s">
        <v>1024</v>
      </c>
      <c r="B865" s="89" t="s">
        <v>553</v>
      </c>
      <c r="C865" s="89" t="s">
        <v>35</v>
      </c>
      <c r="D865" s="11">
        <v>2019</v>
      </c>
      <c r="E865" s="4">
        <v>43627</v>
      </c>
      <c r="F865" s="205">
        <v>6583661</v>
      </c>
      <c r="G865" s="174">
        <v>146245</v>
      </c>
      <c r="H865" s="1">
        <v>14.493116179873391</v>
      </c>
      <c r="I865" s="1">
        <v>5.9591052608600741</v>
      </c>
      <c r="J865" s="1">
        <v>4.7430227570399479</v>
      </c>
      <c r="K865" s="1">
        <v>1.9341714691115472</v>
      </c>
      <c r="L865" s="1">
        <v>6.376472925125519</v>
      </c>
      <c r="M865" s="1">
        <v>9.5515789380048037</v>
      </c>
      <c r="N865" s="1" t="s">
        <v>581</v>
      </c>
      <c r="O865" s="1">
        <v>1.0908126216983192</v>
      </c>
      <c r="P865" s="1">
        <v>12.269435927745034</v>
      </c>
      <c r="Q865" s="1" t="s">
        <v>581</v>
      </c>
      <c r="R865" s="1" t="s">
        <v>1741</v>
      </c>
      <c r="S865" s="1" t="s">
        <v>1741</v>
      </c>
      <c r="T865" s="1" t="s">
        <v>1741</v>
      </c>
      <c r="U865" s="1" t="s">
        <v>1741</v>
      </c>
      <c r="V865" s="1" t="s">
        <v>1741</v>
      </c>
      <c r="W865" s="3" t="s">
        <v>1741</v>
      </c>
      <c r="X865" s="3" t="s">
        <v>1741</v>
      </c>
      <c r="Y865" s="3" t="s">
        <v>1741</v>
      </c>
      <c r="Z865" s="3" t="s">
        <v>1741</v>
      </c>
      <c r="AA865" s="3" t="s">
        <v>1741</v>
      </c>
      <c r="AB865" s="3" t="s">
        <v>1741</v>
      </c>
      <c r="AC865" s="3" t="s">
        <v>1741</v>
      </c>
      <c r="AD865" s="3" t="s">
        <v>1741</v>
      </c>
      <c r="AE865" s="3" t="s">
        <v>1741</v>
      </c>
      <c r="AF865" s="3" t="s">
        <v>1741</v>
      </c>
      <c r="AG865" s="3" t="s">
        <v>1741</v>
      </c>
      <c r="AH865" s="3" t="s">
        <v>1741</v>
      </c>
      <c r="AI865" s="15" t="s">
        <v>1741</v>
      </c>
    </row>
    <row r="866" spans="1:35" x14ac:dyDescent="0.3">
      <c r="A866" s="48" t="s">
        <v>1147</v>
      </c>
      <c r="B866" s="89" t="s">
        <v>553</v>
      </c>
      <c r="C866" s="89" t="s">
        <v>35</v>
      </c>
      <c r="D866" s="11">
        <v>2019</v>
      </c>
      <c r="E866" s="4">
        <v>43661</v>
      </c>
      <c r="F866" s="205">
        <v>6583661</v>
      </c>
      <c r="G866" s="174">
        <v>146245</v>
      </c>
      <c r="H866" s="1">
        <v>12.289877615390433</v>
      </c>
      <c r="I866" s="1">
        <v>6.5556671743521608</v>
      </c>
      <c r="J866" s="1">
        <v>4.0164943776531965</v>
      </c>
      <c r="K866" s="1" t="s">
        <v>556</v>
      </c>
      <c r="L866" s="1">
        <v>4.3979174092917255</v>
      </c>
      <c r="M866" s="1">
        <v>5.2965423377296741</v>
      </c>
      <c r="N866" s="1" t="s">
        <v>581</v>
      </c>
      <c r="O866" s="1">
        <v>1.4408654417403892</v>
      </c>
      <c r="P866" s="1">
        <v>13.277271892586713</v>
      </c>
      <c r="Q866" s="1" t="s">
        <v>1741</v>
      </c>
      <c r="R866" s="1">
        <v>1.1520031973384319</v>
      </c>
      <c r="S866" s="1" t="s">
        <v>1741</v>
      </c>
      <c r="T866" s="1">
        <v>10.991931041187337</v>
      </c>
      <c r="U866" s="1">
        <v>8.2753707724380803</v>
      </c>
      <c r="V866" s="1" t="s">
        <v>603</v>
      </c>
      <c r="W866" s="3" t="s">
        <v>1741</v>
      </c>
      <c r="X866" s="3" t="s">
        <v>1741</v>
      </c>
      <c r="Y866" s="3" t="s">
        <v>1741</v>
      </c>
      <c r="Z866" s="3" t="s">
        <v>1741</v>
      </c>
      <c r="AA866" s="3" t="s">
        <v>1741</v>
      </c>
      <c r="AB866" s="3" t="s">
        <v>1741</v>
      </c>
      <c r="AC866" s="3" t="s">
        <v>1741</v>
      </c>
      <c r="AD866" s="3" t="s">
        <v>1741</v>
      </c>
      <c r="AE866" s="3" t="s">
        <v>1741</v>
      </c>
      <c r="AF866" s="3" t="s">
        <v>1741</v>
      </c>
      <c r="AG866" s="3" t="s">
        <v>1741</v>
      </c>
      <c r="AH866" s="3" t="s">
        <v>1741</v>
      </c>
      <c r="AI866" s="15" t="s">
        <v>1741</v>
      </c>
    </row>
    <row r="867" spans="1:35" x14ac:dyDescent="0.3">
      <c r="A867" s="48" t="s">
        <v>1148</v>
      </c>
      <c r="B867" s="89" t="s">
        <v>553</v>
      </c>
      <c r="C867" s="89" t="s">
        <v>35</v>
      </c>
      <c r="D867" s="11">
        <v>2019</v>
      </c>
      <c r="E867" s="4">
        <v>43661</v>
      </c>
      <c r="F867" s="205">
        <v>6583661</v>
      </c>
      <c r="G867" s="174">
        <v>146245</v>
      </c>
      <c r="H867" s="1">
        <v>12.225677104599182</v>
      </c>
      <c r="I867" s="1">
        <v>5.6943161950228758</v>
      </c>
      <c r="J867" s="1">
        <v>4.8036998649455072</v>
      </c>
      <c r="K867" s="1" t="s">
        <v>556</v>
      </c>
      <c r="L867" s="1">
        <v>4.3253661651852546</v>
      </c>
      <c r="M867" s="1">
        <v>5.7616759320330422</v>
      </c>
      <c r="N867" s="1" t="s">
        <v>581</v>
      </c>
      <c r="O867" s="1">
        <v>1.0761539830606068</v>
      </c>
      <c r="P867" s="1">
        <v>11.706502507407059</v>
      </c>
      <c r="Q867" s="1" t="s">
        <v>1741</v>
      </c>
      <c r="R867" s="1">
        <v>1.3992168933278892</v>
      </c>
      <c r="S867" s="1" t="s">
        <v>1741</v>
      </c>
      <c r="T867" s="1">
        <v>8.863343697980465</v>
      </c>
      <c r="U867" s="1">
        <v>7.0155993173989977</v>
      </c>
      <c r="V867" s="1" t="s">
        <v>603</v>
      </c>
      <c r="W867" s="3" t="s">
        <v>1741</v>
      </c>
      <c r="X867" s="3" t="s">
        <v>1741</v>
      </c>
      <c r="Y867" s="3" t="s">
        <v>1741</v>
      </c>
      <c r="Z867" s="3" t="s">
        <v>1741</v>
      </c>
      <c r="AA867" s="3" t="s">
        <v>1741</v>
      </c>
      <c r="AB867" s="3" t="s">
        <v>1741</v>
      </c>
      <c r="AC867" s="3" t="s">
        <v>1741</v>
      </c>
      <c r="AD867" s="3" t="s">
        <v>1741</v>
      </c>
      <c r="AE867" s="3" t="s">
        <v>1741</v>
      </c>
      <c r="AF867" s="3" t="s">
        <v>1741</v>
      </c>
      <c r="AG867" s="3" t="s">
        <v>1741</v>
      </c>
      <c r="AH867" s="3" t="s">
        <v>1741</v>
      </c>
      <c r="AI867" s="15" t="s">
        <v>1741</v>
      </c>
    </row>
    <row r="868" spans="1:35" x14ac:dyDescent="0.3">
      <c r="A868" s="48" t="s">
        <v>1149</v>
      </c>
      <c r="B868" s="89" t="s">
        <v>553</v>
      </c>
      <c r="C868" s="89" t="s">
        <v>35</v>
      </c>
      <c r="D868" s="11">
        <v>2019</v>
      </c>
      <c r="E868" s="4">
        <v>43692</v>
      </c>
      <c r="F868" s="205">
        <v>6583661</v>
      </c>
      <c r="G868" s="174">
        <v>146245</v>
      </c>
      <c r="H868" s="1">
        <v>19.46756256306201</v>
      </c>
      <c r="I868" s="1">
        <v>7.2947255208506583</v>
      </c>
      <c r="J868" s="1">
        <v>6.9169743538569</v>
      </c>
      <c r="K868" s="1">
        <v>3.9210568916386692</v>
      </c>
      <c r="L868" s="1">
        <v>28.197962057457119</v>
      </c>
      <c r="M868" s="1">
        <v>28.721218773908127</v>
      </c>
      <c r="N868" s="1" t="s">
        <v>581</v>
      </c>
      <c r="O868" s="1">
        <v>1.4690372440098016</v>
      </c>
      <c r="P868" s="1">
        <v>228.83448976503897</v>
      </c>
      <c r="Q868" s="1" t="s">
        <v>1741</v>
      </c>
      <c r="R868" s="1">
        <v>1.1193050150240051</v>
      </c>
      <c r="S868" s="1" t="s">
        <v>1741</v>
      </c>
      <c r="T868" s="1">
        <v>13.278781226091873</v>
      </c>
      <c r="U868" s="1">
        <v>31.24670414352083</v>
      </c>
      <c r="V868" s="1" t="s">
        <v>603</v>
      </c>
      <c r="W868" s="3" t="s">
        <v>1741</v>
      </c>
      <c r="X868" s="3" t="s">
        <v>1741</v>
      </c>
      <c r="Y868" s="3" t="s">
        <v>1741</v>
      </c>
      <c r="Z868" s="3" t="s">
        <v>1741</v>
      </c>
      <c r="AA868" s="3" t="s">
        <v>1741</v>
      </c>
      <c r="AB868" s="3" t="s">
        <v>1741</v>
      </c>
      <c r="AC868" s="3" t="s">
        <v>1741</v>
      </c>
      <c r="AD868" s="3" t="s">
        <v>1741</v>
      </c>
      <c r="AE868" s="3" t="s">
        <v>1741</v>
      </c>
      <c r="AF868" s="3" t="s">
        <v>1741</v>
      </c>
      <c r="AG868" s="3" t="s">
        <v>1741</v>
      </c>
      <c r="AH868" s="3" t="s">
        <v>1741</v>
      </c>
      <c r="AI868" s="15" t="s">
        <v>1741</v>
      </c>
    </row>
    <row r="869" spans="1:35" x14ac:dyDescent="0.3">
      <c r="A869" s="48" t="s">
        <v>1150</v>
      </c>
      <c r="B869" s="89" t="s">
        <v>553</v>
      </c>
      <c r="C869" s="89" t="s">
        <v>35</v>
      </c>
      <c r="D869" s="11">
        <v>2019</v>
      </c>
      <c r="E869" s="4">
        <v>43692</v>
      </c>
      <c r="F869" s="205">
        <v>6583661</v>
      </c>
      <c r="G869" s="174">
        <v>146245</v>
      </c>
      <c r="H869" s="1">
        <v>18.402569779051092</v>
      </c>
      <c r="I869" s="1">
        <v>7.3024265312323653</v>
      </c>
      <c r="J869" s="1">
        <v>7.6163888527151968</v>
      </c>
      <c r="K869" s="1">
        <v>2.9782111386031169</v>
      </c>
      <c r="L869" s="1">
        <v>24.375417806137953</v>
      </c>
      <c r="M869" s="1">
        <v>24.3666493032947</v>
      </c>
      <c r="N869" s="1" t="s">
        <v>581</v>
      </c>
      <c r="O869" s="1">
        <v>1.3824608238919998</v>
      </c>
      <c r="P869" s="1">
        <v>220.56559503666102</v>
      </c>
      <c r="Q869" s="1" t="s">
        <v>1741</v>
      </c>
      <c r="R869" s="1">
        <v>1.1573664105569303</v>
      </c>
      <c r="S869" s="1" t="s">
        <v>1741</v>
      </c>
      <c r="T869" s="1">
        <v>12.508139080609455</v>
      </c>
      <c r="U869" s="1">
        <v>28.694155054911665</v>
      </c>
      <c r="V869" s="1" t="s">
        <v>603</v>
      </c>
      <c r="W869" s="3" t="s">
        <v>1741</v>
      </c>
      <c r="X869" s="3" t="s">
        <v>1741</v>
      </c>
      <c r="Y869" s="3" t="s">
        <v>1741</v>
      </c>
      <c r="Z869" s="3" t="s">
        <v>1741</v>
      </c>
      <c r="AA869" s="3" t="s">
        <v>1741</v>
      </c>
      <c r="AB869" s="3" t="s">
        <v>1741</v>
      </c>
      <c r="AC869" s="3" t="s">
        <v>1741</v>
      </c>
      <c r="AD869" s="3" t="s">
        <v>1741</v>
      </c>
      <c r="AE869" s="3" t="s">
        <v>1741</v>
      </c>
      <c r="AF869" s="3" t="s">
        <v>1741</v>
      </c>
      <c r="AG869" s="3" t="s">
        <v>1741</v>
      </c>
      <c r="AH869" s="3" t="s">
        <v>1741</v>
      </c>
      <c r="AI869" s="15" t="s">
        <v>1741</v>
      </c>
    </row>
    <row r="870" spans="1:35" x14ac:dyDescent="0.3">
      <c r="A870" s="48" t="s">
        <v>1151</v>
      </c>
      <c r="B870" s="89" t="s">
        <v>553</v>
      </c>
      <c r="C870" s="89" t="s">
        <v>35</v>
      </c>
      <c r="D870" s="11">
        <v>2019</v>
      </c>
      <c r="E870" s="4">
        <v>43725</v>
      </c>
      <c r="F870" s="205">
        <v>6583661</v>
      </c>
      <c r="G870" s="174">
        <v>146245</v>
      </c>
      <c r="H870" s="1">
        <v>7.8653570697769588</v>
      </c>
      <c r="I870" s="1">
        <v>4.3984448536934719</v>
      </c>
      <c r="J870" s="1">
        <v>4.14195825659914</v>
      </c>
      <c r="K870" s="1">
        <v>1.7979967260077756</v>
      </c>
      <c r="L870" s="1">
        <v>4.1962962962962962</v>
      </c>
      <c r="M870" s="1" t="s">
        <v>556</v>
      </c>
      <c r="N870" s="1" t="s">
        <v>581</v>
      </c>
      <c r="O870" s="1">
        <v>0.97494372825864528</v>
      </c>
      <c r="P870" s="1">
        <v>5.6698383466339264</v>
      </c>
      <c r="Q870" s="1" t="s">
        <v>1741</v>
      </c>
      <c r="R870" s="1">
        <v>0.65529977491303448</v>
      </c>
      <c r="S870" s="1" t="s">
        <v>1741</v>
      </c>
      <c r="T870" s="1">
        <v>5.7458563535911589</v>
      </c>
      <c r="U870" s="1">
        <v>7.3778289339062813</v>
      </c>
      <c r="V870" s="1" t="s">
        <v>603</v>
      </c>
      <c r="W870" s="3" t="s">
        <v>1741</v>
      </c>
      <c r="X870" s="3" t="s">
        <v>1741</v>
      </c>
      <c r="Y870" s="3" t="s">
        <v>1741</v>
      </c>
      <c r="Z870" s="3" t="s">
        <v>1741</v>
      </c>
      <c r="AA870" s="3" t="s">
        <v>1741</v>
      </c>
      <c r="AB870" s="3" t="s">
        <v>1741</v>
      </c>
      <c r="AC870" s="3" t="s">
        <v>1741</v>
      </c>
      <c r="AD870" s="3" t="s">
        <v>1741</v>
      </c>
      <c r="AE870" s="3" t="s">
        <v>1741</v>
      </c>
      <c r="AF870" s="3" t="s">
        <v>1741</v>
      </c>
      <c r="AG870" s="3" t="s">
        <v>1741</v>
      </c>
      <c r="AH870" s="3" t="s">
        <v>1741</v>
      </c>
      <c r="AI870" s="15" t="s">
        <v>1741</v>
      </c>
    </row>
    <row r="871" spans="1:35" x14ac:dyDescent="0.3">
      <c r="A871" s="48" t="s">
        <v>1152</v>
      </c>
      <c r="B871" s="89" t="s">
        <v>553</v>
      </c>
      <c r="C871" s="89" t="s">
        <v>35</v>
      </c>
      <c r="D871" s="11">
        <v>2019</v>
      </c>
      <c r="E871" s="4">
        <v>43725</v>
      </c>
      <c r="F871" s="205">
        <v>6583661</v>
      </c>
      <c r="G871" s="174">
        <v>146245</v>
      </c>
      <c r="H871" s="1">
        <v>8.9654412280438081</v>
      </c>
      <c r="I871" s="1">
        <v>4.5480907004939839</v>
      </c>
      <c r="J871" s="1">
        <v>4.0263624612979827</v>
      </c>
      <c r="K871" s="1">
        <v>1.6676806845622794</v>
      </c>
      <c r="L871" s="1">
        <v>4.139697999018046</v>
      </c>
      <c r="M871" s="1">
        <v>5.003336639913428</v>
      </c>
      <c r="N871" s="1" t="s">
        <v>581</v>
      </c>
      <c r="O871" s="1">
        <v>0.90972034348353237</v>
      </c>
      <c r="P871" s="1">
        <v>5.3122714201260512</v>
      </c>
      <c r="Q871" s="1" t="s">
        <v>1741</v>
      </c>
      <c r="R871" s="1">
        <v>0.55158765944229027</v>
      </c>
      <c r="S871" s="1" t="s">
        <v>1741</v>
      </c>
      <c r="T871" s="1">
        <v>5.9277963146661863</v>
      </c>
      <c r="U871" s="1">
        <v>7.6162463301970931</v>
      </c>
      <c r="V871" s="1" t="s">
        <v>603</v>
      </c>
      <c r="W871" s="3" t="s">
        <v>1741</v>
      </c>
      <c r="X871" s="3" t="s">
        <v>1741</v>
      </c>
      <c r="Y871" s="3" t="s">
        <v>1741</v>
      </c>
      <c r="Z871" s="3" t="s">
        <v>1741</v>
      </c>
      <c r="AA871" s="3" t="s">
        <v>1741</v>
      </c>
      <c r="AB871" s="3" t="s">
        <v>1741</v>
      </c>
      <c r="AC871" s="3" t="s">
        <v>1741</v>
      </c>
      <c r="AD871" s="3" t="s">
        <v>1741</v>
      </c>
      <c r="AE871" s="3" t="s">
        <v>1741</v>
      </c>
      <c r="AF871" s="3" t="s">
        <v>1741</v>
      </c>
      <c r="AG871" s="3" t="s">
        <v>1741</v>
      </c>
      <c r="AH871" s="3" t="s">
        <v>1741</v>
      </c>
      <c r="AI871" s="15" t="s">
        <v>1741</v>
      </c>
    </row>
    <row r="872" spans="1:35" x14ac:dyDescent="0.3">
      <c r="A872" s="48" t="s">
        <v>1153</v>
      </c>
      <c r="B872" s="89" t="s">
        <v>553</v>
      </c>
      <c r="C872" s="89" t="s">
        <v>35</v>
      </c>
      <c r="D872" s="11">
        <v>2019</v>
      </c>
      <c r="E872" s="4">
        <v>43753</v>
      </c>
      <c r="F872" s="205">
        <v>6583661</v>
      </c>
      <c r="G872" s="174">
        <v>146245</v>
      </c>
      <c r="H872" s="1">
        <v>11.416742894741065</v>
      </c>
      <c r="I872" s="1">
        <v>3.7480140580617212</v>
      </c>
      <c r="J872" s="1">
        <v>3.6235616965962159</v>
      </c>
      <c r="K872" s="1">
        <v>1.1426508112271918</v>
      </c>
      <c r="L872" s="1">
        <v>3.6597339239003093</v>
      </c>
      <c r="M872" s="1">
        <v>4.4889509412161184</v>
      </c>
      <c r="N872" s="1" t="s">
        <v>581</v>
      </c>
      <c r="O872" s="1">
        <v>0.73469420506154415</v>
      </c>
      <c r="P872" s="1">
        <v>14.413717843788616</v>
      </c>
      <c r="Q872" s="1" t="s">
        <v>1741</v>
      </c>
      <c r="R872" s="1">
        <v>0.88900389966780613</v>
      </c>
      <c r="S872" s="1" t="s">
        <v>1741</v>
      </c>
      <c r="T872" s="1">
        <v>5.0903744002054143</v>
      </c>
      <c r="U872" s="1">
        <v>7.4185964405501261</v>
      </c>
      <c r="V872" s="1" t="s">
        <v>603</v>
      </c>
      <c r="W872" s="3" t="s">
        <v>1741</v>
      </c>
      <c r="X872" s="3" t="s">
        <v>1741</v>
      </c>
      <c r="Y872" s="3" t="s">
        <v>1741</v>
      </c>
      <c r="Z872" s="3" t="s">
        <v>1741</v>
      </c>
      <c r="AA872" s="3" t="s">
        <v>1741</v>
      </c>
      <c r="AB872" s="3" t="s">
        <v>1741</v>
      </c>
      <c r="AC872" s="3" t="s">
        <v>1741</v>
      </c>
      <c r="AD872" s="3" t="s">
        <v>1741</v>
      </c>
      <c r="AE872" s="3" t="s">
        <v>1741</v>
      </c>
      <c r="AF872" s="3" t="s">
        <v>1741</v>
      </c>
      <c r="AG872" s="3" t="s">
        <v>1741</v>
      </c>
      <c r="AH872" s="3" t="s">
        <v>1741</v>
      </c>
      <c r="AI872" s="15" t="s">
        <v>1741</v>
      </c>
    </row>
    <row r="873" spans="1:35" x14ac:dyDescent="0.3">
      <c r="A873" s="48" t="s">
        <v>1154</v>
      </c>
      <c r="B873" s="89" t="s">
        <v>553</v>
      </c>
      <c r="C873" s="89" t="s">
        <v>35</v>
      </c>
      <c r="D873" s="11">
        <v>2019</v>
      </c>
      <c r="E873" s="4">
        <v>43753</v>
      </c>
      <c r="F873" s="205">
        <v>6583661</v>
      </c>
      <c r="G873" s="174">
        <v>146245</v>
      </c>
      <c r="H873" s="1">
        <v>10.401742849505478</v>
      </c>
      <c r="I873" s="1">
        <v>3.294306335204491</v>
      </c>
      <c r="J873" s="1">
        <v>4.1228548516439458</v>
      </c>
      <c r="K873" s="1">
        <v>1.317337610264635</v>
      </c>
      <c r="L873" s="1">
        <v>3.6899010959636453</v>
      </c>
      <c r="M873" s="1">
        <v>5.4043303929430628</v>
      </c>
      <c r="N873" s="1" t="s">
        <v>581</v>
      </c>
      <c r="O873" s="1">
        <v>0.73522587543437568</v>
      </c>
      <c r="P873" s="1">
        <v>15.646340550654905</v>
      </c>
      <c r="Q873" s="1" t="s">
        <v>1741</v>
      </c>
      <c r="R873" s="1">
        <v>0.49497995188452282</v>
      </c>
      <c r="S873" s="1" t="s">
        <v>1741</v>
      </c>
      <c r="T873" s="1">
        <v>5.2755199144613734</v>
      </c>
      <c r="U873" s="1">
        <v>4.1117348302592882</v>
      </c>
      <c r="V873" s="1" t="s">
        <v>603</v>
      </c>
      <c r="W873" s="3" t="s">
        <v>1741</v>
      </c>
      <c r="X873" s="3" t="s">
        <v>1741</v>
      </c>
      <c r="Y873" s="3" t="s">
        <v>1741</v>
      </c>
      <c r="Z873" s="3" t="s">
        <v>1741</v>
      </c>
      <c r="AA873" s="3" t="s">
        <v>1741</v>
      </c>
      <c r="AB873" s="3" t="s">
        <v>1741</v>
      </c>
      <c r="AC873" s="3" t="s">
        <v>1741</v>
      </c>
      <c r="AD873" s="3" t="s">
        <v>1741</v>
      </c>
      <c r="AE873" s="3" t="s">
        <v>1741</v>
      </c>
      <c r="AF873" s="3" t="s">
        <v>1741</v>
      </c>
      <c r="AG873" s="3" t="s">
        <v>1741</v>
      </c>
      <c r="AH873" s="3" t="s">
        <v>1741</v>
      </c>
      <c r="AI873" s="15" t="s">
        <v>1741</v>
      </c>
    </row>
    <row r="874" spans="1:35" x14ac:dyDescent="0.3">
      <c r="A874" s="48" t="s">
        <v>1155</v>
      </c>
      <c r="B874" s="89" t="s">
        <v>553</v>
      </c>
      <c r="C874" s="89" t="s">
        <v>35</v>
      </c>
      <c r="D874" s="11">
        <v>2019</v>
      </c>
      <c r="E874" s="4">
        <v>43783</v>
      </c>
      <c r="F874" s="205">
        <v>6583661</v>
      </c>
      <c r="G874" s="174">
        <v>146245</v>
      </c>
      <c r="H874" s="1">
        <v>5.5117990224417941</v>
      </c>
      <c r="I874" s="1">
        <v>2.177344475394615</v>
      </c>
      <c r="J874" s="1">
        <v>4.2134860987018445</v>
      </c>
      <c r="K874" s="1">
        <v>1.9092167271070937</v>
      </c>
      <c r="L874" s="1">
        <v>2.5430528547152291</v>
      </c>
      <c r="M874" s="1">
        <v>6.1735078222175499</v>
      </c>
      <c r="N874" s="1" t="s">
        <v>581</v>
      </c>
      <c r="O874" s="1">
        <v>0.79613181268723399</v>
      </c>
      <c r="P874" s="1">
        <v>5.3608030693225421</v>
      </c>
      <c r="Q874" s="1" t="s">
        <v>1741</v>
      </c>
      <c r="R874" s="1">
        <v>0.6483943869238451</v>
      </c>
      <c r="S874" s="1" t="s">
        <v>1741</v>
      </c>
      <c r="T874" s="1">
        <v>3.413745379373172</v>
      </c>
      <c r="U874" s="1">
        <v>12.887475692437064</v>
      </c>
      <c r="V874" s="1" t="s">
        <v>603</v>
      </c>
      <c r="W874" s="3" t="s">
        <v>1741</v>
      </c>
      <c r="X874" s="3" t="s">
        <v>1741</v>
      </c>
      <c r="Y874" s="3" t="s">
        <v>1741</v>
      </c>
      <c r="Z874" s="3" t="s">
        <v>1741</v>
      </c>
      <c r="AA874" s="3" t="s">
        <v>1741</v>
      </c>
      <c r="AB874" s="3" t="s">
        <v>1741</v>
      </c>
      <c r="AC874" s="3" t="s">
        <v>1741</v>
      </c>
      <c r="AD874" s="3" t="s">
        <v>1741</v>
      </c>
      <c r="AE874" s="3" t="s">
        <v>1741</v>
      </c>
      <c r="AF874" s="3" t="s">
        <v>1741</v>
      </c>
      <c r="AG874" s="3" t="s">
        <v>1741</v>
      </c>
      <c r="AH874" s="3" t="s">
        <v>1741</v>
      </c>
      <c r="AI874" s="15" t="s">
        <v>1741</v>
      </c>
    </row>
    <row r="875" spans="1:35" x14ac:dyDescent="0.3">
      <c r="A875" s="48" t="s">
        <v>1156</v>
      </c>
      <c r="B875" s="89" t="s">
        <v>553</v>
      </c>
      <c r="C875" s="89" t="s">
        <v>35</v>
      </c>
      <c r="D875" s="11">
        <v>2019</v>
      </c>
      <c r="E875" s="4">
        <v>43783</v>
      </c>
      <c r="F875" s="205">
        <v>6583661</v>
      </c>
      <c r="G875" s="174">
        <v>146245</v>
      </c>
      <c r="H875" s="1">
        <v>5.2117292988449657</v>
      </c>
      <c r="I875" s="1">
        <v>2.9793666287077709</v>
      </c>
      <c r="J875" s="1">
        <v>3.7961607288108024</v>
      </c>
      <c r="K875" s="1">
        <v>1.6696491513475409</v>
      </c>
      <c r="L875" s="1">
        <v>3.7568461580174612</v>
      </c>
      <c r="M875" s="1">
        <v>1.9735914538257149</v>
      </c>
      <c r="N875" s="1" t="s">
        <v>581</v>
      </c>
      <c r="O875" s="1">
        <v>0.75386367333658699</v>
      </c>
      <c r="P875" s="1">
        <v>7.2962420693020995</v>
      </c>
      <c r="Q875" s="1" t="s">
        <v>1741</v>
      </c>
      <c r="R875" s="1" t="s">
        <v>556</v>
      </c>
      <c r="S875" s="1" t="s">
        <v>1741</v>
      </c>
      <c r="T875" s="1">
        <v>5.6168320589989698</v>
      </c>
      <c r="U875" s="1">
        <v>11.567431267284855</v>
      </c>
      <c r="V875" s="1" t="s">
        <v>603</v>
      </c>
      <c r="W875" s="3" t="s">
        <v>1741</v>
      </c>
      <c r="X875" s="3" t="s">
        <v>1741</v>
      </c>
      <c r="Y875" s="3" t="s">
        <v>1741</v>
      </c>
      <c r="Z875" s="3" t="s">
        <v>1741</v>
      </c>
      <c r="AA875" s="3" t="s">
        <v>1741</v>
      </c>
      <c r="AB875" s="3" t="s">
        <v>1741</v>
      </c>
      <c r="AC875" s="3" t="s">
        <v>1741</v>
      </c>
      <c r="AD875" s="3" t="s">
        <v>1741</v>
      </c>
      <c r="AE875" s="3" t="s">
        <v>1741</v>
      </c>
      <c r="AF875" s="3" t="s">
        <v>1741</v>
      </c>
      <c r="AG875" s="3" t="s">
        <v>1741</v>
      </c>
      <c r="AH875" s="3" t="s">
        <v>1741</v>
      </c>
      <c r="AI875" s="15" t="s">
        <v>1741</v>
      </c>
    </row>
    <row r="876" spans="1:35" x14ac:dyDescent="0.3">
      <c r="A876" s="48" t="s">
        <v>1157</v>
      </c>
      <c r="B876" s="89" t="s">
        <v>553</v>
      </c>
      <c r="C876" s="89" t="s">
        <v>35</v>
      </c>
      <c r="D876" s="11">
        <v>2019</v>
      </c>
      <c r="E876" s="4">
        <v>43815</v>
      </c>
      <c r="F876" s="205">
        <v>6583661</v>
      </c>
      <c r="G876" s="174">
        <v>146245</v>
      </c>
      <c r="H876" s="1">
        <v>11.036888251235455</v>
      </c>
      <c r="I876" s="1">
        <v>4.5705935490727461</v>
      </c>
      <c r="J876" s="1">
        <v>4.2795047558318728</v>
      </c>
      <c r="K876" s="1">
        <v>1.1882592061214732</v>
      </c>
      <c r="L876" s="1">
        <v>3.3520378341038319</v>
      </c>
      <c r="M876" s="1">
        <v>5.6893139911791284</v>
      </c>
      <c r="N876" s="1" t="s">
        <v>581</v>
      </c>
      <c r="O876" s="1">
        <v>0.83282852436367516</v>
      </c>
      <c r="P876" s="1">
        <v>5.901503799351719</v>
      </c>
      <c r="Q876" s="1" t="s">
        <v>1741</v>
      </c>
      <c r="R876" s="1">
        <v>0.26978054094266435</v>
      </c>
      <c r="S876" s="1" t="s">
        <v>1741</v>
      </c>
      <c r="T876" s="1">
        <v>5.0479834210106818</v>
      </c>
      <c r="U876" s="1">
        <v>9.2439449492534145</v>
      </c>
      <c r="V876" s="1" t="s">
        <v>603</v>
      </c>
      <c r="W876" s="3" t="s">
        <v>1741</v>
      </c>
      <c r="X876" s="3" t="s">
        <v>1741</v>
      </c>
      <c r="Y876" s="3" t="s">
        <v>1741</v>
      </c>
      <c r="Z876" s="3" t="s">
        <v>1741</v>
      </c>
      <c r="AA876" s="3" t="s">
        <v>1741</v>
      </c>
      <c r="AB876" s="3" t="s">
        <v>1741</v>
      </c>
      <c r="AC876" s="3" t="s">
        <v>1741</v>
      </c>
      <c r="AD876" s="3" t="s">
        <v>1741</v>
      </c>
      <c r="AE876" s="3" t="s">
        <v>1741</v>
      </c>
      <c r="AF876" s="3" t="s">
        <v>1741</v>
      </c>
      <c r="AG876" s="3" t="s">
        <v>1741</v>
      </c>
      <c r="AH876" s="3" t="s">
        <v>1741</v>
      </c>
      <c r="AI876" s="15" t="s">
        <v>1741</v>
      </c>
    </row>
    <row r="877" spans="1:35" x14ac:dyDescent="0.3">
      <c r="A877" s="48" t="s">
        <v>1158</v>
      </c>
      <c r="B877" s="89" t="s">
        <v>553</v>
      </c>
      <c r="C877" s="89" t="s">
        <v>35</v>
      </c>
      <c r="D877" s="11">
        <v>2019</v>
      </c>
      <c r="E877" s="4">
        <v>43815</v>
      </c>
      <c r="F877" s="205">
        <v>6583661</v>
      </c>
      <c r="G877" s="174">
        <v>146245</v>
      </c>
      <c r="H877" s="1">
        <v>11.699124553585538</v>
      </c>
      <c r="I877" s="1">
        <v>3.8670290656637483</v>
      </c>
      <c r="J877" s="1">
        <v>4.9374756381488147</v>
      </c>
      <c r="K877" s="1">
        <v>1.4781375430612178</v>
      </c>
      <c r="L877" s="1">
        <v>3.8284714979509706</v>
      </c>
      <c r="M877" s="1">
        <v>5.9873371048112674</v>
      </c>
      <c r="N877" s="1" t="s">
        <v>581</v>
      </c>
      <c r="O877" s="1">
        <v>0.82556387809066301</v>
      </c>
      <c r="P877" s="1">
        <v>6.48211708437365</v>
      </c>
      <c r="Q877" s="1" t="s">
        <v>1741</v>
      </c>
      <c r="R877" s="1">
        <v>0.33790546021512174</v>
      </c>
      <c r="S877" s="1" t="s">
        <v>1741</v>
      </c>
      <c r="T877" s="1">
        <v>5.4780190259473462</v>
      </c>
      <c r="U877" s="1">
        <v>8.9104748058953049</v>
      </c>
      <c r="V877" s="1" t="s">
        <v>603</v>
      </c>
      <c r="W877" s="3" t="s">
        <v>1741</v>
      </c>
      <c r="X877" s="3" t="s">
        <v>1741</v>
      </c>
      <c r="Y877" s="3" t="s">
        <v>1741</v>
      </c>
      <c r="Z877" s="3" t="s">
        <v>1741</v>
      </c>
      <c r="AA877" s="3" t="s">
        <v>1741</v>
      </c>
      <c r="AB877" s="3" t="s">
        <v>1741</v>
      </c>
      <c r="AC877" s="3" t="s">
        <v>1741</v>
      </c>
      <c r="AD877" s="3" t="s">
        <v>1741</v>
      </c>
      <c r="AE877" s="3" t="s">
        <v>1741</v>
      </c>
      <c r="AF877" s="3" t="s">
        <v>1741</v>
      </c>
      <c r="AG877" s="3" t="s">
        <v>1741</v>
      </c>
      <c r="AH877" s="3" t="s">
        <v>1741</v>
      </c>
      <c r="AI877" s="15" t="s">
        <v>1741</v>
      </c>
    </row>
    <row r="878" spans="1:35" x14ac:dyDescent="0.3">
      <c r="A878" s="48" t="s">
        <v>1025</v>
      </c>
      <c r="B878" s="89" t="s">
        <v>1279</v>
      </c>
      <c r="C878" s="89" t="s">
        <v>466</v>
      </c>
      <c r="D878" s="11">
        <v>2019</v>
      </c>
      <c r="E878" s="4">
        <v>43480</v>
      </c>
      <c r="F878" s="205">
        <v>6578210</v>
      </c>
      <c r="G878" s="174">
        <v>158727</v>
      </c>
      <c r="H878" s="1">
        <v>0.75372986291644473</v>
      </c>
      <c r="I878" s="1" t="s">
        <v>587</v>
      </c>
      <c r="J878" s="1">
        <v>0.37773671187396241</v>
      </c>
      <c r="K878" s="1">
        <v>0.42518871174867667</v>
      </c>
      <c r="L878" s="1">
        <v>0.35013729236487401</v>
      </c>
      <c r="M878" s="1" t="s">
        <v>581</v>
      </c>
      <c r="N878" s="1" t="s">
        <v>581</v>
      </c>
      <c r="O878" s="1" t="s">
        <v>556</v>
      </c>
      <c r="P878" s="1" t="s">
        <v>581</v>
      </c>
      <c r="Q878" s="1" t="s">
        <v>581</v>
      </c>
      <c r="R878" s="1" t="s">
        <v>1741</v>
      </c>
      <c r="S878" s="1" t="s">
        <v>1741</v>
      </c>
      <c r="T878" s="1" t="s">
        <v>1741</v>
      </c>
      <c r="U878" s="1" t="s">
        <v>1741</v>
      </c>
      <c r="V878" s="1" t="s">
        <v>1741</v>
      </c>
      <c r="W878" s="3" t="s">
        <v>1741</v>
      </c>
      <c r="X878" s="3" t="s">
        <v>1741</v>
      </c>
      <c r="Y878" s="3" t="s">
        <v>1741</v>
      </c>
      <c r="Z878" s="3" t="s">
        <v>1741</v>
      </c>
      <c r="AA878" s="3" t="s">
        <v>1741</v>
      </c>
      <c r="AB878" s="3" t="s">
        <v>1741</v>
      </c>
      <c r="AC878" s="3" t="s">
        <v>1741</v>
      </c>
      <c r="AD878" s="3" t="s">
        <v>1741</v>
      </c>
      <c r="AE878" s="3" t="s">
        <v>1741</v>
      </c>
      <c r="AF878" s="3" t="s">
        <v>1741</v>
      </c>
      <c r="AG878" s="3" t="s">
        <v>1741</v>
      </c>
      <c r="AH878" s="3" t="s">
        <v>1741</v>
      </c>
      <c r="AI878" s="15" t="s">
        <v>1741</v>
      </c>
    </row>
    <row r="879" spans="1:35" x14ac:dyDescent="0.3">
      <c r="A879" s="48" t="s">
        <v>1026</v>
      </c>
      <c r="B879" s="89" t="s">
        <v>1279</v>
      </c>
      <c r="C879" s="89" t="s">
        <v>466</v>
      </c>
      <c r="D879" s="11">
        <v>2019</v>
      </c>
      <c r="E879" s="4">
        <v>43523</v>
      </c>
      <c r="F879" s="205">
        <v>6578210</v>
      </c>
      <c r="G879" s="174">
        <v>158727</v>
      </c>
      <c r="H879" s="1">
        <v>1.7278358497870694</v>
      </c>
      <c r="I879" s="1">
        <v>0.24157955865272934</v>
      </c>
      <c r="J879" s="1">
        <v>0.66124661246612459</v>
      </c>
      <c r="K879" s="1">
        <v>0.70715115314418453</v>
      </c>
      <c r="L879" s="1">
        <v>0.55312206183286317</v>
      </c>
      <c r="M879" s="1">
        <v>0.63912394225983071</v>
      </c>
      <c r="N879" s="1" t="s">
        <v>581</v>
      </c>
      <c r="O879" s="1">
        <v>0.17119628339140533</v>
      </c>
      <c r="P879" s="1" t="s">
        <v>581</v>
      </c>
      <c r="Q879" s="1" t="s">
        <v>581</v>
      </c>
      <c r="R879" s="1" t="s">
        <v>1741</v>
      </c>
      <c r="S879" s="1" t="s">
        <v>1741</v>
      </c>
      <c r="T879" s="1" t="s">
        <v>1741</v>
      </c>
      <c r="U879" s="1" t="s">
        <v>1741</v>
      </c>
      <c r="V879" s="1" t="s">
        <v>1741</v>
      </c>
      <c r="W879" s="3" t="s">
        <v>1741</v>
      </c>
      <c r="X879" s="3" t="s">
        <v>1741</v>
      </c>
      <c r="Y879" s="3" t="s">
        <v>1741</v>
      </c>
      <c r="Z879" s="3" t="s">
        <v>1741</v>
      </c>
      <c r="AA879" s="3" t="s">
        <v>1741</v>
      </c>
      <c r="AB879" s="3" t="s">
        <v>1741</v>
      </c>
      <c r="AC879" s="3" t="s">
        <v>1741</v>
      </c>
      <c r="AD879" s="3" t="s">
        <v>1741</v>
      </c>
      <c r="AE879" s="3" t="s">
        <v>1741</v>
      </c>
      <c r="AF879" s="3" t="s">
        <v>1741</v>
      </c>
      <c r="AG879" s="3" t="s">
        <v>1741</v>
      </c>
      <c r="AH879" s="3" t="s">
        <v>1741</v>
      </c>
      <c r="AI879" s="15" t="s">
        <v>1741</v>
      </c>
    </row>
    <row r="880" spans="1:35" x14ac:dyDescent="0.3">
      <c r="A880" s="48" t="s">
        <v>1027</v>
      </c>
      <c r="B880" s="89" t="s">
        <v>1279</v>
      </c>
      <c r="C880" s="89" t="s">
        <v>466</v>
      </c>
      <c r="D880" s="11">
        <v>2019</v>
      </c>
      <c r="E880" s="4">
        <v>43546</v>
      </c>
      <c r="F880" s="205">
        <v>6578210</v>
      </c>
      <c r="G880" s="174">
        <v>158727</v>
      </c>
      <c r="H880" s="1">
        <v>1.7752163023679419</v>
      </c>
      <c r="I880" s="1">
        <v>1.2215391621129328</v>
      </c>
      <c r="J880" s="1">
        <v>1.2354407002631049</v>
      </c>
      <c r="K880" s="1">
        <v>0.63116651487553133</v>
      </c>
      <c r="L880" s="1">
        <v>0.82190599069014381</v>
      </c>
      <c r="M880" s="1">
        <v>1.5792349726775956</v>
      </c>
      <c r="N880" s="1" t="s">
        <v>581</v>
      </c>
      <c r="O880" s="1">
        <v>0.27507083586318565</v>
      </c>
      <c r="P880" s="1" t="s">
        <v>581</v>
      </c>
      <c r="Q880" s="1" t="s">
        <v>581</v>
      </c>
      <c r="R880" s="1" t="s">
        <v>1741</v>
      </c>
      <c r="S880" s="1" t="s">
        <v>1741</v>
      </c>
      <c r="T880" s="1" t="s">
        <v>1741</v>
      </c>
      <c r="U880" s="1" t="s">
        <v>1741</v>
      </c>
      <c r="V880" s="1" t="s">
        <v>1741</v>
      </c>
      <c r="W880" s="3" t="s">
        <v>1741</v>
      </c>
      <c r="X880" s="3" t="s">
        <v>1741</v>
      </c>
      <c r="Y880" s="3" t="s">
        <v>1741</v>
      </c>
      <c r="Z880" s="3" t="s">
        <v>1741</v>
      </c>
      <c r="AA880" s="3" t="s">
        <v>1741</v>
      </c>
      <c r="AB880" s="3" t="s">
        <v>1741</v>
      </c>
      <c r="AC880" s="3" t="s">
        <v>1741</v>
      </c>
      <c r="AD880" s="3" t="s">
        <v>1741</v>
      </c>
      <c r="AE880" s="3" t="s">
        <v>1741</v>
      </c>
      <c r="AF880" s="3" t="s">
        <v>1741</v>
      </c>
      <c r="AG880" s="3" t="s">
        <v>1741</v>
      </c>
      <c r="AH880" s="3" t="s">
        <v>1741</v>
      </c>
      <c r="AI880" s="15" t="s">
        <v>1741</v>
      </c>
    </row>
    <row r="881" spans="1:35" x14ac:dyDescent="0.3">
      <c r="A881" s="48" t="s">
        <v>1028</v>
      </c>
      <c r="B881" s="89" t="s">
        <v>1279</v>
      </c>
      <c r="C881" s="89" t="s">
        <v>466</v>
      </c>
      <c r="D881" s="11">
        <v>2019</v>
      </c>
      <c r="E881" s="4">
        <v>43571</v>
      </c>
      <c r="F881" s="205">
        <v>6578210</v>
      </c>
      <c r="G881" s="174">
        <v>158727</v>
      </c>
      <c r="H881" s="1">
        <v>2.427358012170385</v>
      </c>
      <c r="I881" s="1">
        <v>1.423269523326572</v>
      </c>
      <c r="J881" s="1">
        <v>0.99400536076499557</v>
      </c>
      <c r="K881" s="1">
        <v>0.84467364532019718</v>
      </c>
      <c r="L881" s="1">
        <v>0.93429893509127782</v>
      </c>
      <c r="M881" s="1">
        <v>1.0650898290350621</v>
      </c>
      <c r="N881" s="1" t="s">
        <v>581</v>
      </c>
      <c r="O881" s="1">
        <v>0.35857360185453485</v>
      </c>
      <c r="P881" s="1" t="s">
        <v>581</v>
      </c>
      <c r="Q881" s="1" t="s">
        <v>581</v>
      </c>
      <c r="R881" s="1" t="s">
        <v>1741</v>
      </c>
      <c r="S881" s="1" t="s">
        <v>1741</v>
      </c>
      <c r="T881" s="1" t="s">
        <v>1741</v>
      </c>
      <c r="U881" s="1" t="s">
        <v>1741</v>
      </c>
      <c r="V881" s="1" t="s">
        <v>1741</v>
      </c>
      <c r="W881" s="3" t="s">
        <v>1741</v>
      </c>
      <c r="X881" s="3" t="s">
        <v>1741</v>
      </c>
      <c r="Y881" s="3" t="s">
        <v>1741</v>
      </c>
      <c r="Z881" s="3" t="s">
        <v>1741</v>
      </c>
      <c r="AA881" s="3" t="s">
        <v>1741</v>
      </c>
      <c r="AB881" s="3" t="s">
        <v>1741</v>
      </c>
      <c r="AC881" s="3" t="s">
        <v>1741</v>
      </c>
      <c r="AD881" s="3" t="s">
        <v>1741</v>
      </c>
      <c r="AE881" s="3" t="s">
        <v>1741</v>
      </c>
      <c r="AF881" s="3" t="s">
        <v>1741</v>
      </c>
      <c r="AG881" s="3" t="s">
        <v>1741</v>
      </c>
      <c r="AH881" s="3" t="s">
        <v>1741</v>
      </c>
      <c r="AI881" s="15" t="s">
        <v>1741</v>
      </c>
    </row>
    <row r="882" spans="1:35" x14ac:dyDescent="0.3">
      <c r="A882" s="48" t="s">
        <v>1029</v>
      </c>
      <c r="B882" s="89" t="s">
        <v>1279</v>
      </c>
      <c r="C882" s="89" t="s">
        <v>466</v>
      </c>
      <c r="D882" s="11">
        <v>2019</v>
      </c>
      <c r="E882" s="4">
        <v>43600</v>
      </c>
      <c r="F882" s="205">
        <v>6578210</v>
      </c>
      <c r="G882" s="174">
        <v>158727</v>
      </c>
      <c r="H882" s="1">
        <v>1.2807339449541284</v>
      </c>
      <c r="I882" s="1">
        <v>1.1404652686762777</v>
      </c>
      <c r="J882" s="1">
        <v>0.72289833364538469</v>
      </c>
      <c r="K882" s="1">
        <v>0.56851713162329143</v>
      </c>
      <c r="L882" s="1">
        <v>0.8479357798165138</v>
      </c>
      <c r="M882" s="1">
        <v>1.3206328402920799</v>
      </c>
      <c r="N882" s="1" t="s">
        <v>581</v>
      </c>
      <c r="O882" s="1">
        <v>0.22718592023965548</v>
      </c>
      <c r="P882" s="1" t="s">
        <v>581</v>
      </c>
      <c r="Q882" s="1" t="s">
        <v>581</v>
      </c>
      <c r="R882" s="1" t="s">
        <v>1741</v>
      </c>
      <c r="S882" s="1" t="s">
        <v>1741</v>
      </c>
      <c r="T882" s="1" t="s">
        <v>1741</v>
      </c>
      <c r="U882" s="1" t="s">
        <v>1741</v>
      </c>
      <c r="V882" s="1" t="s">
        <v>1741</v>
      </c>
      <c r="W882" s="3" t="s">
        <v>1741</v>
      </c>
      <c r="X882" s="3" t="s">
        <v>1741</v>
      </c>
      <c r="Y882" s="3" t="s">
        <v>1741</v>
      </c>
      <c r="Z882" s="3" t="s">
        <v>1741</v>
      </c>
      <c r="AA882" s="3" t="s">
        <v>1741</v>
      </c>
      <c r="AB882" s="3" t="s">
        <v>1741</v>
      </c>
      <c r="AC882" s="3" t="s">
        <v>1741</v>
      </c>
      <c r="AD882" s="3" t="s">
        <v>1741</v>
      </c>
      <c r="AE882" s="3" t="s">
        <v>1741</v>
      </c>
      <c r="AF882" s="3" t="s">
        <v>1741</v>
      </c>
      <c r="AG882" s="3" t="s">
        <v>1741</v>
      </c>
      <c r="AH882" s="3" t="s">
        <v>1741</v>
      </c>
      <c r="AI882" s="15" t="s">
        <v>1741</v>
      </c>
    </row>
    <row r="883" spans="1:35" x14ac:dyDescent="0.3">
      <c r="A883" s="48" t="s">
        <v>1030</v>
      </c>
      <c r="B883" s="89" t="s">
        <v>1279</v>
      </c>
      <c r="C883" s="89" t="s">
        <v>466</v>
      </c>
      <c r="D883" s="11">
        <v>2019</v>
      </c>
      <c r="E883" s="4">
        <v>43633</v>
      </c>
      <c r="F883" s="205">
        <v>6578210</v>
      </c>
      <c r="G883" s="174">
        <v>158727</v>
      </c>
      <c r="H883" s="1">
        <v>1.7467501853193479</v>
      </c>
      <c r="I883" s="1">
        <v>0.95498172005753812</v>
      </c>
      <c r="J883" s="1" t="s">
        <v>556</v>
      </c>
      <c r="K883" s="1">
        <v>0.68994571665564197</v>
      </c>
      <c r="L883" s="1">
        <v>0.70568189540219017</v>
      </c>
      <c r="M883" s="1">
        <v>0.89123258155626239</v>
      </c>
      <c r="N883" s="1" t="s">
        <v>581</v>
      </c>
      <c r="O883" s="1">
        <v>0.28073243036087397</v>
      </c>
      <c r="P883" s="1" t="s">
        <v>581</v>
      </c>
      <c r="Q883" s="1" t="s">
        <v>581</v>
      </c>
      <c r="R883" s="1" t="s">
        <v>1741</v>
      </c>
      <c r="S883" s="1" t="s">
        <v>1741</v>
      </c>
      <c r="T883" s="1" t="s">
        <v>1741</v>
      </c>
      <c r="U883" s="1" t="s">
        <v>1741</v>
      </c>
      <c r="V883" s="1" t="s">
        <v>1741</v>
      </c>
      <c r="W883" s="3" t="s">
        <v>1741</v>
      </c>
      <c r="X883" s="3" t="s">
        <v>1741</v>
      </c>
      <c r="Y883" s="3" t="s">
        <v>1741</v>
      </c>
      <c r="Z883" s="3" t="s">
        <v>1741</v>
      </c>
      <c r="AA883" s="3" t="s">
        <v>1741</v>
      </c>
      <c r="AB883" s="3" t="s">
        <v>1741</v>
      </c>
      <c r="AC883" s="3" t="s">
        <v>1741</v>
      </c>
      <c r="AD883" s="3" t="s">
        <v>1741</v>
      </c>
      <c r="AE883" s="3" t="s">
        <v>1741</v>
      </c>
      <c r="AF883" s="3" t="s">
        <v>1741</v>
      </c>
      <c r="AG883" s="3" t="s">
        <v>1741</v>
      </c>
      <c r="AH883" s="3" t="s">
        <v>1741</v>
      </c>
      <c r="AI883" s="15" t="s">
        <v>1741</v>
      </c>
    </row>
    <row r="884" spans="1:35" x14ac:dyDescent="0.3">
      <c r="A884" s="48" t="s">
        <v>1159</v>
      </c>
      <c r="B884" s="89" t="s">
        <v>1279</v>
      </c>
      <c r="C884" s="89" t="s">
        <v>466</v>
      </c>
      <c r="D884" s="11">
        <v>2019</v>
      </c>
      <c r="E884" s="4">
        <v>43664</v>
      </c>
      <c r="F884" s="205">
        <v>6578210</v>
      </c>
      <c r="G884" s="174">
        <v>158727</v>
      </c>
      <c r="H884" s="1">
        <v>1.1378158969927781</v>
      </c>
      <c r="I884" s="1">
        <v>1.2193597252002859</v>
      </c>
      <c r="J884" s="1">
        <v>0.67670496367651289</v>
      </c>
      <c r="K884" s="1">
        <v>1.0074161786198141</v>
      </c>
      <c r="L884" s="1">
        <v>0.81976936452566107</v>
      </c>
      <c r="M884" s="1">
        <v>1.2271898102217811</v>
      </c>
      <c r="N884" s="1" t="s">
        <v>581</v>
      </c>
      <c r="O884" s="1">
        <v>0.22925934223018743</v>
      </c>
      <c r="P884" s="1" t="s">
        <v>556</v>
      </c>
      <c r="Q884" s="1" t="s">
        <v>1741</v>
      </c>
      <c r="R884" s="1" t="s">
        <v>556</v>
      </c>
      <c r="S884" s="1" t="s">
        <v>1741</v>
      </c>
      <c r="T884" s="1">
        <v>1.3025250424040706</v>
      </c>
      <c r="U884" s="1">
        <v>0.9175174150051737</v>
      </c>
      <c r="V884" s="1" t="s">
        <v>603</v>
      </c>
      <c r="W884" s="3" t="s">
        <v>1741</v>
      </c>
      <c r="X884" s="3" t="s">
        <v>1741</v>
      </c>
      <c r="Y884" s="3" t="s">
        <v>1741</v>
      </c>
      <c r="Z884" s="3" t="s">
        <v>1741</v>
      </c>
      <c r="AA884" s="3" t="s">
        <v>1741</v>
      </c>
      <c r="AB884" s="3" t="s">
        <v>1741</v>
      </c>
      <c r="AC884" s="3" t="s">
        <v>1741</v>
      </c>
      <c r="AD884" s="3" t="s">
        <v>1741</v>
      </c>
      <c r="AE884" s="3" t="s">
        <v>1741</v>
      </c>
      <c r="AF884" s="3" t="s">
        <v>1741</v>
      </c>
      <c r="AG884" s="3" t="s">
        <v>1741</v>
      </c>
      <c r="AH884" s="3" t="s">
        <v>1741</v>
      </c>
      <c r="AI884" s="15" t="s">
        <v>1741</v>
      </c>
    </row>
    <row r="885" spans="1:35" x14ac:dyDescent="0.3">
      <c r="A885" s="48" t="s">
        <v>1160</v>
      </c>
      <c r="B885" s="89" t="s">
        <v>1279</v>
      </c>
      <c r="C885" s="3" t="s">
        <v>2001</v>
      </c>
      <c r="D885" s="11">
        <v>2019</v>
      </c>
      <c r="E885" s="4">
        <v>43696</v>
      </c>
      <c r="F885" s="205">
        <v>6578210</v>
      </c>
      <c r="G885" s="174">
        <v>158727</v>
      </c>
      <c r="H885" s="1">
        <v>1.4984462866789243</v>
      </c>
      <c r="I885" s="1">
        <v>1.3387095039944947</v>
      </c>
      <c r="J885" s="1">
        <v>0.42079287764910811</v>
      </c>
      <c r="K885" s="1">
        <v>1.0283130651699408</v>
      </c>
      <c r="L885" s="1">
        <v>0.83272582604862211</v>
      </c>
      <c r="M885" s="1">
        <v>1.1304796619463888</v>
      </c>
      <c r="N885" s="1" t="s">
        <v>581</v>
      </c>
      <c r="O885" s="1">
        <v>0.21011150177951252</v>
      </c>
      <c r="P885" s="1" t="s">
        <v>556</v>
      </c>
      <c r="Q885" s="1" t="s">
        <v>1741</v>
      </c>
      <c r="R885" s="1" t="s">
        <v>556</v>
      </c>
      <c r="S885" s="1" t="s">
        <v>1741</v>
      </c>
      <c r="T885" s="1">
        <v>1.6128511983484404</v>
      </c>
      <c r="U885" s="1">
        <v>0.84092986247755452</v>
      </c>
      <c r="V885" s="1" t="s">
        <v>603</v>
      </c>
      <c r="W885" s="3" t="s">
        <v>1741</v>
      </c>
      <c r="X885" s="3" t="s">
        <v>1741</v>
      </c>
      <c r="Y885" s="3" t="s">
        <v>1741</v>
      </c>
      <c r="Z885" s="3" t="s">
        <v>1741</v>
      </c>
      <c r="AA885" s="3" t="s">
        <v>1741</v>
      </c>
      <c r="AB885" s="3" t="s">
        <v>1741</v>
      </c>
      <c r="AC885" s="3" t="s">
        <v>1741</v>
      </c>
      <c r="AD885" s="3" t="s">
        <v>1741</v>
      </c>
      <c r="AE885" s="3" t="s">
        <v>1741</v>
      </c>
      <c r="AF885" s="3" t="s">
        <v>1741</v>
      </c>
      <c r="AG885" s="3" t="s">
        <v>1741</v>
      </c>
      <c r="AH885" s="3" t="s">
        <v>1741</v>
      </c>
      <c r="AI885" s="15" t="s">
        <v>1741</v>
      </c>
    </row>
    <row r="886" spans="1:35" x14ac:dyDescent="0.3">
      <c r="A886" s="48" t="s">
        <v>1161</v>
      </c>
      <c r="B886" s="89" t="s">
        <v>1279</v>
      </c>
      <c r="C886" s="3" t="s">
        <v>2001</v>
      </c>
      <c r="D886" s="11">
        <v>2019</v>
      </c>
      <c r="E886" s="4">
        <v>43727</v>
      </c>
      <c r="F886" s="205">
        <v>6578210</v>
      </c>
      <c r="G886" s="174">
        <v>158727</v>
      </c>
      <c r="H886" s="1">
        <v>1.1162799769839178</v>
      </c>
      <c r="I886" s="1">
        <v>1.2639730048665359</v>
      </c>
      <c r="J886" s="1">
        <v>0.53380730858129255</v>
      </c>
      <c r="K886" s="1">
        <v>0.85955508743185383</v>
      </c>
      <c r="L886" s="1">
        <v>0.67630221285974812</v>
      </c>
      <c r="M886" s="1">
        <v>0.96685099037420619</v>
      </c>
      <c r="N886" s="1" t="s">
        <v>581</v>
      </c>
      <c r="O886" s="1">
        <v>0.2520163453192506</v>
      </c>
      <c r="P886" s="1" t="s">
        <v>556</v>
      </c>
      <c r="Q886" s="1" t="s">
        <v>1741</v>
      </c>
      <c r="R886" s="1" t="s">
        <v>556</v>
      </c>
      <c r="S886" s="1" t="s">
        <v>1741</v>
      </c>
      <c r="T886" s="1">
        <v>1.1586061616782233</v>
      </c>
      <c r="U886" s="1">
        <v>0.65741147098120667</v>
      </c>
      <c r="V886" s="1" t="s">
        <v>603</v>
      </c>
      <c r="W886" s="3" t="s">
        <v>1741</v>
      </c>
      <c r="X886" s="3" t="s">
        <v>1741</v>
      </c>
      <c r="Y886" s="3" t="s">
        <v>1741</v>
      </c>
      <c r="Z886" s="3" t="s">
        <v>1741</v>
      </c>
      <c r="AA886" s="3" t="s">
        <v>1741</v>
      </c>
      <c r="AB886" s="3" t="s">
        <v>1741</v>
      </c>
      <c r="AC886" s="3" t="s">
        <v>1741</v>
      </c>
      <c r="AD886" s="3" t="s">
        <v>1741</v>
      </c>
      <c r="AE886" s="3" t="s">
        <v>1741</v>
      </c>
      <c r="AF886" s="3" t="s">
        <v>1741</v>
      </c>
      <c r="AG886" s="3" t="s">
        <v>1741</v>
      </c>
      <c r="AH886" s="3" t="s">
        <v>1741</v>
      </c>
      <c r="AI886" s="15" t="s">
        <v>1741</v>
      </c>
    </row>
    <row r="887" spans="1:35" x14ac:dyDescent="0.3">
      <c r="A887" s="48" t="s">
        <v>1162</v>
      </c>
      <c r="B887" s="89" t="s">
        <v>1279</v>
      </c>
      <c r="C887" s="89" t="s">
        <v>466</v>
      </c>
      <c r="D887" s="11">
        <v>2019</v>
      </c>
      <c r="E887" s="4">
        <v>43755</v>
      </c>
      <c r="F887" s="205">
        <v>6578210</v>
      </c>
      <c r="G887" s="174">
        <v>158727</v>
      </c>
      <c r="H887" s="1">
        <v>4.2844664701627106</v>
      </c>
      <c r="I887" s="1">
        <v>1.7426230039192827</v>
      </c>
      <c r="J887" s="1">
        <v>1.2544942182489556</v>
      </c>
      <c r="K887" s="1">
        <v>0.97068636025005683</v>
      </c>
      <c r="L887" s="1">
        <v>0.90152128612919613</v>
      </c>
      <c r="M887" s="1">
        <v>1.9201243805266741</v>
      </c>
      <c r="N887" s="1" t="s">
        <v>581</v>
      </c>
      <c r="O887" s="1">
        <v>0.38288040250920446</v>
      </c>
      <c r="P887" s="1">
        <v>0.23368855202496253</v>
      </c>
      <c r="Q887" s="1" t="s">
        <v>1741</v>
      </c>
      <c r="R887" s="1">
        <v>0.1827162893142876</v>
      </c>
      <c r="S887" s="1" t="s">
        <v>1741</v>
      </c>
      <c r="T887" s="1">
        <v>2.1819820987054492</v>
      </c>
      <c r="U887" s="1">
        <v>0.39138837603515486</v>
      </c>
      <c r="V887" s="1" t="s">
        <v>603</v>
      </c>
      <c r="W887" s="3" t="s">
        <v>1741</v>
      </c>
      <c r="X887" s="3" t="s">
        <v>1741</v>
      </c>
      <c r="Y887" s="3" t="s">
        <v>1741</v>
      </c>
      <c r="Z887" s="3" t="s">
        <v>1741</v>
      </c>
      <c r="AA887" s="3" t="s">
        <v>1741</v>
      </c>
      <c r="AB887" s="3" t="s">
        <v>1741</v>
      </c>
      <c r="AC887" s="3" t="s">
        <v>1741</v>
      </c>
      <c r="AD887" s="3" t="s">
        <v>1741</v>
      </c>
      <c r="AE887" s="3" t="s">
        <v>1741</v>
      </c>
      <c r="AF887" s="3" t="s">
        <v>1741</v>
      </c>
      <c r="AG887" s="3" t="s">
        <v>1741</v>
      </c>
      <c r="AH887" s="3" t="s">
        <v>1741</v>
      </c>
      <c r="AI887" s="15" t="s">
        <v>1741</v>
      </c>
    </row>
    <row r="888" spans="1:35" x14ac:dyDescent="0.3">
      <c r="A888" s="48" t="s">
        <v>1163</v>
      </c>
      <c r="B888" s="89" t="s">
        <v>1279</v>
      </c>
      <c r="C888" s="89" t="s">
        <v>466</v>
      </c>
      <c r="D888" s="11">
        <v>2019</v>
      </c>
      <c r="E888" s="4">
        <v>43755</v>
      </c>
      <c r="F888" s="205">
        <v>6578210</v>
      </c>
      <c r="G888" s="174">
        <v>158727</v>
      </c>
      <c r="H888" s="1">
        <v>2.8675699115793036</v>
      </c>
      <c r="I888" s="1">
        <v>1.6055336971696916</v>
      </c>
      <c r="J888" s="1">
        <v>1.279667470491179</v>
      </c>
      <c r="K888" s="1">
        <v>0.97943901510343956</v>
      </c>
      <c r="L888" s="1">
        <v>1.0100478064052123</v>
      </c>
      <c r="M888" s="1">
        <v>1.5668232009138217</v>
      </c>
      <c r="N888" s="1" t="s">
        <v>581</v>
      </c>
      <c r="O888" s="1">
        <v>0.2925709692431358</v>
      </c>
      <c r="P888" s="1">
        <v>0.33236028260777595</v>
      </c>
      <c r="Q888" s="1" t="s">
        <v>1741</v>
      </c>
      <c r="R888" s="1">
        <v>0.14154715065363624</v>
      </c>
      <c r="S888" s="1" t="s">
        <v>1741</v>
      </c>
      <c r="T888" s="1">
        <v>1.5282502009561281</v>
      </c>
      <c r="U888" s="1" t="s">
        <v>556</v>
      </c>
      <c r="V888" s="1" t="s">
        <v>603</v>
      </c>
      <c r="W888" s="3" t="s">
        <v>1741</v>
      </c>
      <c r="X888" s="3" t="s">
        <v>1741</v>
      </c>
      <c r="Y888" s="3" t="s">
        <v>1741</v>
      </c>
      <c r="Z888" s="3" t="s">
        <v>1741</v>
      </c>
      <c r="AA888" s="3" t="s">
        <v>1741</v>
      </c>
      <c r="AB888" s="3" t="s">
        <v>1741</v>
      </c>
      <c r="AC888" s="3" t="s">
        <v>1741</v>
      </c>
      <c r="AD888" s="3" t="s">
        <v>1741</v>
      </c>
      <c r="AE888" s="3" t="s">
        <v>1741</v>
      </c>
      <c r="AF888" s="3" t="s">
        <v>1741</v>
      </c>
      <c r="AG888" s="3" t="s">
        <v>1741</v>
      </c>
      <c r="AH888" s="3" t="s">
        <v>1741</v>
      </c>
      <c r="AI888" s="15" t="s">
        <v>1741</v>
      </c>
    </row>
    <row r="889" spans="1:35" x14ac:dyDescent="0.3">
      <c r="A889" s="48" t="s">
        <v>1164</v>
      </c>
      <c r="B889" s="89" t="s">
        <v>1279</v>
      </c>
      <c r="C889" s="89" t="s">
        <v>466</v>
      </c>
      <c r="D889" s="11">
        <v>2019</v>
      </c>
      <c r="E889" s="4">
        <v>43783</v>
      </c>
      <c r="F889" s="205">
        <v>6578210</v>
      </c>
      <c r="G889" s="174">
        <v>158727</v>
      </c>
      <c r="H889" s="1">
        <v>1.8865570543622994</v>
      </c>
      <c r="I889" s="1">
        <v>1.0313302070669059</v>
      </c>
      <c r="J889" s="1">
        <v>1.1483239738319919</v>
      </c>
      <c r="K889" s="1">
        <v>1.1354908431270383</v>
      </c>
      <c r="L889" s="1">
        <v>0.22539994982535361</v>
      </c>
      <c r="M889" s="1">
        <v>1.2204982728342886</v>
      </c>
      <c r="N889" s="1" t="s">
        <v>581</v>
      </c>
      <c r="O889" s="1">
        <v>0.31980547675563015</v>
      </c>
      <c r="P889" s="1" t="s">
        <v>556</v>
      </c>
      <c r="Q889" s="1" t="s">
        <v>1741</v>
      </c>
      <c r="R889" s="1" t="s">
        <v>556</v>
      </c>
      <c r="S889" s="1" t="s">
        <v>1741</v>
      </c>
      <c r="T889" s="1" t="s">
        <v>1264</v>
      </c>
      <c r="U889" s="1">
        <v>1.2623748046083483</v>
      </c>
      <c r="V889" s="1" t="s">
        <v>603</v>
      </c>
      <c r="W889" s="3" t="s">
        <v>1741</v>
      </c>
      <c r="X889" s="3" t="s">
        <v>1741</v>
      </c>
      <c r="Y889" s="3" t="s">
        <v>1741</v>
      </c>
      <c r="Z889" s="3" t="s">
        <v>1741</v>
      </c>
      <c r="AA889" s="3" t="s">
        <v>1741</v>
      </c>
      <c r="AB889" s="3" t="s">
        <v>1741</v>
      </c>
      <c r="AC889" s="3" t="s">
        <v>1741</v>
      </c>
      <c r="AD889" s="3" t="s">
        <v>1741</v>
      </c>
      <c r="AE889" s="3" t="s">
        <v>1741</v>
      </c>
      <c r="AF889" s="3" t="s">
        <v>1741</v>
      </c>
      <c r="AG889" s="3" t="s">
        <v>1741</v>
      </c>
      <c r="AH889" s="3" t="s">
        <v>1741</v>
      </c>
      <c r="AI889" s="15" t="s">
        <v>1741</v>
      </c>
    </row>
    <row r="890" spans="1:35" x14ac:dyDescent="0.3">
      <c r="A890" s="48" t="s">
        <v>1165</v>
      </c>
      <c r="B890" s="89" t="s">
        <v>1279</v>
      </c>
      <c r="C890" s="89" t="s">
        <v>466</v>
      </c>
      <c r="D890" s="11">
        <v>2019</v>
      </c>
      <c r="E890" s="4">
        <v>43816</v>
      </c>
      <c r="F890" s="205">
        <v>6578210</v>
      </c>
      <c r="G890" s="174">
        <v>158727</v>
      </c>
      <c r="H890" s="1">
        <v>2.3155385160604403</v>
      </c>
      <c r="I890" s="1">
        <v>0.97801690346553261</v>
      </c>
      <c r="J890" s="1">
        <v>1.1639120676138621</v>
      </c>
      <c r="K890" s="1">
        <v>0.98166016946422241</v>
      </c>
      <c r="L890" s="1">
        <v>0.96770729297550395</v>
      </c>
      <c r="M890" s="1">
        <v>1.083969629605765</v>
      </c>
      <c r="N890" s="1" t="s">
        <v>581</v>
      </c>
      <c r="O890" s="1">
        <v>0.3454256473039295</v>
      </c>
      <c r="P890" s="1">
        <v>0.26227219519529194</v>
      </c>
      <c r="Q890" s="1" t="s">
        <v>1741</v>
      </c>
      <c r="R890" s="1">
        <v>0.11700333988423166</v>
      </c>
      <c r="S890" s="1" t="s">
        <v>1741</v>
      </c>
      <c r="T890" s="1">
        <v>2.7072392796159668</v>
      </c>
      <c r="U890" s="1">
        <v>2.4013767625675229</v>
      </c>
      <c r="V890" s="1" t="s">
        <v>603</v>
      </c>
      <c r="W890" s="3" t="s">
        <v>1741</v>
      </c>
      <c r="X890" s="3" t="s">
        <v>1741</v>
      </c>
      <c r="Y890" s="3" t="s">
        <v>1741</v>
      </c>
      <c r="Z890" s="3" t="s">
        <v>1741</v>
      </c>
      <c r="AA890" s="3" t="s">
        <v>1741</v>
      </c>
      <c r="AB890" s="3" t="s">
        <v>1741</v>
      </c>
      <c r="AC890" s="3" t="s">
        <v>1741</v>
      </c>
      <c r="AD890" s="3" t="s">
        <v>1741</v>
      </c>
      <c r="AE890" s="3" t="s">
        <v>1741</v>
      </c>
      <c r="AF890" s="3" t="s">
        <v>1741</v>
      </c>
      <c r="AG890" s="3" t="s">
        <v>1741</v>
      </c>
      <c r="AH890" s="3" t="s">
        <v>1741</v>
      </c>
      <c r="AI890" s="15" t="s">
        <v>1741</v>
      </c>
    </row>
    <row r="891" spans="1:35" x14ac:dyDescent="0.3">
      <c r="A891" s="48" t="s">
        <v>1031</v>
      </c>
      <c r="B891" s="89" t="s">
        <v>37</v>
      </c>
      <c r="C891" s="89" t="s">
        <v>37</v>
      </c>
      <c r="D891" s="11">
        <v>2019</v>
      </c>
      <c r="E891" s="4" t="s">
        <v>1032</v>
      </c>
      <c r="F891" s="210" t="s">
        <v>1741</v>
      </c>
      <c r="G891" s="167" t="s">
        <v>1741</v>
      </c>
      <c r="H891" s="1" t="s">
        <v>556</v>
      </c>
      <c r="I891" s="1" t="s">
        <v>587</v>
      </c>
      <c r="J891" s="1" t="s">
        <v>556</v>
      </c>
      <c r="K891" s="1" t="s">
        <v>556</v>
      </c>
      <c r="L891" s="1" t="s">
        <v>587</v>
      </c>
      <c r="M891" s="1" t="s">
        <v>581</v>
      </c>
      <c r="N891" s="1" t="s">
        <v>581</v>
      </c>
      <c r="O891" s="1" t="s">
        <v>556</v>
      </c>
      <c r="P891" s="1" t="s">
        <v>581</v>
      </c>
      <c r="Q891" s="1" t="s">
        <v>581</v>
      </c>
      <c r="R891" s="1" t="s">
        <v>1741</v>
      </c>
      <c r="S891" s="1" t="s">
        <v>1741</v>
      </c>
      <c r="T891" s="1" t="s">
        <v>1741</v>
      </c>
      <c r="U891" s="1" t="s">
        <v>1741</v>
      </c>
      <c r="V891" s="1" t="s">
        <v>1741</v>
      </c>
      <c r="W891" s="3" t="s">
        <v>1741</v>
      </c>
      <c r="X891" s="3" t="s">
        <v>1741</v>
      </c>
      <c r="Y891" s="3" t="s">
        <v>1741</v>
      </c>
      <c r="Z891" s="3" t="s">
        <v>1741</v>
      </c>
      <c r="AA891" s="3" t="s">
        <v>1741</v>
      </c>
      <c r="AB891" s="3" t="s">
        <v>1741</v>
      </c>
      <c r="AC891" s="3" t="s">
        <v>1741</v>
      </c>
      <c r="AD891" s="3" t="s">
        <v>1741</v>
      </c>
      <c r="AE891" s="3" t="s">
        <v>1741</v>
      </c>
      <c r="AF891" s="3" t="s">
        <v>1741</v>
      </c>
      <c r="AG891" s="3" t="s">
        <v>1741</v>
      </c>
      <c r="AH891" s="3" t="s">
        <v>1741</v>
      </c>
      <c r="AI891" s="15" t="s">
        <v>1741</v>
      </c>
    </row>
    <row r="892" spans="1:35" x14ac:dyDescent="0.3">
      <c r="A892" s="48" t="s">
        <v>1033</v>
      </c>
      <c r="B892" s="89" t="s">
        <v>37</v>
      </c>
      <c r="C892" s="89" t="s">
        <v>37</v>
      </c>
      <c r="D892" s="11">
        <v>2019</v>
      </c>
      <c r="E892" s="4" t="s">
        <v>1034</v>
      </c>
      <c r="F892" s="210" t="s">
        <v>1741</v>
      </c>
      <c r="G892" s="167" t="s">
        <v>1741</v>
      </c>
      <c r="H892" s="1" t="s">
        <v>556</v>
      </c>
      <c r="I892" s="1" t="s">
        <v>587</v>
      </c>
      <c r="J892" s="1" t="s">
        <v>556</v>
      </c>
      <c r="K892" s="1" t="s">
        <v>556</v>
      </c>
      <c r="L892" s="1" t="s">
        <v>587</v>
      </c>
      <c r="M892" s="1" t="s">
        <v>581</v>
      </c>
      <c r="N892" s="1" t="s">
        <v>581</v>
      </c>
      <c r="O892" s="1" t="s">
        <v>556</v>
      </c>
      <c r="P892" s="1" t="s">
        <v>581</v>
      </c>
      <c r="Q892" s="1" t="s">
        <v>581</v>
      </c>
      <c r="R892" s="1" t="s">
        <v>1741</v>
      </c>
      <c r="S892" s="1" t="s">
        <v>1741</v>
      </c>
      <c r="T892" s="1" t="s">
        <v>1741</v>
      </c>
      <c r="U892" s="1" t="s">
        <v>1741</v>
      </c>
      <c r="V892" s="1" t="s">
        <v>1741</v>
      </c>
      <c r="W892" s="3" t="s">
        <v>1741</v>
      </c>
      <c r="X892" s="3" t="s">
        <v>1741</v>
      </c>
      <c r="Y892" s="3" t="s">
        <v>1741</v>
      </c>
      <c r="Z892" s="3" t="s">
        <v>1741</v>
      </c>
      <c r="AA892" s="3" t="s">
        <v>1741</v>
      </c>
      <c r="AB892" s="3" t="s">
        <v>1741</v>
      </c>
      <c r="AC892" s="3" t="s">
        <v>1741</v>
      </c>
      <c r="AD892" s="3" t="s">
        <v>1741</v>
      </c>
      <c r="AE892" s="3" t="s">
        <v>1741</v>
      </c>
      <c r="AF892" s="3" t="s">
        <v>1741</v>
      </c>
      <c r="AG892" s="3" t="s">
        <v>1741</v>
      </c>
      <c r="AH892" s="3" t="s">
        <v>1741</v>
      </c>
      <c r="AI892" s="15" t="s">
        <v>1741</v>
      </c>
    </row>
    <row r="893" spans="1:35" x14ac:dyDescent="0.3">
      <c r="A893" s="48" t="s">
        <v>1035</v>
      </c>
      <c r="B893" s="89" t="s">
        <v>37</v>
      </c>
      <c r="C893" s="89" t="s">
        <v>37</v>
      </c>
      <c r="D893" s="11">
        <v>2019</v>
      </c>
      <c r="E893" s="4" t="s">
        <v>1036</v>
      </c>
      <c r="F893" s="210" t="s">
        <v>1741</v>
      </c>
      <c r="G893" s="167" t="s">
        <v>1741</v>
      </c>
      <c r="H893" s="1" t="s">
        <v>556</v>
      </c>
      <c r="I893" s="1" t="s">
        <v>587</v>
      </c>
      <c r="J893" s="1" t="s">
        <v>556</v>
      </c>
      <c r="K893" s="1" t="s">
        <v>556</v>
      </c>
      <c r="L893" s="1" t="s">
        <v>587</v>
      </c>
      <c r="M893" s="1" t="s">
        <v>581</v>
      </c>
      <c r="N893" s="1" t="s">
        <v>581</v>
      </c>
      <c r="O893" s="1" t="s">
        <v>556</v>
      </c>
      <c r="P893" s="1" t="s">
        <v>581</v>
      </c>
      <c r="Q893" s="1" t="s">
        <v>581</v>
      </c>
      <c r="R893" s="1" t="s">
        <v>1741</v>
      </c>
      <c r="S893" s="1" t="s">
        <v>1741</v>
      </c>
      <c r="T893" s="1" t="s">
        <v>1741</v>
      </c>
      <c r="U893" s="1" t="s">
        <v>1741</v>
      </c>
      <c r="V893" s="1" t="s">
        <v>1741</v>
      </c>
      <c r="W893" s="3" t="s">
        <v>1741</v>
      </c>
      <c r="X893" s="3" t="s">
        <v>1741</v>
      </c>
      <c r="Y893" s="3" t="s">
        <v>1741</v>
      </c>
      <c r="Z893" s="3" t="s">
        <v>1741</v>
      </c>
      <c r="AA893" s="3" t="s">
        <v>1741</v>
      </c>
      <c r="AB893" s="3" t="s">
        <v>1741</v>
      </c>
      <c r="AC893" s="3" t="s">
        <v>1741</v>
      </c>
      <c r="AD893" s="3" t="s">
        <v>1741</v>
      </c>
      <c r="AE893" s="3" t="s">
        <v>1741</v>
      </c>
      <c r="AF893" s="3" t="s">
        <v>1741</v>
      </c>
      <c r="AG893" s="3" t="s">
        <v>1741</v>
      </c>
      <c r="AH893" s="3" t="s">
        <v>1741</v>
      </c>
      <c r="AI893" s="15" t="s">
        <v>1741</v>
      </c>
    </row>
    <row r="894" spans="1:35" x14ac:dyDescent="0.3">
      <c r="A894" s="48" t="s">
        <v>1037</v>
      </c>
      <c r="B894" s="89" t="s">
        <v>37</v>
      </c>
      <c r="C894" s="89" t="s">
        <v>37</v>
      </c>
      <c r="D894" s="11">
        <v>2019</v>
      </c>
      <c r="E894" s="4" t="s">
        <v>1038</v>
      </c>
      <c r="F894" s="210" t="s">
        <v>1741</v>
      </c>
      <c r="G894" s="167" t="s">
        <v>1741</v>
      </c>
      <c r="H894" s="1" t="s">
        <v>556</v>
      </c>
      <c r="I894" s="1" t="s">
        <v>587</v>
      </c>
      <c r="J894" s="1" t="s">
        <v>556</v>
      </c>
      <c r="K894" s="1" t="s">
        <v>556</v>
      </c>
      <c r="L894" s="1" t="s">
        <v>587</v>
      </c>
      <c r="M894" s="1" t="s">
        <v>581</v>
      </c>
      <c r="N894" s="1" t="s">
        <v>581</v>
      </c>
      <c r="O894" s="1" t="s">
        <v>556</v>
      </c>
      <c r="P894" s="1" t="s">
        <v>581</v>
      </c>
      <c r="Q894" s="1" t="s">
        <v>581</v>
      </c>
      <c r="R894" s="1" t="s">
        <v>1741</v>
      </c>
      <c r="S894" s="1" t="s">
        <v>1741</v>
      </c>
      <c r="T894" s="1" t="s">
        <v>1741</v>
      </c>
      <c r="U894" s="1" t="s">
        <v>1741</v>
      </c>
      <c r="V894" s="1" t="s">
        <v>1741</v>
      </c>
      <c r="W894" s="3" t="s">
        <v>1741</v>
      </c>
      <c r="X894" s="3" t="s">
        <v>1741</v>
      </c>
      <c r="Y894" s="3" t="s">
        <v>1741</v>
      </c>
      <c r="Z894" s="3" t="s">
        <v>1741</v>
      </c>
      <c r="AA894" s="3" t="s">
        <v>1741</v>
      </c>
      <c r="AB894" s="3" t="s">
        <v>1741</v>
      </c>
      <c r="AC894" s="3" t="s">
        <v>1741</v>
      </c>
      <c r="AD894" s="3" t="s">
        <v>1741</v>
      </c>
      <c r="AE894" s="3" t="s">
        <v>1741</v>
      </c>
      <c r="AF894" s="3" t="s">
        <v>1741</v>
      </c>
      <c r="AG894" s="3" t="s">
        <v>1741</v>
      </c>
      <c r="AH894" s="3" t="s">
        <v>1741</v>
      </c>
      <c r="AI894" s="15" t="s">
        <v>1741</v>
      </c>
    </row>
    <row r="895" spans="1:35" x14ac:dyDescent="0.3">
      <c r="A895" s="48" t="s">
        <v>1039</v>
      </c>
      <c r="B895" s="89" t="s">
        <v>37</v>
      </c>
      <c r="C895" s="89" t="s">
        <v>37</v>
      </c>
      <c r="D895" s="11">
        <v>2019</v>
      </c>
      <c r="E895" s="4" t="s">
        <v>1040</v>
      </c>
      <c r="F895" s="210" t="s">
        <v>1741</v>
      </c>
      <c r="G895" s="167" t="s">
        <v>1741</v>
      </c>
      <c r="H895" s="1" t="s">
        <v>556</v>
      </c>
      <c r="I895" s="1" t="s">
        <v>587</v>
      </c>
      <c r="J895" s="1" t="s">
        <v>556</v>
      </c>
      <c r="K895" s="1" t="s">
        <v>556</v>
      </c>
      <c r="L895" s="1" t="s">
        <v>587</v>
      </c>
      <c r="M895" s="1" t="s">
        <v>581</v>
      </c>
      <c r="N895" s="1" t="s">
        <v>581</v>
      </c>
      <c r="O895" s="1" t="s">
        <v>556</v>
      </c>
      <c r="P895" s="1" t="s">
        <v>581</v>
      </c>
      <c r="Q895" s="1" t="s">
        <v>581</v>
      </c>
      <c r="R895" s="1" t="s">
        <v>1741</v>
      </c>
      <c r="S895" s="1" t="s">
        <v>1741</v>
      </c>
      <c r="T895" s="1" t="s">
        <v>1741</v>
      </c>
      <c r="U895" s="1" t="s">
        <v>1741</v>
      </c>
      <c r="V895" s="1" t="s">
        <v>1741</v>
      </c>
      <c r="W895" s="3" t="s">
        <v>1741</v>
      </c>
      <c r="X895" s="3" t="s">
        <v>1741</v>
      </c>
      <c r="Y895" s="3" t="s">
        <v>1741</v>
      </c>
      <c r="Z895" s="3" t="s">
        <v>1741</v>
      </c>
      <c r="AA895" s="3" t="s">
        <v>1741</v>
      </c>
      <c r="AB895" s="3" t="s">
        <v>1741</v>
      </c>
      <c r="AC895" s="3" t="s">
        <v>1741</v>
      </c>
      <c r="AD895" s="3" t="s">
        <v>1741</v>
      </c>
      <c r="AE895" s="3" t="s">
        <v>1741</v>
      </c>
      <c r="AF895" s="3" t="s">
        <v>1741</v>
      </c>
      <c r="AG895" s="3" t="s">
        <v>1741</v>
      </c>
      <c r="AH895" s="3" t="s">
        <v>1741</v>
      </c>
      <c r="AI895" s="15" t="s">
        <v>1741</v>
      </c>
    </row>
    <row r="896" spans="1:35" x14ac:dyDescent="0.3">
      <c r="A896" s="48" t="s">
        <v>1041</v>
      </c>
      <c r="B896" s="89" t="s">
        <v>37</v>
      </c>
      <c r="C896" s="89" t="s">
        <v>37</v>
      </c>
      <c r="D896" s="11">
        <v>2019</v>
      </c>
      <c r="E896" s="4" t="s">
        <v>1042</v>
      </c>
      <c r="F896" s="210" t="s">
        <v>1741</v>
      </c>
      <c r="G896" s="167" t="s">
        <v>1741</v>
      </c>
      <c r="H896" s="1" t="s">
        <v>556</v>
      </c>
      <c r="I896" s="1" t="s">
        <v>587</v>
      </c>
      <c r="J896" s="1" t="s">
        <v>556</v>
      </c>
      <c r="K896" s="1" t="s">
        <v>556</v>
      </c>
      <c r="L896" s="1" t="s">
        <v>587</v>
      </c>
      <c r="M896" s="1" t="s">
        <v>581</v>
      </c>
      <c r="N896" s="1" t="s">
        <v>581</v>
      </c>
      <c r="O896" s="1" t="s">
        <v>556</v>
      </c>
      <c r="P896" s="1" t="s">
        <v>581</v>
      </c>
      <c r="Q896" s="1" t="s">
        <v>581</v>
      </c>
      <c r="R896" s="1" t="s">
        <v>1741</v>
      </c>
      <c r="S896" s="1" t="s">
        <v>1741</v>
      </c>
      <c r="T896" s="1" t="s">
        <v>1741</v>
      </c>
      <c r="U896" s="1" t="s">
        <v>1741</v>
      </c>
      <c r="V896" s="1" t="s">
        <v>1741</v>
      </c>
      <c r="W896" s="3" t="s">
        <v>1741</v>
      </c>
      <c r="X896" s="3" t="s">
        <v>1741</v>
      </c>
      <c r="Y896" s="3" t="s">
        <v>1741</v>
      </c>
      <c r="Z896" s="3" t="s">
        <v>1741</v>
      </c>
      <c r="AA896" s="3" t="s">
        <v>1741</v>
      </c>
      <c r="AB896" s="3" t="s">
        <v>1741</v>
      </c>
      <c r="AC896" s="3" t="s">
        <v>1741</v>
      </c>
      <c r="AD896" s="3" t="s">
        <v>1741</v>
      </c>
      <c r="AE896" s="3" t="s">
        <v>1741</v>
      </c>
      <c r="AF896" s="3" t="s">
        <v>1741</v>
      </c>
      <c r="AG896" s="3" t="s">
        <v>1741</v>
      </c>
      <c r="AH896" s="3" t="s">
        <v>1741</v>
      </c>
      <c r="AI896" s="15" t="s">
        <v>1741</v>
      </c>
    </row>
    <row r="897" spans="1:35" x14ac:dyDescent="0.3">
      <c r="A897" s="48" t="s">
        <v>1166</v>
      </c>
      <c r="B897" s="89" t="s">
        <v>37</v>
      </c>
      <c r="C897" s="89" t="s">
        <v>37</v>
      </c>
      <c r="D897" s="11">
        <v>2019</v>
      </c>
      <c r="E897" s="4" t="s">
        <v>1167</v>
      </c>
      <c r="F897" s="210" t="s">
        <v>1741</v>
      </c>
      <c r="G897" s="167" t="s">
        <v>1741</v>
      </c>
      <c r="H897" s="1" t="s">
        <v>556</v>
      </c>
      <c r="I897" s="1" t="s">
        <v>587</v>
      </c>
      <c r="J897" s="1" t="s">
        <v>556</v>
      </c>
      <c r="K897" s="1" t="s">
        <v>556</v>
      </c>
      <c r="L897" s="1" t="s">
        <v>556</v>
      </c>
      <c r="M897" s="1" t="s">
        <v>556</v>
      </c>
      <c r="N897" s="1" t="s">
        <v>581</v>
      </c>
      <c r="O897" s="1" t="s">
        <v>556</v>
      </c>
      <c r="P897" s="1" t="s">
        <v>556</v>
      </c>
      <c r="Q897" s="1" t="s">
        <v>1741</v>
      </c>
      <c r="R897" s="1" t="s">
        <v>556</v>
      </c>
      <c r="S897" s="1" t="s">
        <v>1741</v>
      </c>
      <c r="T897" s="1" t="s">
        <v>1264</v>
      </c>
      <c r="U897" s="1" t="s">
        <v>556</v>
      </c>
      <c r="V897" s="1" t="s">
        <v>603</v>
      </c>
      <c r="W897" s="3" t="s">
        <v>1741</v>
      </c>
      <c r="X897" s="3" t="s">
        <v>1741</v>
      </c>
      <c r="Y897" s="3" t="s">
        <v>1741</v>
      </c>
      <c r="Z897" s="3" t="s">
        <v>1741</v>
      </c>
      <c r="AA897" s="3" t="s">
        <v>1741</v>
      </c>
      <c r="AB897" s="3" t="s">
        <v>1741</v>
      </c>
      <c r="AC897" s="3" t="s">
        <v>1741</v>
      </c>
      <c r="AD897" s="3" t="s">
        <v>1741</v>
      </c>
      <c r="AE897" s="3" t="s">
        <v>1741</v>
      </c>
      <c r="AF897" s="3" t="s">
        <v>1741</v>
      </c>
      <c r="AG897" s="3" t="s">
        <v>1741</v>
      </c>
      <c r="AH897" s="3" t="s">
        <v>1741</v>
      </c>
      <c r="AI897" s="15" t="s">
        <v>1741</v>
      </c>
    </row>
    <row r="898" spans="1:35" x14ac:dyDescent="0.3">
      <c r="A898" s="48" t="s">
        <v>1168</v>
      </c>
      <c r="B898" s="89" t="s">
        <v>37</v>
      </c>
      <c r="C898" s="89" t="s">
        <v>37</v>
      </c>
      <c r="D898" s="11">
        <v>2019</v>
      </c>
      <c r="E898" s="4" t="s">
        <v>1169</v>
      </c>
      <c r="F898" s="210" t="s">
        <v>1741</v>
      </c>
      <c r="G898" s="167" t="s">
        <v>1741</v>
      </c>
      <c r="H898" s="1" t="s">
        <v>556</v>
      </c>
      <c r="I898" s="1" t="s">
        <v>587</v>
      </c>
      <c r="J898" s="1" t="s">
        <v>556</v>
      </c>
      <c r="K898" s="1" t="s">
        <v>556</v>
      </c>
      <c r="L898" s="1" t="s">
        <v>556</v>
      </c>
      <c r="M898" s="1" t="s">
        <v>556</v>
      </c>
      <c r="N898" s="1" t="s">
        <v>581</v>
      </c>
      <c r="O898" s="1" t="s">
        <v>556</v>
      </c>
      <c r="P898" s="1" t="s">
        <v>556</v>
      </c>
      <c r="Q898" s="1" t="s">
        <v>1741</v>
      </c>
      <c r="R898" s="1" t="s">
        <v>556</v>
      </c>
      <c r="S898" s="1" t="s">
        <v>1741</v>
      </c>
      <c r="T898" s="1" t="s">
        <v>1264</v>
      </c>
      <c r="U898" s="1" t="s">
        <v>556</v>
      </c>
      <c r="V898" s="1" t="s">
        <v>603</v>
      </c>
      <c r="W898" s="3" t="s">
        <v>1741</v>
      </c>
      <c r="X898" s="3" t="s">
        <v>1741</v>
      </c>
      <c r="Y898" s="3" t="s">
        <v>1741</v>
      </c>
      <c r="Z898" s="3" t="s">
        <v>1741</v>
      </c>
      <c r="AA898" s="3" t="s">
        <v>1741</v>
      </c>
      <c r="AB898" s="3" t="s">
        <v>1741</v>
      </c>
      <c r="AC898" s="3" t="s">
        <v>1741</v>
      </c>
      <c r="AD898" s="3" t="s">
        <v>1741</v>
      </c>
      <c r="AE898" s="3" t="s">
        <v>1741</v>
      </c>
      <c r="AF898" s="3" t="s">
        <v>1741</v>
      </c>
      <c r="AG898" s="3" t="s">
        <v>1741</v>
      </c>
      <c r="AH898" s="3" t="s">
        <v>1741</v>
      </c>
      <c r="AI898" s="15" t="s">
        <v>1741</v>
      </c>
    </row>
    <row r="899" spans="1:35" x14ac:dyDescent="0.3">
      <c r="A899" s="48" t="s">
        <v>1170</v>
      </c>
      <c r="B899" s="89" t="s">
        <v>37</v>
      </c>
      <c r="C899" s="89" t="s">
        <v>37</v>
      </c>
      <c r="D899" s="11">
        <v>2019</v>
      </c>
      <c r="E899" s="4" t="s">
        <v>1171</v>
      </c>
      <c r="F899" s="210" t="s">
        <v>1741</v>
      </c>
      <c r="G899" s="167" t="s">
        <v>1741</v>
      </c>
      <c r="H899" s="1" t="s">
        <v>556</v>
      </c>
      <c r="I899" s="1" t="s">
        <v>587</v>
      </c>
      <c r="J899" s="1" t="s">
        <v>556</v>
      </c>
      <c r="K899" s="1" t="s">
        <v>556</v>
      </c>
      <c r="L899" s="1" t="s">
        <v>556</v>
      </c>
      <c r="M899" s="1" t="s">
        <v>556</v>
      </c>
      <c r="N899" s="1" t="s">
        <v>581</v>
      </c>
      <c r="O899" s="1" t="s">
        <v>556</v>
      </c>
      <c r="P899" s="1" t="s">
        <v>556</v>
      </c>
      <c r="Q899" s="1" t="s">
        <v>1741</v>
      </c>
      <c r="R899" s="1" t="s">
        <v>556</v>
      </c>
      <c r="S899" s="1" t="s">
        <v>1741</v>
      </c>
      <c r="T899" s="1" t="s">
        <v>1264</v>
      </c>
      <c r="U899" s="1" t="s">
        <v>556</v>
      </c>
      <c r="V899" s="1" t="s">
        <v>603</v>
      </c>
      <c r="W899" s="3" t="s">
        <v>1741</v>
      </c>
      <c r="X899" s="3" t="s">
        <v>1741</v>
      </c>
      <c r="Y899" s="3" t="s">
        <v>1741</v>
      </c>
      <c r="Z899" s="3" t="s">
        <v>1741</v>
      </c>
      <c r="AA899" s="3" t="s">
        <v>1741</v>
      </c>
      <c r="AB899" s="3" t="s">
        <v>1741</v>
      </c>
      <c r="AC899" s="3" t="s">
        <v>1741</v>
      </c>
      <c r="AD899" s="3" t="s">
        <v>1741</v>
      </c>
      <c r="AE899" s="3" t="s">
        <v>1741</v>
      </c>
      <c r="AF899" s="3" t="s">
        <v>1741</v>
      </c>
      <c r="AG899" s="3" t="s">
        <v>1741</v>
      </c>
      <c r="AH899" s="3" t="s">
        <v>1741</v>
      </c>
      <c r="AI899" s="15" t="s">
        <v>1741</v>
      </c>
    </row>
    <row r="900" spans="1:35" x14ac:dyDescent="0.3">
      <c r="A900" s="48" t="s">
        <v>1172</v>
      </c>
      <c r="B900" s="89" t="s">
        <v>37</v>
      </c>
      <c r="C900" s="89" t="s">
        <v>37</v>
      </c>
      <c r="D900" s="11">
        <v>2019</v>
      </c>
      <c r="E900" s="4" t="s">
        <v>1173</v>
      </c>
      <c r="F900" s="210" t="s">
        <v>1741</v>
      </c>
      <c r="G900" s="167" t="s">
        <v>1741</v>
      </c>
      <c r="H900" s="1" t="s">
        <v>556</v>
      </c>
      <c r="I900" s="1" t="s">
        <v>587</v>
      </c>
      <c r="J900" s="1" t="s">
        <v>556</v>
      </c>
      <c r="K900" s="1" t="s">
        <v>556</v>
      </c>
      <c r="L900" s="1" t="s">
        <v>556</v>
      </c>
      <c r="M900" s="1" t="s">
        <v>556</v>
      </c>
      <c r="N900" s="1" t="s">
        <v>581</v>
      </c>
      <c r="O900" s="1" t="s">
        <v>556</v>
      </c>
      <c r="P900" s="1" t="s">
        <v>556</v>
      </c>
      <c r="Q900" s="1" t="s">
        <v>1741</v>
      </c>
      <c r="R900" s="1" t="s">
        <v>556</v>
      </c>
      <c r="S900" s="1" t="s">
        <v>1741</v>
      </c>
      <c r="T900" s="1" t="s">
        <v>1264</v>
      </c>
      <c r="U900" s="1" t="s">
        <v>556</v>
      </c>
      <c r="V900" s="1" t="s">
        <v>603</v>
      </c>
      <c r="W900" s="3" t="s">
        <v>1741</v>
      </c>
      <c r="X900" s="3" t="s">
        <v>1741</v>
      </c>
      <c r="Y900" s="3" t="s">
        <v>1741</v>
      </c>
      <c r="Z900" s="3" t="s">
        <v>1741</v>
      </c>
      <c r="AA900" s="3" t="s">
        <v>1741</v>
      </c>
      <c r="AB900" s="3" t="s">
        <v>1741</v>
      </c>
      <c r="AC900" s="3" t="s">
        <v>1741</v>
      </c>
      <c r="AD900" s="3" t="s">
        <v>1741</v>
      </c>
      <c r="AE900" s="3" t="s">
        <v>1741</v>
      </c>
      <c r="AF900" s="3" t="s">
        <v>1741</v>
      </c>
      <c r="AG900" s="3" t="s">
        <v>1741</v>
      </c>
      <c r="AH900" s="3" t="s">
        <v>1741</v>
      </c>
      <c r="AI900" s="15" t="s">
        <v>1741</v>
      </c>
    </row>
    <row r="901" spans="1:35" x14ac:dyDescent="0.3">
      <c r="A901" s="48" t="s">
        <v>1174</v>
      </c>
      <c r="B901" s="89" t="s">
        <v>37</v>
      </c>
      <c r="C901" s="89" t="s">
        <v>37</v>
      </c>
      <c r="D901" s="11">
        <v>2019</v>
      </c>
      <c r="E901" s="4" t="s">
        <v>1175</v>
      </c>
      <c r="F901" s="210" t="s">
        <v>1741</v>
      </c>
      <c r="G901" s="167" t="s">
        <v>1741</v>
      </c>
      <c r="H901" s="1" t="s">
        <v>556</v>
      </c>
      <c r="I901" s="1" t="s">
        <v>587</v>
      </c>
      <c r="J901" s="1" t="s">
        <v>556</v>
      </c>
      <c r="K901" s="1" t="s">
        <v>556</v>
      </c>
      <c r="L901" s="1" t="s">
        <v>556</v>
      </c>
      <c r="M901" s="1" t="s">
        <v>556</v>
      </c>
      <c r="N901" s="1" t="s">
        <v>581</v>
      </c>
      <c r="O901" s="1" t="s">
        <v>556</v>
      </c>
      <c r="P901" s="1" t="s">
        <v>556</v>
      </c>
      <c r="Q901" s="1" t="s">
        <v>1741</v>
      </c>
      <c r="R901" s="1" t="s">
        <v>556</v>
      </c>
      <c r="S901" s="1" t="s">
        <v>1741</v>
      </c>
      <c r="T901" s="1" t="s">
        <v>1264</v>
      </c>
      <c r="U901" s="1" t="s">
        <v>556</v>
      </c>
      <c r="V901" s="1" t="s">
        <v>603</v>
      </c>
      <c r="W901" s="3" t="s">
        <v>1741</v>
      </c>
      <c r="X901" s="3" t="s">
        <v>1741</v>
      </c>
      <c r="Y901" s="3" t="s">
        <v>1741</v>
      </c>
      <c r="Z901" s="3" t="s">
        <v>1741</v>
      </c>
      <c r="AA901" s="3" t="s">
        <v>1741</v>
      </c>
      <c r="AB901" s="3" t="s">
        <v>1741</v>
      </c>
      <c r="AC901" s="3" t="s">
        <v>1741</v>
      </c>
      <c r="AD901" s="3" t="s">
        <v>1741</v>
      </c>
      <c r="AE901" s="3" t="s">
        <v>1741</v>
      </c>
      <c r="AF901" s="3" t="s">
        <v>1741</v>
      </c>
      <c r="AG901" s="3" t="s">
        <v>1741</v>
      </c>
      <c r="AH901" s="3" t="s">
        <v>1741</v>
      </c>
      <c r="AI901" s="15" t="s">
        <v>1741</v>
      </c>
    </row>
    <row r="902" spans="1:35" x14ac:dyDescent="0.3">
      <c r="A902" s="48" t="s">
        <v>1176</v>
      </c>
      <c r="B902" s="89" t="s">
        <v>37</v>
      </c>
      <c r="C902" s="89" t="s">
        <v>37</v>
      </c>
      <c r="D902" s="11">
        <v>2019</v>
      </c>
      <c r="E902" s="4" t="s">
        <v>1177</v>
      </c>
      <c r="F902" s="210" t="s">
        <v>1741</v>
      </c>
      <c r="G902" s="167" t="s">
        <v>1741</v>
      </c>
      <c r="H902" s="1" t="s">
        <v>556</v>
      </c>
      <c r="I902" s="1" t="s">
        <v>587</v>
      </c>
      <c r="J902" s="1" t="s">
        <v>556</v>
      </c>
      <c r="K902" s="1" t="s">
        <v>556</v>
      </c>
      <c r="L902" s="1" t="s">
        <v>556</v>
      </c>
      <c r="M902" s="1" t="s">
        <v>556</v>
      </c>
      <c r="N902" s="1" t="s">
        <v>581</v>
      </c>
      <c r="O902" s="1" t="s">
        <v>556</v>
      </c>
      <c r="P902" s="1" t="s">
        <v>556</v>
      </c>
      <c r="Q902" s="1" t="s">
        <v>1741</v>
      </c>
      <c r="R902" s="1" t="s">
        <v>556</v>
      </c>
      <c r="S902" s="1" t="s">
        <v>1741</v>
      </c>
      <c r="T902" s="1" t="s">
        <v>1264</v>
      </c>
      <c r="U902" s="1" t="s">
        <v>556</v>
      </c>
      <c r="V902" s="1" t="s">
        <v>603</v>
      </c>
      <c r="W902" s="3" t="s">
        <v>1741</v>
      </c>
      <c r="X902" s="3" t="s">
        <v>1741</v>
      </c>
      <c r="Y902" s="3" t="s">
        <v>1741</v>
      </c>
      <c r="Z902" s="3" t="s">
        <v>1741</v>
      </c>
      <c r="AA902" s="3" t="s">
        <v>1741</v>
      </c>
      <c r="AB902" s="3" t="s">
        <v>1741</v>
      </c>
      <c r="AC902" s="3" t="s">
        <v>1741</v>
      </c>
      <c r="AD902" s="3" t="s">
        <v>1741</v>
      </c>
      <c r="AE902" s="3" t="s">
        <v>1741</v>
      </c>
      <c r="AF902" s="3" t="s">
        <v>1741</v>
      </c>
      <c r="AG902" s="3" t="s">
        <v>1741</v>
      </c>
      <c r="AH902" s="3" t="s">
        <v>1741</v>
      </c>
      <c r="AI902" s="15" t="s">
        <v>1741</v>
      </c>
    </row>
    <row r="903" spans="1:35" x14ac:dyDescent="0.3">
      <c r="A903" s="48" t="s">
        <v>1043</v>
      </c>
      <c r="B903" s="89" t="s">
        <v>38</v>
      </c>
      <c r="C903" s="3" t="s">
        <v>38</v>
      </c>
      <c r="D903" s="11">
        <v>2019</v>
      </c>
      <c r="E903" s="4">
        <v>43480</v>
      </c>
      <c r="F903" s="205">
        <v>6580210</v>
      </c>
      <c r="G903" s="174">
        <v>145070</v>
      </c>
      <c r="H903" s="1">
        <v>0.78865317667536983</v>
      </c>
      <c r="I903" s="1">
        <v>0.34948868581375109</v>
      </c>
      <c r="J903" s="1">
        <v>1.1442558746736293</v>
      </c>
      <c r="K903" s="1">
        <v>1.1806462140992167</v>
      </c>
      <c r="L903" s="1">
        <v>1.0828600957354222</v>
      </c>
      <c r="M903" s="1">
        <v>1.066742819843342</v>
      </c>
      <c r="N903" s="1" t="s">
        <v>581</v>
      </c>
      <c r="O903" s="1">
        <v>0.22541884247171451</v>
      </c>
      <c r="P903" s="1" t="s">
        <v>581</v>
      </c>
      <c r="Q903" s="1" t="s">
        <v>581</v>
      </c>
      <c r="R903" s="1" t="s">
        <v>1741</v>
      </c>
      <c r="S903" s="1" t="s">
        <v>1741</v>
      </c>
      <c r="T903" s="1" t="s">
        <v>1741</v>
      </c>
      <c r="U903" s="1" t="s">
        <v>1741</v>
      </c>
      <c r="V903" s="1" t="s">
        <v>1741</v>
      </c>
      <c r="W903" s="3" t="s">
        <v>1741</v>
      </c>
      <c r="X903" s="3" t="s">
        <v>1741</v>
      </c>
      <c r="Y903" s="3" t="s">
        <v>1741</v>
      </c>
      <c r="Z903" s="3" t="s">
        <v>1741</v>
      </c>
      <c r="AA903" s="3" t="s">
        <v>1741</v>
      </c>
      <c r="AB903" s="3" t="s">
        <v>1741</v>
      </c>
      <c r="AC903" s="3" t="s">
        <v>1741</v>
      </c>
      <c r="AD903" s="3" t="s">
        <v>1741</v>
      </c>
      <c r="AE903" s="3" t="s">
        <v>1741</v>
      </c>
      <c r="AF903" s="3" t="s">
        <v>1741</v>
      </c>
      <c r="AG903" s="3" t="s">
        <v>1741</v>
      </c>
      <c r="AH903" s="3" t="s">
        <v>1741</v>
      </c>
      <c r="AI903" s="15" t="s">
        <v>1741</v>
      </c>
    </row>
    <row r="904" spans="1:35" x14ac:dyDescent="0.3">
      <c r="A904" s="48" t="s">
        <v>1044</v>
      </c>
      <c r="B904" s="89" t="s">
        <v>38</v>
      </c>
      <c r="C904" s="3" t="s">
        <v>38</v>
      </c>
      <c r="D904" s="11">
        <v>2019</v>
      </c>
      <c r="E904" s="4">
        <v>43521</v>
      </c>
      <c r="F904" s="205">
        <v>6580210</v>
      </c>
      <c r="G904" s="174">
        <v>145070</v>
      </c>
      <c r="H904" s="1">
        <v>0.65830189710786724</v>
      </c>
      <c r="I904" s="1" t="s">
        <v>587</v>
      </c>
      <c r="J904" s="1" t="s">
        <v>556</v>
      </c>
      <c r="K904" s="1" t="s">
        <v>556</v>
      </c>
      <c r="L904" s="1">
        <v>0.36963533978459351</v>
      </c>
      <c r="M904" s="1">
        <v>1.2156798425455142</v>
      </c>
      <c r="N904" s="1" t="s">
        <v>581</v>
      </c>
      <c r="O904" s="1">
        <v>0.13478760045924226</v>
      </c>
      <c r="P904" s="1" t="s">
        <v>581</v>
      </c>
      <c r="Q904" s="1" t="s">
        <v>581</v>
      </c>
      <c r="R904" s="1" t="s">
        <v>1741</v>
      </c>
      <c r="S904" s="1" t="s">
        <v>1741</v>
      </c>
      <c r="T904" s="1" t="s">
        <v>1741</v>
      </c>
      <c r="U904" s="1" t="s">
        <v>1741</v>
      </c>
      <c r="V904" s="1" t="s">
        <v>1741</v>
      </c>
      <c r="W904" s="3" t="s">
        <v>1741</v>
      </c>
      <c r="X904" s="3" t="s">
        <v>1741</v>
      </c>
      <c r="Y904" s="3" t="s">
        <v>1741</v>
      </c>
      <c r="Z904" s="3" t="s">
        <v>1741</v>
      </c>
      <c r="AA904" s="3" t="s">
        <v>1741</v>
      </c>
      <c r="AB904" s="3" t="s">
        <v>1741</v>
      </c>
      <c r="AC904" s="3" t="s">
        <v>1741</v>
      </c>
      <c r="AD904" s="3" t="s">
        <v>1741</v>
      </c>
      <c r="AE904" s="3" t="s">
        <v>1741</v>
      </c>
      <c r="AF904" s="3" t="s">
        <v>1741</v>
      </c>
      <c r="AG904" s="3" t="s">
        <v>1741</v>
      </c>
      <c r="AH904" s="3" t="s">
        <v>1741</v>
      </c>
      <c r="AI904" s="15" t="s">
        <v>1741</v>
      </c>
    </row>
    <row r="905" spans="1:35" x14ac:dyDescent="0.3">
      <c r="A905" s="48" t="s">
        <v>1045</v>
      </c>
      <c r="B905" s="89" t="s">
        <v>38</v>
      </c>
      <c r="C905" s="3" t="s">
        <v>38</v>
      </c>
      <c r="D905" s="11">
        <v>2019</v>
      </c>
      <c r="E905" s="4">
        <v>43542</v>
      </c>
      <c r="F905" s="205">
        <v>6580210</v>
      </c>
      <c r="G905" s="174">
        <v>145070</v>
      </c>
      <c r="H905" s="1" t="s">
        <v>556</v>
      </c>
      <c r="I905" s="1">
        <v>0.33558620150798929</v>
      </c>
      <c r="J905" s="1" t="s">
        <v>556</v>
      </c>
      <c r="K905" s="1" t="s">
        <v>556</v>
      </c>
      <c r="L905" s="1">
        <v>0.30311625060228414</v>
      </c>
      <c r="M905" s="1" t="s">
        <v>581</v>
      </c>
      <c r="N905" s="1" t="s">
        <v>581</v>
      </c>
      <c r="O905" s="1" t="s">
        <v>556</v>
      </c>
      <c r="P905" s="1" t="s">
        <v>581</v>
      </c>
      <c r="Q905" s="1" t="s">
        <v>581</v>
      </c>
      <c r="R905" s="1" t="s">
        <v>1741</v>
      </c>
      <c r="S905" s="1" t="s">
        <v>1741</v>
      </c>
      <c r="T905" s="1" t="s">
        <v>1741</v>
      </c>
      <c r="U905" s="1" t="s">
        <v>1741</v>
      </c>
      <c r="V905" s="1" t="s">
        <v>1741</v>
      </c>
      <c r="W905" s="3" t="s">
        <v>1741</v>
      </c>
      <c r="X905" s="3" t="s">
        <v>1741</v>
      </c>
      <c r="Y905" s="3" t="s">
        <v>1741</v>
      </c>
      <c r="Z905" s="3" t="s">
        <v>1741</v>
      </c>
      <c r="AA905" s="3" t="s">
        <v>1741</v>
      </c>
      <c r="AB905" s="3" t="s">
        <v>1741</v>
      </c>
      <c r="AC905" s="3" t="s">
        <v>1741</v>
      </c>
      <c r="AD905" s="3" t="s">
        <v>1741</v>
      </c>
      <c r="AE905" s="3" t="s">
        <v>1741</v>
      </c>
      <c r="AF905" s="3" t="s">
        <v>1741</v>
      </c>
      <c r="AG905" s="3" t="s">
        <v>1741</v>
      </c>
      <c r="AH905" s="3" t="s">
        <v>1741</v>
      </c>
      <c r="AI905" s="15" t="s">
        <v>1741</v>
      </c>
    </row>
    <row r="906" spans="1:35" x14ac:dyDescent="0.3">
      <c r="A906" s="48" t="s">
        <v>1046</v>
      </c>
      <c r="B906" s="89" t="s">
        <v>38</v>
      </c>
      <c r="C906" s="3" t="s">
        <v>38</v>
      </c>
      <c r="D906" s="11">
        <v>2019</v>
      </c>
      <c r="E906" s="4">
        <v>43571</v>
      </c>
      <c r="F906" s="205">
        <v>6580210</v>
      </c>
      <c r="G906" s="174">
        <v>145070</v>
      </c>
      <c r="H906" s="1">
        <v>0.91876644163417942</v>
      </c>
      <c r="I906" s="1">
        <v>1.7973122880415833</v>
      </c>
      <c r="J906" s="1">
        <v>0.81020750983668166</v>
      </c>
      <c r="K906" s="1">
        <v>0.55944796859506374</v>
      </c>
      <c r="L906" s="1">
        <v>1.121327374726633</v>
      </c>
      <c r="M906" s="1">
        <v>2.0096261381799083</v>
      </c>
      <c r="N906" s="1" t="s">
        <v>581</v>
      </c>
      <c r="O906" s="1">
        <v>0.26223302861127334</v>
      </c>
      <c r="P906" s="1" t="s">
        <v>581</v>
      </c>
      <c r="Q906" s="1" t="s">
        <v>581</v>
      </c>
      <c r="R906" s="1" t="s">
        <v>1741</v>
      </c>
      <c r="S906" s="1" t="s">
        <v>1741</v>
      </c>
      <c r="T906" s="1" t="s">
        <v>1741</v>
      </c>
      <c r="U906" s="1" t="s">
        <v>1741</v>
      </c>
      <c r="V906" s="1" t="s">
        <v>1741</v>
      </c>
      <c r="W906" s="3" t="s">
        <v>1741</v>
      </c>
      <c r="X906" s="3" t="s">
        <v>1741</v>
      </c>
      <c r="Y906" s="3" t="s">
        <v>1741</v>
      </c>
      <c r="Z906" s="3" t="s">
        <v>1741</v>
      </c>
      <c r="AA906" s="3" t="s">
        <v>1741</v>
      </c>
      <c r="AB906" s="3" t="s">
        <v>1741</v>
      </c>
      <c r="AC906" s="3" t="s">
        <v>1741</v>
      </c>
      <c r="AD906" s="3" t="s">
        <v>1741</v>
      </c>
      <c r="AE906" s="3" t="s">
        <v>1741</v>
      </c>
      <c r="AF906" s="3" t="s">
        <v>1741</v>
      </c>
      <c r="AG906" s="3" t="s">
        <v>1741</v>
      </c>
      <c r="AH906" s="3" t="s">
        <v>1741</v>
      </c>
      <c r="AI906" s="15" t="s">
        <v>1741</v>
      </c>
    </row>
    <row r="907" spans="1:35" x14ac:dyDescent="0.3">
      <c r="A907" s="48" t="s">
        <v>1047</v>
      </c>
      <c r="B907" s="89" t="s">
        <v>38</v>
      </c>
      <c r="C907" s="3" t="s">
        <v>38</v>
      </c>
      <c r="D907" s="11">
        <v>2019</v>
      </c>
      <c r="E907" s="4">
        <v>43600</v>
      </c>
      <c r="F907" s="205">
        <v>6580210</v>
      </c>
      <c r="G907" s="174">
        <v>145070</v>
      </c>
      <c r="H907" s="1">
        <v>0.92223131032226402</v>
      </c>
      <c r="I907" s="1">
        <v>1.4659577948634059</v>
      </c>
      <c r="J907" s="1">
        <v>0.71529059849033683</v>
      </c>
      <c r="K907" s="1">
        <v>0.6134841438620271</v>
      </c>
      <c r="L907" s="1">
        <v>1.1116963847538035</v>
      </c>
      <c r="M907" s="1">
        <v>1.0667663761071253</v>
      </c>
      <c r="N907" s="1" t="s">
        <v>581</v>
      </c>
      <c r="O907" s="1">
        <v>0.23535790236264637</v>
      </c>
      <c r="P907" s="1" t="s">
        <v>581</v>
      </c>
      <c r="Q907" s="1" t="s">
        <v>581</v>
      </c>
      <c r="R907" s="1" t="s">
        <v>1741</v>
      </c>
      <c r="S907" s="1" t="s">
        <v>1741</v>
      </c>
      <c r="T907" s="1" t="s">
        <v>1741</v>
      </c>
      <c r="U907" s="1" t="s">
        <v>1741</v>
      </c>
      <c r="V907" s="1" t="s">
        <v>1741</v>
      </c>
      <c r="W907" s="3" t="s">
        <v>1741</v>
      </c>
      <c r="X907" s="3" t="s">
        <v>1741</v>
      </c>
      <c r="Y907" s="3" t="s">
        <v>1741</v>
      </c>
      <c r="Z907" s="3" t="s">
        <v>1741</v>
      </c>
      <c r="AA907" s="3" t="s">
        <v>1741</v>
      </c>
      <c r="AB907" s="3" t="s">
        <v>1741</v>
      </c>
      <c r="AC907" s="3" t="s">
        <v>1741</v>
      </c>
      <c r="AD907" s="3" t="s">
        <v>1741</v>
      </c>
      <c r="AE907" s="3" t="s">
        <v>1741</v>
      </c>
      <c r="AF907" s="3" t="s">
        <v>1741</v>
      </c>
      <c r="AG907" s="3" t="s">
        <v>1741</v>
      </c>
      <c r="AH907" s="3" t="s">
        <v>1741</v>
      </c>
      <c r="AI907" s="15" t="s">
        <v>1741</v>
      </c>
    </row>
    <row r="908" spans="1:35" x14ac:dyDescent="0.3">
      <c r="A908" s="48" t="s">
        <v>1048</v>
      </c>
      <c r="B908" s="89" t="s">
        <v>38</v>
      </c>
      <c r="C908" s="3" t="s">
        <v>38</v>
      </c>
      <c r="D908" s="11">
        <v>2019</v>
      </c>
      <c r="E908" s="4">
        <v>43628</v>
      </c>
      <c r="F908" s="205">
        <v>6580210</v>
      </c>
      <c r="G908" s="174">
        <v>145070</v>
      </c>
      <c r="H908" s="1">
        <v>1.144862686832345</v>
      </c>
      <c r="I908" s="1">
        <v>1.3193158993492793</v>
      </c>
      <c r="J908" s="1" t="s">
        <v>556</v>
      </c>
      <c r="K908" s="1">
        <v>0.83194838652364134</v>
      </c>
      <c r="L908" s="1">
        <v>0.96732670841939283</v>
      </c>
      <c r="M908" s="1">
        <v>1.3052015712794545</v>
      </c>
      <c r="N908" s="1" t="s">
        <v>581</v>
      </c>
      <c r="O908" s="1">
        <v>0.34464979234681409</v>
      </c>
      <c r="P908" s="1" t="s">
        <v>581</v>
      </c>
      <c r="Q908" s="1" t="s">
        <v>581</v>
      </c>
      <c r="R908" s="1" t="s">
        <v>1741</v>
      </c>
      <c r="S908" s="1" t="s">
        <v>1741</v>
      </c>
      <c r="T908" s="1" t="s">
        <v>1741</v>
      </c>
      <c r="U908" s="1" t="s">
        <v>1741</v>
      </c>
      <c r="V908" s="1" t="s">
        <v>1741</v>
      </c>
      <c r="W908" s="3" t="s">
        <v>1741</v>
      </c>
      <c r="X908" s="3" t="s">
        <v>1741</v>
      </c>
      <c r="Y908" s="3" t="s">
        <v>1741</v>
      </c>
      <c r="Z908" s="3" t="s">
        <v>1741</v>
      </c>
      <c r="AA908" s="3" t="s">
        <v>1741</v>
      </c>
      <c r="AB908" s="3" t="s">
        <v>1741</v>
      </c>
      <c r="AC908" s="3" t="s">
        <v>1741</v>
      </c>
      <c r="AD908" s="3" t="s">
        <v>1741</v>
      </c>
      <c r="AE908" s="3" t="s">
        <v>1741</v>
      </c>
      <c r="AF908" s="3" t="s">
        <v>1741</v>
      </c>
      <c r="AG908" s="3" t="s">
        <v>1741</v>
      </c>
      <c r="AH908" s="3" t="s">
        <v>1741</v>
      </c>
      <c r="AI908" s="15" t="s">
        <v>1741</v>
      </c>
    </row>
    <row r="909" spans="1:35" x14ac:dyDescent="0.3">
      <c r="A909" s="48" t="s">
        <v>1178</v>
      </c>
      <c r="B909" s="89" t="s">
        <v>38</v>
      </c>
      <c r="C909" s="3" t="s">
        <v>38</v>
      </c>
      <c r="D909" s="11">
        <v>2019</v>
      </c>
      <c r="E909" s="4">
        <v>43661</v>
      </c>
      <c r="F909" s="205">
        <v>6580210</v>
      </c>
      <c r="G909" s="174">
        <v>145070</v>
      </c>
      <c r="H909" s="1">
        <v>1.0456731971237987</v>
      </c>
      <c r="I909" s="1">
        <v>1.4941445901213086</v>
      </c>
      <c r="J909" s="1">
        <v>0.93441540907863552</v>
      </c>
      <c r="K909" s="1">
        <v>1.2264478513495944</v>
      </c>
      <c r="L909" s="1">
        <v>1.317552228656006</v>
      </c>
      <c r="M909" s="1">
        <v>1.495484683927875</v>
      </c>
      <c r="N909" s="1" t="s">
        <v>581</v>
      </c>
      <c r="O909" s="1">
        <v>0.34093386537057596</v>
      </c>
      <c r="P909" s="1" t="s">
        <v>556</v>
      </c>
      <c r="Q909" s="1" t="s">
        <v>1741</v>
      </c>
      <c r="R909" s="1" t="s">
        <v>556</v>
      </c>
      <c r="S909" s="1" t="s">
        <v>1741</v>
      </c>
      <c r="T909" s="1">
        <v>3.4862440370825958</v>
      </c>
      <c r="U909" s="1">
        <v>1.4331903233226326</v>
      </c>
      <c r="V909" s="1" t="s">
        <v>603</v>
      </c>
      <c r="W909" s="3" t="s">
        <v>1741</v>
      </c>
      <c r="X909" s="3" t="s">
        <v>1741</v>
      </c>
      <c r="Y909" s="3" t="s">
        <v>1741</v>
      </c>
      <c r="Z909" s="3" t="s">
        <v>1741</v>
      </c>
      <c r="AA909" s="3" t="s">
        <v>1741</v>
      </c>
      <c r="AB909" s="3" t="s">
        <v>1741</v>
      </c>
      <c r="AC909" s="3" t="s">
        <v>1741</v>
      </c>
      <c r="AD909" s="3" t="s">
        <v>1741</v>
      </c>
      <c r="AE909" s="3" t="s">
        <v>1741</v>
      </c>
      <c r="AF909" s="3" t="s">
        <v>1741</v>
      </c>
      <c r="AG909" s="3" t="s">
        <v>1741</v>
      </c>
      <c r="AH909" s="3" t="s">
        <v>1741</v>
      </c>
      <c r="AI909" s="15" t="s">
        <v>1741</v>
      </c>
    </row>
    <row r="910" spans="1:35" x14ac:dyDescent="0.3">
      <c r="A910" s="48" t="s">
        <v>1179</v>
      </c>
      <c r="B910" s="89" t="s">
        <v>38</v>
      </c>
      <c r="C910" s="3" t="s">
        <v>38</v>
      </c>
      <c r="D910" s="11">
        <v>2019</v>
      </c>
      <c r="E910" s="4">
        <v>43692</v>
      </c>
      <c r="F910" s="205">
        <v>6580210</v>
      </c>
      <c r="G910" s="174">
        <v>145070</v>
      </c>
      <c r="H910" s="1">
        <v>0.88276882246731514</v>
      </c>
      <c r="I910" s="1">
        <v>1.7229437229437232</v>
      </c>
      <c r="J910" s="1">
        <v>0.93470599752006811</v>
      </c>
      <c r="K910" s="1">
        <v>1.0598033457329943</v>
      </c>
      <c r="L910" s="1">
        <v>1.1164697948617548</v>
      </c>
      <c r="M910" s="1">
        <v>1.1142074006395615</v>
      </c>
      <c r="N910" s="1" t="s">
        <v>581</v>
      </c>
      <c r="O910" s="1">
        <v>0.32838434597228572</v>
      </c>
      <c r="P910" s="1" t="s">
        <v>556</v>
      </c>
      <c r="Q910" s="1" t="s">
        <v>1741</v>
      </c>
      <c r="R910" s="1" t="s">
        <v>556</v>
      </c>
      <c r="S910" s="1" t="s">
        <v>1741</v>
      </c>
      <c r="T910" s="1">
        <v>3.1031782288063696</v>
      </c>
      <c r="U910" s="1">
        <v>1.2161347864865455</v>
      </c>
      <c r="V910" s="1" t="s">
        <v>603</v>
      </c>
      <c r="W910" s="3" t="s">
        <v>1741</v>
      </c>
      <c r="X910" s="3" t="s">
        <v>1741</v>
      </c>
      <c r="Y910" s="3" t="s">
        <v>1741</v>
      </c>
      <c r="Z910" s="3" t="s">
        <v>1741</v>
      </c>
      <c r="AA910" s="3" t="s">
        <v>1741</v>
      </c>
      <c r="AB910" s="3" t="s">
        <v>1741</v>
      </c>
      <c r="AC910" s="3" t="s">
        <v>1741</v>
      </c>
      <c r="AD910" s="3" t="s">
        <v>1741</v>
      </c>
      <c r="AE910" s="3" t="s">
        <v>1741</v>
      </c>
      <c r="AF910" s="3" t="s">
        <v>1741</v>
      </c>
      <c r="AG910" s="3" t="s">
        <v>1741</v>
      </c>
      <c r="AH910" s="3" t="s">
        <v>1741</v>
      </c>
      <c r="AI910" s="15" t="s">
        <v>1741</v>
      </c>
    </row>
    <row r="911" spans="1:35" x14ac:dyDescent="0.3">
      <c r="A911" s="48" t="s">
        <v>1180</v>
      </c>
      <c r="B911" s="89" t="s">
        <v>38</v>
      </c>
      <c r="C911" s="3" t="s">
        <v>38</v>
      </c>
      <c r="D911" s="11">
        <v>2019</v>
      </c>
      <c r="E911" s="4">
        <v>43725</v>
      </c>
      <c r="F911" s="205">
        <v>6580210</v>
      </c>
      <c r="G911" s="174">
        <v>145070</v>
      </c>
      <c r="H911" s="1" t="s">
        <v>556</v>
      </c>
      <c r="I911" s="1">
        <v>1.9699023642378763</v>
      </c>
      <c r="J911" s="1">
        <v>0.85466594045025424</v>
      </c>
      <c r="K911" s="1">
        <v>1.0765775034293554</v>
      </c>
      <c r="L911" s="1">
        <v>1.1503066247074962</v>
      </c>
      <c r="M911" s="1">
        <v>1.3569958847736625</v>
      </c>
      <c r="N911" s="1" t="s">
        <v>581</v>
      </c>
      <c r="O911" s="1">
        <v>0.34082748325667717</v>
      </c>
      <c r="P911" s="1" t="s">
        <v>556</v>
      </c>
      <c r="Q911" s="1" t="s">
        <v>1741</v>
      </c>
      <c r="R911" s="1" t="s">
        <v>556</v>
      </c>
      <c r="S911" s="1" t="s">
        <v>1741</v>
      </c>
      <c r="T911" s="1">
        <v>3.2437666424594531</v>
      </c>
      <c r="U911" s="1">
        <v>1.427307754377471</v>
      </c>
      <c r="V911" s="1" t="s">
        <v>603</v>
      </c>
      <c r="W911" s="3" t="s">
        <v>1741</v>
      </c>
      <c r="X911" s="3" t="s">
        <v>1741</v>
      </c>
      <c r="Y911" s="3" t="s">
        <v>1741</v>
      </c>
      <c r="Z911" s="3" t="s">
        <v>1741</v>
      </c>
      <c r="AA911" s="3" t="s">
        <v>1741</v>
      </c>
      <c r="AB911" s="3" t="s">
        <v>1741</v>
      </c>
      <c r="AC911" s="3" t="s">
        <v>1741</v>
      </c>
      <c r="AD911" s="3" t="s">
        <v>1741</v>
      </c>
      <c r="AE911" s="3" t="s">
        <v>1741</v>
      </c>
      <c r="AF911" s="3" t="s">
        <v>1741</v>
      </c>
      <c r="AG911" s="3" t="s">
        <v>1741</v>
      </c>
      <c r="AH911" s="3" t="s">
        <v>1741</v>
      </c>
      <c r="AI911" s="15" t="s">
        <v>1741</v>
      </c>
    </row>
    <row r="912" spans="1:35" x14ac:dyDescent="0.3">
      <c r="A912" s="48" t="s">
        <v>1181</v>
      </c>
      <c r="B912" s="89" t="s">
        <v>38</v>
      </c>
      <c r="C912" s="3" t="s">
        <v>38</v>
      </c>
      <c r="D912" s="11">
        <v>2019</v>
      </c>
      <c r="E912" s="4">
        <v>43753</v>
      </c>
      <c r="F912" s="205">
        <v>6580210</v>
      </c>
      <c r="G912" s="174">
        <v>145070</v>
      </c>
      <c r="H912" s="1">
        <v>0.74187193134463847</v>
      </c>
      <c r="I912" s="1">
        <v>1.5905433840821888</v>
      </c>
      <c r="J912" s="1">
        <v>0.82714444857036773</v>
      </c>
      <c r="K912" s="1">
        <v>0.75405371951974265</v>
      </c>
      <c r="L912" s="1">
        <v>1.2325989190081283</v>
      </c>
      <c r="M912" s="1">
        <v>1.5156578784503036</v>
      </c>
      <c r="N912" s="1" t="s">
        <v>581</v>
      </c>
      <c r="O912" s="1">
        <v>0.31627264100342456</v>
      </c>
      <c r="P912" s="1" t="s">
        <v>556</v>
      </c>
      <c r="Q912" s="1" t="s">
        <v>1741</v>
      </c>
      <c r="R912" s="1" t="s">
        <v>556</v>
      </c>
      <c r="S912" s="1" t="s">
        <v>1741</v>
      </c>
      <c r="T912" s="1">
        <v>4.0371436233857336</v>
      </c>
      <c r="U912" s="1" t="s">
        <v>556</v>
      </c>
      <c r="V912" s="1" t="s">
        <v>603</v>
      </c>
      <c r="W912" s="3" t="s">
        <v>1741</v>
      </c>
      <c r="X912" s="3" t="s">
        <v>1741</v>
      </c>
      <c r="Y912" s="3" t="s">
        <v>1741</v>
      </c>
      <c r="Z912" s="3" t="s">
        <v>1741</v>
      </c>
      <c r="AA912" s="3" t="s">
        <v>1741</v>
      </c>
      <c r="AB912" s="3" t="s">
        <v>1741</v>
      </c>
      <c r="AC912" s="3" t="s">
        <v>1741</v>
      </c>
      <c r="AD912" s="3" t="s">
        <v>1741</v>
      </c>
      <c r="AE912" s="3" t="s">
        <v>1741</v>
      </c>
      <c r="AF912" s="3" t="s">
        <v>1741</v>
      </c>
      <c r="AG912" s="3" t="s">
        <v>1741</v>
      </c>
      <c r="AH912" s="3" t="s">
        <v>1741</v>
      </c>
      <c r="AI912" s="15" t="s">
        <v>1741</v>
      </c>
    </row>
    <row r="913" spans="1:35" x14ac:dyDescent="0.3">
      <c r="A913" s="48" t="s">
        <v>1182</v>
      </c>
      <c r="B913" s="89" t="s">
        <v>38</v>
      </c>
      <c r="C913" s="3" t="s">
        <v>38</v>
      </c>
      <c r="D913" s="11">
        <v>2019</v>
      </c>
      <c r="E913" s="4">
        <v>43783</v>
      </c>
      <c r="F913" s="205">
        <v>6580210</v>
      </c>
      <c r="G913" s="174">
        <v>145070</v>
      </c>
      <c r="H913" s="1">
        <v>0.49098903641991376</v>
      </c>
      <c r="I913" s="1">
        <v>1.3314916061596616</v>
      </c>
      <c r="J913" s="1">
        <v>0.7830715380832538</v>
      </c>
      <c r="K913" s="1">
        <v>0.84835160596681036</v>
      </c>
      <c r="L913" s="1">
        <v>0.19053680079454616</v>
      </c>
      <c r="M913" s="1">
        <v>0.65559701852333985</v>
      </c>
      <c r="N913" s="1" t="s">
        <v>581</v>
      </c>
      <c r="O913" s="1">
        <v>0.29645057710665623</v>
      </c>
      <c r="P913" s="1">
        <v>1.3505722643492093</v>
      </c>
      <c r="Q913" s="1" t="s">
        <v>1741</v>
      </c>
      <c r="R913" s="1" t="s">
        <v>556</v>
      </c>
      <c r="S913" s="1" t="s">
        <v>1741</v>
      </c>
      <c r="T913" s="1">
        <v>1.0458310432275546</v>
      </c>
      <c r="U913" s="1">
        <v>1.3656744482050394</v>
      </c>
      <c r="V913" s="1" t="s">
        <v>603</v>
      </c>
      <c r="W913" s="3" t="s">
        <v>1741</v>
      </c>
      <c r="X913" s="3" t="s">
        <v>1741</v>
      </c>
      <c r="Y913" s="3" t="s">
        <v>1741</v>
      </c>
      <c r="Z913" s="3" t="s">
        <v>1741</v>
      </c>
      <c r="AA913" s="3" t="s">
        <v>1741</v>
      </c>
      <c r="AB913" s="3" t="s">
        <v>1741</v>
      </c>
      <c r="AC913" s="3" t="s">
        <v>1741</v>
      </c>
      <c r="AD913" s="3" t="s">
        <v>1741</v>
      </c>
      <c r="AE913" s="3" t="s">
        <v>1741</v>
      </c>
      <c r="AF913" s="3" t="s">
        <v>1741</v>
      </c>
      <c r="AG913" s="3" t="s">
        <v>1741</v>
      </c>
      <c r="AH913" s="3" t="s">
        <v>1741</v>
      </c>
      <c r="AI913" s="15" t="s">
        <v>1741</v>
      </c>
    </row>
    <row r="914" spans="1:35" x14ac:dyDescent="0.3">
      <c r="A914" s="48" t="s">
        <v>1183</v>
      </c>
      <c r="B914" s="89" t="s">
        <v>38</v>
      </c>
      <c r="C914" s="3" t="s">
        <v>38</v>
      </c>
      <c r="D914" s="11">
        <v>2019</v>
      </c>
      <c r="E914" s="4">
        <v>43783</v>
      </c>
      <c r="F914" s="205">
        <v>6580210</v>
      </c>
      <c r="G914" s="174">
        <v>145070</v>
      </c>
      <c r="H914" s="1">
        <v>0.5508765849290933</v>
      </c>
      <c r="I914" s="1">
        <v>1.3149736687558367</v>
      </c>
      <c r="J914" s="1">
        <v>1.0273517603904918</v>
      </c>
      <c r="K914" s="1">
        <v>0.56975613513175238</v>
      </c>
      <c r="L914" s="1">
        <v>0.63214241015124817</v>
      </c>
      <c r="M914" s="1">
        <v>2.3586440612694832</v>
      </c>
      <c r="N914" s="1" t="s">
        <v>581</v>
      </c>
      <c r="O914" s="1">
        <v>0.46639517084019294</v>
      </c>
      <c r="P914" s="1">
        <v>0.61808624324870742</v>
      </c>
      <c r="Q914" s="1" t="s">
        <v>1741</v>
      </c>
      <c r="R914" s="1" t="s">
        <v>556</v>
      </c>
      <c r="S914" s="1" t="s">
        <v>1741</v>
      </c>
      <c r="T914" s="1">
        <v>1.8586873850715806</v>
      </c>
      <c r="U914" s="1">
        <v>0.95341247147849684</v>
      </c>
      <c r="V914" s="1" t="s">
        <v>603</v>
      </c>
      <c r="W914" s="3" t="s">
        <v>1741</v>
      </c>
      <c r="X914" s="3" t="s">
        <v>1741</v>
      </c>
      <c r="Y914" s="3" t="s">
        <v>1741</v>
      </c>
      <c r="Z914" s="3" t="s">
        <v>1741</v>
      </c>
      <c r="AA914" s="3" t="s">
        <v>1741</v>
      </c>
      <c r="AB914" s="3" t="s">
        <v>1741</v>
      </c>
      <c r="AC914" s="3" t="s">
        <v>1741</v>
      </c>
      <c r="AD914" s="3" t="s">
        <v>1741</v>
      </c>
      <c r="AE914" s="3" t="s">
        <v>1741</v>
      </c>
      <c r="AF914" s="3" t="s">
        <v>1741</v>
      </c>
      <c r="AG914" s="3" t="s">
        <v>1741</v>
      </c>
      <c r="AH914" s="3" t="s">
        <v>1741</v>
      </c>
      <c r="AI914" s="15" t="s">
        <v>1741</v>
      </c>
    </row>
    <row r="915" spans="1:35" x14ac:dyDescent="0.3">
      <c r="A915" s="48" t="s">
        <v>1184</v>
      </c>
      <c r="B915" s="89" t="s">
        <v>38</v>
      </c>
      <c r="C915" s="3" t="s">
        <v>38</v>
      </c>
      <c r="D915" s="11">
        <v>2019</v>
      </c>
      <c r="E915" s="4">
        <v>43815</v>
      </c>
      <c r="F915" s="205">
        <v>6580210</v>
      </c>
      <c r="G915" s="174">
        <v>145070</v>
      </c>
      <c r="H915" s="1">
        <v>0.6176097437198681</v>
      </c>
      <c r="I915" s="1">
        <v>1.0135963799374101</v>
      </c>
      <c r="J915" s="1">
        <v>0.86357100566692035</v>
      </c>
      <c r="K915" s="1">
        <v>0.56044626998223801</v>
      </c>
      <c r="L915" s="1">
        <v>0.87657531929290355</v>
      </c>
      <c r="M915" s="1">
        <v>1.1527953987989512</v>
      </c>
      <c r="N915" s="1" t="s">
        <v>581</v>
      </c>
      <c r="O915" s="1">
        <v>0.44790873720713859</v>
      </c>
      <c r="P915" s="1" t="s">
        <v>556</v>
      </c>
      <c r="Q915" s="1" t="s">
        <v>1741</v>
      </c>
      <c r="R915" s="1" t="s">
        <v>556</v>
      </c>
      <c r="S915" s="1" t="s">
        <v>1741</v>
      </c>
      <c r="T915" s="1">
        <v>4.1337858411570672</v>
      </c>
      <c r="U915" s="1">
        <v>1.7519770785756574</v>
      </c>
      <c r="V915" s="1" t="s">
        <v>603</v>
      </c>
      <c r="W915" s="3" t="s">
        <v>1741</v>
      </c>
      <c r="X915" s="3" t="s">
        <v>1741</v>
      </c>
      <c r="Y915" s="3" t="s">
        <v>1741</v>
      </c>
      <c r="Z915" s="3" t="s">
        <v>1741</v>
      </c>
      <c r="AA915" s="3" t="s">
        <v>1741</v>
      </c>
      <c r="AB915" s="3" t="s">
        <v>1741</v>
      </c>
      <c r="AC915" s="3" t="s">
        <v>1741</v>
      </c>
      <c r="AD915" s="3" t="s">
        <v>1741</v>
      </c>
      <c r="AE915" s="3" t="s">
        <v>1741</v>
      </c>
      <c r="AF915" s="3" t="s">
        <v>1741</v>
      </c>
      <c r="AG915" s="3" t="s">
        <v>1741</v>
      </c>
      <c r="AH915" s="3" t="s">
        <v>1741</v>
      </c>
      <c r="AI915" s="15" t="s">
        <v>1741</v>
      </c>
    </row>
    <row r="916" spans="1:35" x14ac:dyDescent="0.3">
      <c r="A916" s="48" t="s">
        <v>1049</v>
      </c>
      <c r="B916" s="89" t="s">
        <v>39</v>
      </c>
      <c r="C916" s="3" t="s">
        <v>39</v>
      </c>
      <c r="D916" s="11">
        <v>2019</v>
      </c>
      <c r="E916" s="4">
        <v>43480</v>
      </c>
      <c r="F916" s="205">
        <v>6581590</v>
      </c>
      <c r="G916" s="174">
        <v>145234</v>
      </c>
      <c r="H916" s="1">
        <v>0.63586493690345847</v>
      </c>
      <c r="I916" s="1">
        <v>1.6493026753818421</v>
      </c>
      <c r="J916" s="1">
        <v>1.0272404525697603</v>
      </c>
      <c r="K916" s="1">
        <v>1.3296725173363417</v>
      </c>
      <c r="L916" s="1">
        <v>2.0464790913213227</v>
      </c>
      <c r="M916" s="1">
        <v>4.4953382660340422</v>
      </c>
      <c r="N916" s="1" t="s">
        <v>581</v>
      </c>
      <c r="O916" s="1">
        <v>0.25205990023999914</v>
      </c>
      <c r="P916" s="1" t="s">
        <v>581</v>
      </c>
      <c r="Q916" s="1" t="s">
        <v>581</v>
      </c>
      <c r="R916" s="1" t="s">
        <v>1741</v>
      </c>
      <c r="S916" s="1" t="s">
        <v>1741</v>
      </c>
      <c r="T916" s="1" t="s">
        <v>1741</v>
      </c>
      <c r="U916" s="1" t="s">
        <v>1741</v>
      </c>
      <c r="V916" s="1" t="s">
        <v>1741</v>
      </c>
      <c r="W916" s="3" t="s">
        <v>1741</v>
      </c>
      <c r="X916" s="3" t="s">
        <v>1741</v>
      </c>
      <c r="Y916" s="3" t="s">
        <v>1741</v>
      </c>
      <c r="Z916" s="3" t="s">
        <v>1741</v>
      </c>
      <c r="AA916" s="3" t="s">
        <v>1741</v>
      </c>
      <c r="AB916" s="3" t="s">
        <v>1741</v>
      </c>
      <c r="AC916" s="3" t="s">
        <v>1741</v>
      </c>
      <c r="AD916" s="3" t="s">
        <v>1741</v>
      </c>
      <c r="AE916" s="3" t="s">
        <v>1741</v>
      </c>
      <c r="AF916" s="3" t="s">
        <v>1741</v>
      </c>
      <c r="AG916" s="3" t="s">
        <v>1741</v>
      </c>
      <c r="AH916" s="3" t="s">
        <v>1741</v>
      </c>
      <c r="AI916" s="15" t="s">
        <v>1741</v>
      </c>
    </row>
    <row r="917" spans="1:35" x14ac:dyDescent="0.3">
      <c r="A917" s="48" t="s">
        <v>1050</v>
      </c>
      <c r="B917" s="89" t="s">
        <v>39</v>
      </c>
      <c r="C917" s="3" t="s">
        <v>39</v>
      </c>
      <c r="D917" s="11">
        <v>2019</v>
      </c>
      <c r="E917" s="4">
        <v>43521</v>
      </c>
      <c r="F917" s="205">
        <v>6581590</v>
      </c>
      <c r="G917" s="174">
        <v>145234</v>
      </c>
      <c r="H917" s="1">
        <v>0.93891352794510263</v>
      </c>
      <c r="I917" s="1">
        <v>1.2140067518368969</v>
      </c>
      <c r="J917" s="1">
        <v>1.2453388054102952</v>
      </c>
      <c r="K917" s="1">
        <v>1.2811941484080227</v>
      </c>
      <c r="L917" s="1">
        <v>2.1535822245758038</v>
      </c>
      <c r="M917" s="1">
        <v>3.7254252995300186</v>
      </c>
      <c r="N917" s="1" t="s">
        <v>581</v>
      </c>
      <c r="O917" s="1">
        <v>0.49841133249486991</v>
      </c>
      <c r="P917" s="1" t="s">
        <v>581</v>
      </c>
      <c r="Q917" s="1" t="s">
        <v>581</v>
      </c>
      <c r="R917" s="1" t="s">
        <v>1741</v>
      </c>
      <c r="S917" s="1" t="s">
        <v>1741</v>
      </c>
      <c r="T917" s="1" t="s">
        <v>1741</v>
      </c>
      <c r="U917" s="1" t="s">
        <v>1741</v>
      </c>
      <c r="V917" s="1" t="s">
        <v>1741</v>
      </c>
      <c r="W917" s="3" t="s">
        <v>1741</v>
      </c>
      <c r="X917" s="3" t="s">
        <v>1741</v>
      </c>
      <c r="Y917" s="3" t="s">
        <v>1741</v>
      </c>
      <c r="Z917" s="3" t="s">
        <v>1741</v>
      </c>
      <c r="AA917" s="3" t="s">
        <v>1741</v>
      </c>
      <c r="AB917" s="3" t="s">
        <v>1741</v>
      </c>
      <c r="AC917" s="3" t="s">
        <v>1741</v>
      </c>
      <c r="AD917" s="3" t="s">
        <v>1741</v>
      </c>
      <c r="AE917" s="3" t="s">
        <v>1741</v>
      </c>
      <c r="AF917" s="3" t="s">
        <v>1741</v>
      </c>
      <c r="AG917" s="3" t="s">
        <v>1741</v>
      </c>
      <c r="AH917" s="3" t="s">
        <v>1741</v>
      </c>
      <c r="AI917" s="15" t="s">
        <v>1741</v>
      </c>
    </row>
    <row r="918" spans="1:35" x14ac:dyDescent="0.3">
      <c r="A918" s="48" t="s">
        <v>1051</v>
      </c>
      <c r="B918" s="89" t="s">
        <v>39</v>
      </c>
      <c r="C918" s="3" t="s">
        <v>39</v>
      </c>
      <c r="D918" s="11">
        <v>2019</v>
      </c>
      <c r="E918" s="4">
        <v>43542</v>
      </c>
      <c r="F918" s="205">
        <v>6581590</v>
      </c>
      <c r="G918" s="174">
        <v>145234</v>
      </c>
      <c r="H918" s="1" t="s">
        <v>556</v>
      </c>
      <c r="I918" s="1">
        <v>1.1172987175967686</v>
      </c>
      <c r="J918" s="1">
        <v>0.64537171392342174</v>
      </c>
      <c r="K918" s="1" t="s">
        <v>556</v>
      </c>
      <c r="L918" s="1">
        <v>1.0258781390119875</v>
      </c>
      <c r="M918" s="1">
        <v>2.1418879171732228</v>
      </c>
      <c r="N918" s="1" t="s">
        <v>581</v>
      </c>
      <c r="O918" s="1" t="s">
        <v>556</v>
      </c>
      <c r="P918" s="1" t="s">
        <v>581</v>
      </c>
      <c r="Q918" s="1" t="s">
        <v>581</v>
      </c>
      <c r="R918" s="1" t="s">
        <v>1741</v>
      </c>
      <c r="S918" s="1" t="s">
        <v>1741</v>
      </c>
      <c r="T918" s="1" t="s">
        <v>1741</v>
      </c>
      <c r="U918" s="1" t="s">
        <v>1741</v>
      </c>
      <c r="V918" s="1" t="s">
        <v>1741</v>
      </c>
      <c r="W918" s="3" t="s">
        <v>1741</v>
      </c>
      <c r="X918" s="3" t="s">
        <v>1741</v>
      </c>
      <c r="Y918" s="3" t="s">
        <v>1741</v>
      </c>
      <c r="Z918" s="3" t="s">
        <v>1741</v>
      </c>
      <c r="AA918" s="3" t="s">
        <v>1741</v>
      </c>
      <c r="AB918" s="3" t="s">
        <v>1741</v>
      </c>
      <c r="AC918" s="3" t="s">
        <v>1741</v>
      </c>
      <c r="AD918" s="3" t="s">
        <v>1741</v>
      </c>
      <c r="AE918" s="3" t="s">
        <v>1741</v>
      </c>
      <c r="AF918" s="3" t="s">
        <v>1741</v>
      </c>
      <c r="AG918" s="3" t="s">
        <v>1741</v>
      </c>
      <c r="AH918" s="3" t="s">
        <v>1741</v>
      </c>
      <c r="AI918" s="15" t="s">
        <v>1741</v>
      </c>
    </row>
    <row r="919" spans="1:35" x14ac:dyDescent="0.3">
      <c r="A919" s="48" t="s">
        <v>1052</v>
      </c>
      <c r="B919" s="89" t="s">
        <v>39</v>
      </c>
      <c r="C919" s="3" t="s">
        <v>39</v>
      </c>
      <c r="D919" s="11">
        <v>2019</v>
      </c>
      <c r="E919" s="4">
        <v>43571</v>
      </c>
      <c r="F919" s="205">
        <v>6581590</v>
      </c>
      <c r="G919" s="174">
        <v>145234</v>
      </c>
      <c r="H919" s="1">
        <v>0.51183713675915288</v>
      </c>
      <c r="I919" s="1">
        <v>2.0885568872106388</v>
      </c>
      <c r="J919" s="1">
        <v>1.2793583038206253</v>
      </c>
      <c r="K919" s="1">
        <v>0.98345568403030248</v>
      </c>
      <c r="L919" s="1">
        <v>2.3437530783122638</v>
      </c>
      <c r="M919" s="1">
        <v>3.4446138330557967</v>
      </c>
      <c r="N919" s="1" t="s">
        <v>581</v>
      </c>
      <c r="O919" s="1">
        <v>0.21683514318549618</v>
      </c>
      <c r="P919" s="1" t="s">
        <v>581</v>
      </c>
      <c r="Q919" s="1" t="s">
        <v>581</v>
      </c>
      <c r="R919" s="1" t="s">
        <v>1741</v>
      </c>
      <c r="S919" s="1" t="s">
        <v>1741</v>
      </c>
      <c r="T919" s="1" t="s">
        <v>1741</v>
      </c>
      <c r="U919" s="1" t="s">
        <v>1741</v>
      </c>
      <c r="V919" s="1" t="s">
        <v>1741</v>
      </c>
      <c r="W919" s="3" t="s">
        <v>1741</v>
      </c>
      <c r="X919" s="3" t="s">
        <v>1741</v>
      </c>
      <c r="Y919" s="3" t="s">
        <v>1741</v>
      </c>
      <c r="Z919" s="3" t="s">
        <v>1741</v>
      </c>
      <c r="AA919" s="3" t="s">
        <v>1741</v>
      </c>
      <c r="AB919" s="3" t="s">
        <v>1741</v>
      </c>
      <c r="AC919" s="3" t="s">
        <v>1741</v>
      </c>
      <c r="AD919" s="3" t="s">
        <v>1741</v>
      </c>
      <c r="AE919" s="3" t="s">
        <v>1741</v>
      </c>
      <c r="AF919" s="3" t="s">
        <v>1741</v>
      </c>
      <c r="AG919" s="3" t="s">
        <v>1741</v>
      </c>
      <c r="AH919" s="3" t="s">
        <v>1741</v>
      </c>
      <c r="AI919" s="15" t="s">
        <v>1741</v>
      </c>
    </row>
    <row r="920" spans="1:35" x14ac:dyDescent="0.3">
      <c r="A920" s="48" t="s">
        <v>1053</v>
      </c>
      <c r="B920" s="89" t="s">
        <v>39</v>
      </c>
      <c r="C920" s="3" t="s">
        <v>39</v>
      </c>
      <c r="D920" s="11">
        <v>2019</v>
      </c>
      <c r="E920" s="4">
        <v>43600</v>
      </c>
      <c r="F920" s="205">
        <v>6581590</v>
      </c>
      <c r="G920" s="174">
        <v>145234</v>
      </c>
      <c r="H920" s="1">
        <v>0.25346135865069946</v>
      </c>
      <c r="I920" s="1">
        <v>2.0357104326248785</v>
      </c>
      <c r="J920" s="1">
        <v>1.1602422822619176</v>
      </c>
      <c r="K920" s="1">
        <v>1.0986853258943021</v>
      </c>
      <c r="L920" s="1">
        <v>2.2720537994030279</v>
      </c>
      <c r="M920" s="1">
        <v>3.2368006000544574</v>
      </c>
      <c r="N920" s="1" t="s">
        <v>581</v>
      </c>
      <c r="O920" s="1">
        <v>0.22957220432676254</v>
      </c>
      <c r="P920" s="1" t="s">
        <v>581</v>
      </c>
      <c r="Q920" s="1" t="s">
        <v>581</v>
      </c>
      <c r="R920" s="1" t="s">
        <v>1741</v>
      </c>
      <c r="S920" s="1" t="s">
        <v>1741</v>
      </c>
      <c r="T920" s="1" t="s">
        <v>1741</v>
      </c>
      <c r="U920" s="1" t="s">
        <v>1741</v>
      </c>
      <c r="V920" s="1" t="s">
        <v>1741</v>
      </c>
      <c r="W920" s="3" t="s">
        <v>1741</v>
      </c>
      <c r="X920" s="3" t="s">
        <v>1741</v>
      </c>
      <c r="Y920" s="3" t="s">
        <v>1741</v>
      </c>
      <c r="Z920" s="3" t="s">
        <v>1741</v>
      </c>
      <c r="AA920" s="3" t="s">
        <v>1741</v>
      </c>
      <c r="AB920" s="3" t="s">
        <v>1741</v>
      </c>
      <c r="AC920" s="3" t="s">
        <v>1741</v>
      </c>
      <c r="AD920" s="3" t="s">
        <v>1741</v>
      </c>
      <c r="AE920" s="3" t="s">
        <v>1741</v>
      </c>
      <c r="AF920" s="3" t="s">
        <v>1741</v>
      </c>
      <c r="AG920" s="3" t="s">
        <v>1741</v>
      </c>
      <c r="AH920" s="3" t="s">
        <v>1741</v>
      </c>
      <c r="AI920" s="15" t="s">
        <v>1741</v>
      </c>
    </row>
    <row r="921" spans="1:35" x14ac:dyDescent="0.3">
      <c r="A921" s="48" t="s">
        <v>1054</v>
      </c>
      <c r="B921" s="89" t="s">
        <v>39</v>
      </c>
      <c r="C921" s="3" t="s">
        <v>39</v>
      </c>
      <c r="D921" s="11">
        <v>2019</v>
      </c>
      <c r="E921" s="4">
        <v>43628</v>
      </c>
      <c r="F921" s="205">
        <v>6581590</v>
      </c>
      <c r="G921" s="174">
        <v>145234</v>
      </c>
      <c r="H921" s="1">
        <v>0.75582762175098794</v>
      </c>
      <c r="I921" s="1">
        <v>2.0862279067178715</v>
      </c>
      <c r="J921" s="1" t="s">
        <v>556</v>
      </c>
      <c r="K921" s="1">
        <v>1.4155076529192407</v>
      </c>
      <c r="L921" s="1">
        <v>2.2047234307341235</v>
      </c>
      <c r="M921" s="1">
        <v>3.8841750130795343</v>
      </c>
      <c r="N921" s="1" t="s">
        <v>581</v>
      </c>
      <c r="O921" s="1">
        <v>0.34761788167195412</v>
      </c>
      <c r="P921" s="1" t="s">
        <v>581</v>
      </c>
      <c r="Q921" s="1" t="s">
        <v>581</v>
      </c>
      <c r="R921" s="1" t="s">
        <v>1741</v>
      </c>
      <c r="S921" s="1" t="s">
        <v>1741</v>
      </c>
      <c r="T921" s="1" t="s">
        <v>1741</v>
      </c>
      <c r="U921" s="1" t="s">
        <v>1741</v>
      </c>
      <c r="V921" s="1" t="s">
        <v>1741</v>
      </c>
      <c r="W921" s="3" t="s">
        <v>1741</v>
      </c>
      <c r="X921" s="3" t="s">
        <v>1741</v>
      </c>
      <c r="Y921" s="3" t="s">
        <v>1741</v>
      </c>
      <c r="Z921" s="3" t="s">
        <v>1741</v>
      </c>
      <c r="AA921" s="3" t="s">
        <v>1741</v>
      </c>
      <c r="AB921" s="3" t="s">
        <v>1741</v>
      </c>
      <c r="AC921" s="3" t="s">
        <v>1741</v>
      </c>
      <c r="AD921" s="3" t="s">
        <v>1741</v>
      </c>
      <c r="AE921" s="3" t="s">
        <v>1741</v>
      </c>
      <c r="AF921" s="3" t="s">
        <v>1741</v>
      </c>
      <c r="AG921" s="3" t="s">
        <v>1741</v>
      </c>
      <c r="AH921" s="3" t="s">
        <v>1741</v>
      </c>
      <c r="AI921" s="15" t="s">
        <v>1741</v>
      </c>
    </row>
    <row r="922" spans="1:35" x14ac:dyDescent="0.3">
      <c r="A922" s="48" t="s">
        <v>1055</v>
      </c>
      <c r="B922" s="89" t="s">
        <v>39</v>
      </c>
      <c r="C922" s="3" t="s">
        <v>39</v>
      </c>
      <c r="D922" s="11">
        <v>2019</v>
      </c>
      <c r="E922" s="4">
        <v>43628</v>
      </c>
      <c r="F922" s="205">
        <v>6581590</v>
      </c>
      <c r="G922" s="174">
        <v>145234</v>
      </c>
      <c r="H922" s="1">
        <v>0.87939316539221202</v>
      </c>
      <c r="I922" s="1">
        <v>2.0337877674423734</v>
      </c>
      <c r="J922" s="1" t="s">
        <v>556</v>
      </c>
      <c r="K922" s="1">
        <v>1.0342532578591368</v>
      </c>
      <c r="L922" s="1">
        <v>2.0365104152184226</v>
      </c>
      <c r="M922" s="1">
        <v>3.8153437971024085</v>
      </c>
      <c r="N922" s="1" t="s">
        <v>581</v>
      </c>
      <c r="O922" s="1">
        <v>0.31773426682997336</v>
      </c>
      <c r="P922" s="1" t="s">
        <v>581</v>
      </c>
      <c r="Q922" s="1" t="s">
        <v>581</v>
      </c>
      <c r="R922" s="1" t="s">
        <v>1741</v>
      </c>
      <c r="S922" s="1" t="s">
        <v>1741</v>
      </c>
      <c r="T922" s="1" t="s">
        <v>1741</v>
      </c>
      <c r="U922" s="1" t="s">
        <v>1741</v>
      </c>
      <c r="V922" s="1" t="s">
        <v>1741</v>
      </c>
      <c r="W922" s="3" t="s">
        <v>1741</v>
      </c>
      <c r="X922" s="3" t="s">
        <v>1741</v>
      </c>
      <c r="Y922" s="3" t="s">
        <v>1741</v>
      </c>
      <c r="Z922" s="3" t="s">
        <v>1741</v>
      </c>
      <c r="AA922" s="3" t="s">
        <v>1741</v>
      </c>
      <c r="AB922" s="3" t="s">
        <v>1741</v>
      </c>
      <c r="AC922" s="3" t="s">
        <v>1741</v>
      </c>
      <c r="AD922" s="3" t="s">
        <v>1741</v>
      </c>
      <c r="AE922" s="3" t="s">
        <v>1741</v>
      </c>
      <c r="AF922" s="3" t="s">
        <v>1741</v>
      </c>
      <c r="AG922" s="3" t="s">
        <v>1741</v>
      </c>
      <c r="AH922" s="3" t="s">
        <v>1741</v>
      </c>
      <c r="AI922" s="15" t="s">
        <v>1741</v>
      </c>
    </row>
    <row r="923" spans="1:35" x14ac:dyDescent="0.3">
      <c r="A923" s="48" t="s">
        <v>1185</v>
      </c>
      <c r="B923" s="89" t="s">
        <v>39</v>
      </c>
      <c r="C923" s="3" t="s">
        <v>39</v>
      </c>
      <c r="D923" s="11">
        <v>2019</v>
      </c>
      <c r="E923" s="4">
        <v>43661</v>
      </c>
      <c r="F923" s="205">
        <v>6581590</v>
      </c>
      <c r="G923" s="174">
        <v>145234</v>
      </c>
      <c r="H923" s="1">
        <v>0.3722388307590101</v>
      </c>
      <c r="I923" s="1">
        <v>2.179911974755024</v>
      </c>
      <c r="J923" s="1">
        <v>1.1442762830094668</v>
      </c>
      <c r="K923" s="1">
        <v>1.2449779936887562</v>
      </c>
      <c r="L923" s="1">
        <v>2.4886439129712672</v>
      </c>
      <c r="M923" s="1">
        <v>3.1591305430991534</v>
      </c>
      <c r="N923" s="1" t="s">
        <v>581</v>
      </c>
      <c r="O923" s="1">
        <v>0.18820586281348611</v>
      </c>
      <c r="P923" s="1" t="s">
        <v>556</v>
      </c>
      <c r="Q923" s="1" t="s">
        <v>1741</v>
      </c>
      <c r="R923" s="1" t="s">
        <v>556</v>
      </c>
      <c r="S923" s="1" t="s">
        <v>1741</v>
      </c>
      <c r="T923" s="1">
        <v>5.7673143996013945</v>
      </c>
      <c r="U923" s="1">
        <v>3.5927275369539937</v>
      </c>
      <c r="V923" s="1" t="s">
        <v>603</v>
      </c>
      <c r="W923" s="3" t="s">
        <v>1741</v>
      </c>
      <c r="X923" s="3" t="s">
        <v>1741</v>
      </c>
      <c r="Y923" s="3" t="s">
        <v>1741</v>
      </c>
      <c r="Z923" s="3" t="s">
        <v>1741</v>
      </c>
      <c r="AA923" s="3" t="s">
        <v>1741</v>
      </c>
      <c r="AB923" s="3" t="s">
        <v>1741</v>
      </c>
      <c r="AC923" s="3" t="s">
        <v>1741</v>
      </c>
      <c r="AD923" s="3" t="s">
        <v>1741</v>
      </c>
      <c r="AE923" s="3" t="s">
        <v>1741</v>
      </c>
      <c r="AF923" s="3" t="s">
        <v>1741</v>
      </c>
      <c r="AG923" s="3" t="s">
        <v>1741</v>
      </c>
      <c r="AH923" s="3" t="s">
        <v>1741</v>
      </c>
      <c r="AI923" s="15" t="s">
        <v>1741</v>
      </c>
    </row>
    <row r="924" spans="1:35" x14ac:dyDescent="0.3">
      <c r="A924" s="48" t="s">
        <v>1186</v>
      </c>
      <c r="B924" s="89" t="s">
        <v>39</v>
      </c>
      <c r="C924" s="3" t="s">
        <v>39</v>
      </c>
      <c r="D924" s="11">
        <v>2019</v>
      </c>
      <c r="E924" s="4">
        <v>43692</v>
      </c>
      <c r="F924" s="205">
        <v>6581590</v>
      </c>
      <c r="G924" s="174">
        <v>145234</v>
      </c>
      <c r="H924" s="1" t="s">
        <v>556</v>
      </c>
      <c r="I924" s="1">
        <v>2.9773221903020808</v>
      </c>
      <c r="J924" s="1">
        <v>1.1734460694698357</v>
      </c>
      <c r="K924" s="1">
        <v>2.0233328980586753</v>
      </c>
      <c r="L924" s="1">
        <v>2.5044180377818406</v>
      </c>
      <c r="M924" s="1">
        <v>3.5729302689997398</v>
      </c>
      <c r="N924" s="1" t="s">
        <v>581</v>
      </c>
      <c r="O924" s="1">
        <v>0.20807216853834776</v>
      </c>
      <c r="P924" s="1" t="s">
        <v>556</v>
      </c>
      <c r="Q924" s="1" t="s">
        <v>1741</v>
      </c>
      <c r="R924" s="1" t="s">
        <v>556</v>
      </c>
      <c r="S924" s="1" t="s">
        <v>1741</v>
      </c>
      <c r="T924" s="1">
        <v>9.1472969443718988</v>
      </c>
      <c r="U924" s="1">
        <v>4.4518695046574388</v>
      </c>
      <c r="V924" s="1" t="s">
        <v>603</v>
      </c>
      <c r="W924" s="3" t="s">
        <v>1741</v>
      </c>
      <c r="X924" s="3" t="s">
        <v>1741</v>
      </c>
      <c r="Y924" s="3" t="s">
        <v>1741</v>
      </c>
      <c r="Z924" s="3" t="s">
        <v>1741</v>
      </c>
      <c r="AA924" s="3" t="s">
        <v>1741</v>
      </c>
      <c r="AB924" s="3" t="s">
        <v>1741</v>
      </c>
      <c r="AC924" s="3" t="s">
        <v>1741</v>
      </c>
      <c r="AD924" s="3" t="s">
        <v>1741</v>
      </c>
      <c r="AE924" s="3" t="s">
        <v>1741</v>
      </c>
      <c r="AF924" s="3" t="s">
        <v>1741</v>
      </c>
      <c r="AG924" s="3" t="s">
        <v>1741</v>
      </c>
      <c r="AH924" s="3" t="s">
        <v>1741</v>
      </c>
      <c r="AI924" s="15" t="s">
        <v>1741</v>
      </c>
    </row>
    <row r="925" spans="1:35" x14ac:dyDescent="0.3">
      <c r="A925" s="48" t="s">
        <v>1187</v>
      </c>
      <c r="B925" s="89" t="s">
        <v>39</v>
      </c>
      <c r="C925" s="3" t="s">
        <v>39</v>
      </c>
      <c r="D925" s="11">
        <v>2019</v>
      </c>
      <c r="E925" s="4">
        <v>43725</v>
      </c>
      <c r="F925" s="205">
        <v>6581590</v>
      </c>
      <c r="G925" s="174">
        <v>145234</v>
      </c>
      <c r="H925" s="1">
        <v>0.5584161577455794</v>
      </c>
      <c r="I925" s="1">
        <v>2.3500578773001242</v>
      </c>
      <c r="J925" s="1">
        <v>1.1748592982876305</v>
      </c>
      <c r="K925" s="1">
        <v>1.2596914541172717</v>
      </c>
      <c r="L925" s="1">
        <v>2.3594579491478069</v>
      </c>
      <c r="M925" s="1">
        <v>3.635672374565921</v>
      </c>
      <c r="N925" s="1" t="s">
        <v>581</v>
      </c>
      <c r="O925" s="1" t="s">
        <v>556</v>
      </c>
      <c r="P925" s="1" t="s">
        <v>556</v>
      </c>
      <c r="Q925" s="1" t="s">
        <v>1741</v>
      </c>
      <c r="R925" s="1" t="s">
        <v>556</v>
      </c>
      <c r="S925" s="1" t="s">
        <v>1741</v>
      </c>
      <c r="T925" s="1">
        <v>8.2085977727218307</v>
      </c>
      <c r="U925" s="1">
        <v>4.0824352372969308</v>
      </c>
      <c r="V925" s="1" t="s">
        <v>603</v>
      </c>
      <c r="W925" s="3" t="s">
        <v>1741</v>
      </c>
      <c r="X925" s="3" t="s">
        <v>1741</v>
      </c>
      <c r="Y925" s="3" t="s">
        <v>1741</v>
      </c>
      <c r="Z925" s="3" t="s">
        <v>1741</v>
      </c>
      <c r="AA925" s="3" t="s">
        <v>1741</v>
      </c>
      <c r="AB925" s="3" t="s">
        <v>1741</v>
      </c>
      <c r="AC925" s="3" t="s">
        <v>1741</v>
      </c>
      <c r="AD925" s="3" t="s">
        <v>1741</v>
      </c>
      <c r="AE925" s="3" t="s">
        <v>1741</v>
      </c>
      <c r="AF925" s="3" t="s">
        <v>1741</v>
      </c>
      <c r="AG925" s="3" t="s">
        <v>1741</v>
      </c>
      <c r="AH925" s="3" t="s">
        <v>1741</v>
      </c>
      <c r="AI925" s="15" t="s">
        <v>1741</v>
      </c>
    </row>
    <row r="926" spans="1:35" x14ac:dyDescent="0.3">
      <c r="A926" s="48" t="s">
        <v>1188</v>
      </c>
      <c r="B926" s="89" t="s">
        <v>39</v>
      </c>
      <c r="C926" s="3" t="s">
        <v>39</v>
      </c>
      <c r="D926" s="11">
        <v>2019</v>
      </c>
      <c r="E926" s="4">
        <v>43753</v>
      </c>
      <c r="F926" s="205">
        <v>6581590</v>
      </c>
      <c r="G926" s="174">
        <v>145234</v>
      </c>
      <c r="H926" s="1">
        <v>0.38795531707526054</v>
      </c>
      <c r="I926" s="1">
        <v>2.5768724094720943</v>
      </c>
      <c r="J926" s="1">
        <v>1.0869774764643512</v>
      </c>
      <c r="K926" s="1">
        <v>1.3420300099604794</v>
      </c>
      <c r="L926" s="1">
        <v>1.8485578725272842</v>
      </c>
      <c r="M926" s="1">
        <v>3.4533945956366674</v>
      </c>
      <c r="N926" s="1" t="s">
        <v>581</v>
      </c>
      <c r="O926" s="1">
        <v>0.17545437993338261</v>
      </c>
      <c r="P926" s="1" t="s">
        <v>556</v>
      </c>
      <c r="Q926" s="1" t="s">
        <v>1741</v>
      </c>
      <c r="R926" s="1">
        <v>0.22462487549400764</v>
      </c>
      <c r="S926" s="1" t="s">
        <v>1741</v>
      </c>
      <c r="T926" s="1">
        <v>9.3006565348241939</v>
      </c>
      <c r="U926" s="1" t="s">
        <v>556</v>
      </c>
      <c r="V926" s="1" t="s">
        <v>603</v>
      </c>
      <c r="W926" s="3" t="s">
        <v>1741</v>
      </c>
      <c r="X926" s="3" t="s">
        <v>1741</v>
      </c>
      <c r="Y926" s="3" t="s">
        <v>1741</v>
      </c>
      <c r="Z926" s="3" t="s">
        <v>1741</v>
      </c>
      <c r="AA926" s="3" t="s">
        <v>1741</v>
      </c>
      <c r="AB926" s="3" t="s">
        <v>1741</v>
      </c>
      <c r="AC926" s="3" t="s">
        <v>1741</v>
      </c>
      <c r="AD926" s="3" t="s">
        <v>1741</v>
      </c>
      <c r="AE926" s="3" t="s">
        <v>1741</v>
      </c>
      <c r="AF926" s="3" t="s">
        <v>1741</v>
      </c>
      <c r="AG926" s="3" t="s">
        <v>1741</v>
      </c>
      <c r="AH926" s="3" t="s">
        <v>1741</v>
      </c>
      <c r="AI926" s="15" t="s">
        <v>1741</v>
      </c>
    </row>
    <row r="927" spans="1:35" x14ac:dyDescent="0.3">
      <c r="A927" s="48" t="s">
        <v>1189</v>
      </c>
      <c r="B927" s="89" t="s">
        <v>39</v>
      </c>
      <c r="C927" s="3" t="s">
        <v>39</v>
      </c>
      <c r="D927" s="11">
        <v>2019</v>
      </c>
      <c r="E927" s="4">
        <v>43783</v>
      </c>
      <c r="F927" s="205">
        <v>6581590</v>
      </c>
      <c r="G927" s="174">
        <v>145234</v>
      </c>
      <c r="H927" s="1">
        <v>0.36728297437961871</v>
      </c>
      <c r="I927" s="1">
        <v>1.9561300092973324</v>
      </c>
      <c r="J927" s="1">
        <v>1.3391034304281566</v>
      </c>
      <c r="K927" s="1">
        <v>0.65062157939634435</v>
      </c>
      <c r="L927" s="1">
        <v>2.3574968130277676</v>
      </c>
      <c r="M927" s="1">
        <v>4.2977638477537834</v>
      </c>
      <c r="N927" s="1" t="s">
        <v>581</v>
      </c>
      <c r="O927" s="1">
        <v>0.10058371912470888</v>
      </c>
      <c r="P927" s="1">
        <v>0.3939385225867672</v>
      </c>
      <c r="Q927" s="1" t="s">
        <v>1741</v>
      </c>
      <c r="R927" s="1" t="s">
        <v>556</v>
      </c>
      <c r="S927" s="1" t="s">
        <v>1741</v>
      </c>
      <c r="T927" s="1">
        <v>2.5865754186195864</v>
      </c>
      <c r="U927" s="1">
        <v>5.1818730770336723</v>
      </c>
      <c r="V927" s="1" t="s">
        <v>603</v>
      </c>
      <c r="W927" s="3" t="s">
        <v>1741</v>
      </c>
      <c r="X927" s="3" t="s">
        <v>1741</v>
      </c>
      <c r="Y927" s="3" t="s">
        <v>1741</v>
      </c>
      <c r="Z927" s="3" t="s">
        <v>1741</v>
      </c>
      <c r="AA927" s="3" t="s">
        <v>1741</v>
      </c>
      <c r="AB927" s="3" t="s">
        <v>1741</v>
      </c>
      <c r="AC927" s="3" t="s">
        <v>1741</v>
      </c>
      <c r="AD927" s="3" t="s">
        <v>1741</v>
      </c>
      <c r="AE927" s="3" t="s">
        <v>1741</v>
      </c>
      <c r="AF927" s="3" t="s">
        <v>1741</v>
      </c>
      <c r="AG927" s="3" t="s">
        <v>1741</v>
      </c>
      <c r="AH927" s="3" t="s">
        <v>1741</v>
      </c>
      <c r="AI927" s="15" t="s">
        <v>1741</v>
      </c>
    </row>
    <row r="928" spans="1:35" x14ac:dyDescent="0.3">
      <c r="A928" s="48" t="s">
        <v>1190</v>
      </c>
      <c r="B928" s="89" t="s">
        <v>39</v>
      </c>
      <c r="C928" s="3" t="s">
        <v>39</v>
      </c>
      <c r="D928" s="11">
        <v>2019</v>
      </c>
      <c r="E928" s="4">
        <v>43815</v>
      </c>
      <c r="F928" s="205">
        <v>6581590</v>
      </c>
      <c r="G928" s="174">
        <v>145234</v>
      </c>
      <c r="H928" s="1" t="s">
        <v>556</v>
      </c>
      <c r="I928" s="1">
        <v>1.6987896805513798</v>
      </c>
      <c r="J928" s="1">
        <v>1.4171983387335627</v>
      </c>
      <c r="K928" s="1">
        <v>0.87082038948458418</v>
      </c>
      <c r="L928" s="1">
        <v>1.9352863235015751</v>
      </c>
      <c r="M928" s="1">
        <v>3.265034349912594</v>
      </c>
      <c r="N928" s="1" t="s">
        <v>581</v>
      </c>
      <c r="O928" s="1">
        <v>0.20047655632383557</v>
      </c>
      <c r="P928" s="1" t="s">
        <v>556</v>
      </c>
      <c r="Q928" s="1" t="s">
        <v>1741</v>
      </c>
      <c r="R928" s="1" t="s">
        <v>556</v>
      </c>
      <c r="S928" s="1" t="s">
        <v>1741</v>
      </c>
      <c r="T928" s="1">
        <v>7.5268062932157518</v>
      </c>
      <c r="U928" s="1">
        <v>4.1733083920677867</v>
      </c>
      <c r="V928" s="1" t="s">
        <v>603</v>
      </c>
      <c r="W928" s="3" t="s">
        <v>1741</v>
      </c>
      <c r="X928" s="3" t="s">
        <v>1741</v>
      </c>
      <c r="Y928" s="3" t="s">
        <v>1741</v>
      </c>
      <c r="Z928" s="3" t="s">
        <v>1741</v>
      </c>
      <c r="AA928" s="3" t="s">
        <v>1741</v>
      </c>
      <c r="AB928" s="3" t="s">
        <v>1741</v>
      </c>
      <c r="AC928" s="3" t="s">
        <v>1741</v>
      </c>
      <c r="AD928" s="3" t="s">
        <v>1741</v>
      </c>
      <c r="AE928" s="3" t="s">
        <v>1741</v>
      </c>
      <c r="AF928" s="3" t="s">
        <v>1741</v>
      </c>
      <c r="AG928" s="3" t="s">
        <v>1741</v>
      </c>
      <c r="AH928" s="3" t="s">
        <v>1741</v>
      </c>
      <c r="AI928" s="15" t="s">
        <v>1741</v>
      </c>
    </row>
    <row r="929" spans="1:35" x14ac:dyDescent="0.3">
      <c r="A929" s="48" t="s">
        <v>1191</v>
      </c>
      <c r="B929" s="89" t="s">
        <v>39</v>
      </c>
      <c r="C929" s="3" t="s">
        <v>39</v>
      </c>
      <c r="D929" s="11">
        <v>2019</v>
      </c>
      <c r="E929" s="4">
        <v>43815</v>
      </c>
      <c r="F929" s="205">
        <v>6581590</v>
      </c>
      <c r="G929" s="174">
        <v>145234</v>
      </c>
      <c r="H929" s="1" t="s">
        <v>556</v>
      </c>
      <c r="I929" s="1">
        <v>1.0084734137410702</v>
      </c>
      <c r="J929" s="1">
        <v>1.3715744932307661</v>
      </c>
      <c r="K929" s="1">
        <v>1.0088875874513279</v>
      </c>
      <c r="L929" s="1">
        <v>1.5396709825150106</v>
      </c>
      <c r="M929" s="1">
        <v>2.9423322464571</v>
      </c>
      <c r="N929" s="1" t="s">
        <v>581</v>
      </c>
      <c r="O929" s="1">
        <v>0.19252482404212437</v>
      </c>
      <c r="P929" s="1" t="s">
        <v>556</v>
      </c>
      <c r="Q929" s="1" t="s">
        <v>1741</v>
      </c>
      <c r="R929" s="1" t="s">
        <v>556</v>
      </c>
      <c r="S929" s="1" t="s">
        <v>1741</v>
      </c>
      <c r="T929" s="1">
        <v>7.4814017537750477</v>
      </c>
      <c r="U929" s="1">
        <v>3.8600884274061644</v>
      </c>
      <c r="V929" s="1" t="s">
        <v>603</v>
      </c>
      <c r="W929" s="3" t="s">
        <v>1741</v>
      </c>
      <c r="X929" s="3" t="s">
        <v>1741</v>
      </c>
      <c r="Y929" s="3" t="s">
        <v>1741</v>
      </c>
      <c r="Z929" s="3" t="s">
        <v>1741</v>
      </c>
      <c r="AA929" s="3" t="s">
        <v>1741</v>
      </c>
      <c r="AB929" s="3" t="s">
        <v>1741</v>
      </c>
      <c r="AC929" s="3" t="s">
        <v>1741</v>
      </c>
      <c r="AD929" s="3" t="s">
        <v>1741</v>
      </c>
      <c r="AE929" s="3" t="s">
        <v>1741</v>
      </c>
      <c r="AF929" s="3" t="s">
        <v>1741</v>
      </c>
      <c r="AG929" s="3" t="s">
        <v>1741</v>
      </c>
      <c r="AH929" s="3" t="s">
        <v>1741</v>
      </c>
      <c r="AI929" s="15" t="s">
        <v>1741</v>
      </c>
    </row>
    <row r="930" spans="1:35" x14ac:dyDescent="0.3">
      <c r="A930" s="48" t="s">
        <v>1056</v>
      </c>
      <c r="B930" s="102" t="s">
        <v>40</v>
      </c>
      <c r="C930" s="3" t="s">
        <v>40</v>
      </c>
      <c r="D930" s="11">
        <v>2019</v>
      </c>
      <c r="E930" s="4">
        <v>43480</v>
      </c>
      <c r="F930" s="205">
        <v>6581940</v>
      </c>
      <c r="G930" s="174">
        <v>142857</v>
      </c>
      <c r="H930" s="1">
        <v>3.8092541081582265</v>
      </c>
      <c r="I930" s="1">
        <v>3.1036004334372245</v>
      </c>
      <c r="J930" s="1">
        <v>1.2654579577063574</v>
      </c>
      <c r="K930" s="1">
        <v>1.4100673615067529</v>
      </c>
      <c r="L930" s="1">
        <v>3.7326597182658046</v>
      </c>
      <c r="M930" s="1">
        <v>6.4507858842454509</v>
      </c>
      <c r="N930" s="1" t="s">
        <v>581</v>
      </c>
      <c r="O930" s="1">
        <v>0.59106650133494198</v>
      </c>
      <c r="P930" s="1">
        <v>2.209490934682798</v>
      </c>
      <c r="Q930" s="1" t="s">
        <v>581</v>
      </c>
      <c r="R930" s="1" t="s">
        <v>1741</v>
      </c>
      <c r="S930" s="1" t="s">
        <v>1741</v>
      </c>
      <c r="T930" s="1" t="s">
        <v>1741</v>
      </c>
      <c r="U930" s="1" t="s">
        <v>1741</v>
      </c>
      <c r="V930" s="1" t="s">
        <v>1741</v>
      </c>
      <c r="W930" s="3" t="s">
        <v>1741</v>
      </c>
      <c r="X930" s="3" t="s">
        <v>1741</v>
      </c>
      <c r="Y930" s="3" t="s">
        <v>1741</v>
      </c>
      <c r="Z930" s="3" t="s">
        <v>1741</v>
      </c>
      <c r="AA930" s="3" t="s">
        <v>1741</v>
      </c>
      <c r="AB930" s="3" t="s">
        <v>1741</v>
      </c>
      <c r="AC930" s="3" t="s">
        <v>1741</v>
      </c>
      <c r="AD930" s="3" t="s">
        <v>1741</v>
      </c>
      <c r="AE930" s="3" t="s">
        <v>1741</v>
      </c>
      <c r="AF930" s="3" t="s">
        <v>1741</v>
      </c>
      <c r="AG930" s="3" t="s">
        <v>1741</v>
      </c>
      <c r="AH930" s="3" t="s">
        <v>1741</v>
      </c>
      <c r="AI930" s="15" t="s">
        <v>1741</v>
      </c>
    </row>
    <row r="931" spans="1:35" x14ac:dyDescent="0.3">
      <c r="A931" s="48" t="s">
        <v>1057</v>
      </c>
      <c r="B931" s="102" t="s">
        <v>40</v>
      </c>
      <c r="C931" s="3" t="s">
        <v>40</v>
      </c>
      <c r="D931" s="11">
        <v>2019</v>
      </c>
      <c r="E931" s="4">
        <v>43521</v>
      </c>
      <c r="F931" s="205">
        <v>6581940</v>
      </c>
      <c r="G931" s="174">
        <v>142857</v>
      </c>
      <c r="H931" s="1">
        <v>0.63094213928043597</v>
      </c>
      <c r="I931" s="1" t="s">
        <v>587</v>
      </c>
      <c r="J931" s="1" t="s">
        <v>556</v>
      </c>
      <c r="K931" s="1" t="s">
        <v>556</v>
      </c>
      <c r="L931" s="1">
        <v>0.25240994419076612</v>
      </c>
      <c r="M931" s="1" t="s">
        <v>581</v>
      </c>
      <c r="N931" s="1" t="s">
        <v>581</v>
      </c>
      <c r="O931" s="1" t="s">
        <v>556</v>
      </c>
      <c r="P931" s="1" t="s">
        <v>581</v>
      </c>
      <c r="Q931" s="1" t="s">
        <v>581</v>
      </c>
      <c r="R931" s="1" t="s">
        <v>1741</v>
      </c>
      <c r="S931" s="1" t="s">
        <v>1741</v>
      </c>
      <c r="T931" s="1" t="s">
        <v>1741</v>
      </c>
      <c r="U931" s="1" t="s">
        <v>1741</v>
      </c>
      <c r="V931" s="1" t="s">
        <v>1741</v>
      </c>
      <c r="W931" s="3" t="s">
        <v>1741</v>
      </c>
      <c r="X931" s="3" t="s">
        <v>1741</v>
      </c>
      <c r="Y931" s="3" t="s">
        <v>1741</v>
      </c>
      <c r="Z931" s="3" t="s">
        <v>1741</v>
      </c>
      <c r="AA931" s="3" t="s">
        <v>1741</v>
      </c>
      <c r="AB931" s="3" t="s">
        <v>1741</v>
      </c>
      <c r="AC931" s="3" t="s">
        <v>1741</v>
      </c>
      <c r="AD931" s="3" t="s">
        <v>1741</v>
      </c>
      <c r="AE931" s="3" t="s">
        <v>1741</v>
      </c>
      <c r="AF931" s="3" t="s">
        <v>1741</v>
      </c>
      <c r="AG931" s="3" t="s">
        <v>1741</v>
      </c>
      <c r="AH931" s="3" t="s">
        <v>1741</v>
      </c>
      <c r="AI931" s="15" t="s">
        <v>1741</v>
      </c>
    </row>
    <row r="932" spans="1:35" x14ac:dyDescent="0.3">
      <c r="A932" s="48" t="s">
        <v>1058</v>
      </c>
      <c r="B932" s="102" t="s">
        <v>40</v>
      </c>
      <c r="C932" s="3" t="s">
        <v>40</v>
      </c>
      <c r="D932" s="11">
        <v>2019</v>
      </c>
      <c r="E932" s="4">
        <v>43542</v>
      </c>
      <c r="F932" s="205">
        <v>6581940</v>
      </c>
      <c r="G932" s="174">
        <v>142857</v>
      </c>
      <c r="H932" s="1">
        <v>0.75343313168597703</v>
      </c>
      <c r="I932" s="1">
        <v>0.46594210328445945</v>
      </c>
      <c r="J932" s="1" t="s">
        <v>556</v>
      </c>
      <c r="K932" s="1" t="s">
        <v>556</v>
      </c>
      <c r="L932" s="1">
        <v>0.56204700547979547</v>
      </c>
      <c r="M932" s="1">
        <v>0.56666324891486386</v>
      </c>
      <c r="N932" s="1" t="s">
        <v>581</v>
      </c>
      <c r="O932" s="1" t="s">
        <v>556</v>
      </c>
      <c r="P932" s="1" t="s">
        <v>581</v>
      </c>
      <c r="Q932" s="1" t="s">
        <v>581</v>
      </c>
      <c r="R932" s="1" t="s">
        <v>1741</v>
      </c>
      <c r="S932" s="1" t="s">
        <v>1741</v>
      </c>
      <c r="T932" s="1" t="s">
        <v>1741</v>
      </c>
      <c r="U932" s="1" t="s">
        <v>1741</v>
      </c>
      <c r="V932" s="1" t="s">
        <v>1741</v>
      </c>
      <c r="W932" s="3" t="s">
        <v>1741</v>
      </c>
      <c r="X932" s="3" t="s">
        <v>1741</v>
      </c>
      <c r="Y932" s="3" t="s">
        <v>1741</v>
      </c>
      <c r="Z932" s="3" t="s">
        <v>1741</v>
      </c>
      <c r="AA932" s="3" t="s">
        <v>1741</v>
      </c>
      <c r="AB932" s="3" t="s">
        <v>1741</v>
      </c>
      <c r="AC932" s="3" t="s">
        <v>1741</v>
      </c>
      <c r="AD932" s="3" t="s">
        <v>1741</v>
      </c>
      <c r="AE932" s="3" t="s">
        <v>1741</v>
      </c>
      <c r="AF932" s="3" t="s">
        <v>1741</v>
      </c>
      <c r="AG932" s="3" t="s">
        <v>1741</v>
      </c>
      <c r="AH932" s="3" t="s">
        <v>1741</v>
      </c>
      <c r="AI932" s="15" t="s">
        <v>1741</v>
      </c>
    </row>
    <row r="933" spans="1:35" x14ac:dyDescent="0.3">
      <c r="A933" s="48" t="s">
        <v>1059</v>
      </c>
      <c r="B933" s="102" t="s">
        <v>40</v>
      </c>
      <c r="C933" s="3" t="s">
        <v>40</v>
      </c>
      <c r="D933" s="11">
        <v>2019</v>
      </c>
      <c r="E933" s="4">
        <v>43542</v>
      </c>
      <c r="F933" s="205">
        <v>6581940</v>
      </c>
      <c r="G933" s="174">
        <v>142857</v>
      </c>
      <c r="H933" s="1">
        <v>0.8915296108291032</v>
      </c>
      <c r="I933" s="1">
        <v>0.41059221658206435</v>
      </c>
      <c r="J933" s="1" t="s">
        <v>556</v>
      </c>
      <c r="K933" s="1" t="s">
        <v>556</v>
      </c>
      <c r="L933" s="1">
        <v>0.75955781161872538</v>
      </c>
      <c r="M933" s="1">
        <v>0.52047377326565147</v>
      </c>
      <c r="N933" s="1" t="s">
        <v>581</v>
      </c>
      <c r="O933" s="1" t="s">
        <v>556</v>
      </c>
      <c r="P933" s="1" t="s">
        <v>581</v>
      </c>
      <c r="Q933" s="1" t="s">
        <v>581</v>
      </c>
      <c r="R933" s="1" t="s">
        <v>1741</v>
      </c>
      <c r="S933" s="1" t="s">
        <v>1741</v>
      </c>
      <c r="T933" s="1" t="s">
        <v>1741</v>
      </c>
      <c r="U933" s="1" t="s">
        <v>1741</v>
      </c>
      <c r="V933" s="1" t="s">
        <v>1741</v>
      </c>
      <c r="W933" s="3" t="s">
        <v>1741</v>
      </c>
      <c r="X933" s="3" t="s">
        <v>1741</v>
      </c>
      <c r="Y933" s="3" t="s">
        <v>1741</v>
      </c>
      <c r="Z933" s="3" t="s">
        <v>1741</v>
      </c>
      <c r="AA933" s="3" t="s">
        <v>1741</v>
      </c>
      <c r="AB933" s="3" t="s">
        <v>1741</v>
      </c>
      <c r="AC933" s="3" t="s">
        <v>1741</v>
      </c>
      <c r="AD933" s="3" t="s">
        <v>1741</v>
      </c>
      <c r="AE933" s="3" t="s">
        <v>1741</v>
      </c>
      <c r="AF933" s="3" t="s">
        <v>1741</v>
      </c>
      <c r="AG933" s="3" t="s">
        <v>1741</v>
      </c>
      <c r="AH933" s="3" t="s">
        <v>1741</v>
      </c>
      <c r="AI933" s="15" t="s">
        <v>1741</v>
      </c>
    </row>
    <row r="934" spans="1:35" x14ac:dyDescent="0.3">
      <c r="A934" s="48" t="s">
        <v>1060</v>
      </c>
      <c r="B934" s="102" t="s">
        <v>40</v>
      </c>
      <c r="C934" s="3" t="s">
        <v>40</v>
      </c>
      <c r="D934" s="11">
        <v>2019</v>
      </c>
      <c r="E934" s="4">
        <v>43571</v>
      </c>
      <c r="F934" s="205">
        <v>6581940</v>
      </c>
      <c r="G934" s="174">
        <v>142857</v>
      </c>
      <c r="H934" s="1">
        <v>3.1607697903577803</v>
      </c>
      <c r="I934" s="1">
        <v>2.9001719462998476</v>
      </c>
      <c r="J934" s="1">
        <v>1.3611155724772548</v>
      </c>
      <c r="K934" s="1">
        <v>1.0928887923134336</v>
      </c>
      <c r="L934" s="1">
        <v>5.5776403677005488</v>
      </c>
      <c r="M934" s="1">
        <v>8.7595302653830522</v>
      </c>
      <c r="N934" s="1" t="s">
        <v>581</v>
      </c>
      <c r="O934" s="1">
        <v>0.50967906506561356</v>
      </c>
      <c r="P934" s="1">
        <v>2.1652951902274031</v>
      </c>
      <c r="Q934" s="1" t="s">
        <v>581</v>
      </c>
      <c r="R934" s="1" t="s">
        <v>1741</v>
      </c>
      <c r="S934" s="1" t="s">
        <v>1741</v>
      </c>
      <c r="T934" s="1" t="s">
        <v>1741</v>
      </c>
      <c r="U934" s="1" t="s">
        <v>1741</v>
      </c>
      <c r="V934" s="1" t="s">
        <v>1741</v>
      </c>
      <c r="W934" s="3" t="s">
        <v>1741</v>
      </c>
      <c r="X934" s="3" t="s">
        <v>1741</v>
      </c>
      <c r="Y934" s="3" t="s">
        <v>1741</v>
      </c>
      <c r="Z934" s="3" t="s">
        <v>1741</v>
      </c>
      <c r="AA934" s="3" t="s">
        <v>1741</v>
      </c>
      <c r="AB934" s="3" t="s">
        <v>1741</v>
      </c>
      <c r="AC934" s="3" t="s">
        <v>1741</v>
      </c>
      <c r="AD934" s="3" t="s">
        <v>1741</v>
      </c>
      <c r="AE934" s="3" t="s">
        <v>1741</v>
      </c>
      <c r="AF934" s="3" t="s">
        <v>1741</v>
      </c>
      <c r="AG934" s="3" t="s">
        <v>1741</v>
      </c>
      <c r="AH934" s="3" t="s">
        <v>1741</v>
      </c>
      <c r="AI934" s="15" t="s">
        <v>1741</v>
      </c>
    </row>
    <row r="935" spans="1:35" x14ac:dyDescent="0.3">
      <c r="A935" s="48" t="s">
        <v>1061</v>
      </c>
      <c r="B935" s="102" t="s">
        <v>40</v>
      </c>
      <c r="C935" s="3" t="s">
        <v>40</v>
      </c>
      <c r="D935" s="11">
        <v>2019</v>
      </c>
      <c r="E935" s="4">
        <v>43600</v>
      </c>
      <c r="F935" s="205">
        <v>6581940</v>
      </c>
      <c r="G935" s="174">
        <v>142857</v>
      </c>
      <c r="H935" s="1">
        <v>3.1881722135854562</v>
      </c>
      <c r="I935" s="1">
        <v>3.4425901836987212</v>
      </c>
      <c r="J935" s="1">
        <v>1.4328772214491938</v>
      </c>
      <c r="K935" s="1">
        <v>1.2389715047159764</v>
      </c>
      <c r="L935" s="1">
        <v>4.9074843745042669</v>
      </c>
      <c r="M935" s="1">
        <v>9.9275267072468765</v>
      </c>
      <c r="N935" s="1" t="s">
        <v>581</v>
      </c>
      <c r="O935" s="1">
        <v>0.41923012423345557</v>
      </c>
      <c r="P935" s="1">
        <v>3.4005792424523986</v>
      </c>
      <c r="Q935" s="1" t="s">
        <v>581</v>
      </c>
      <c r="R935" s="1" t="s">
        <v>1741</v>
      </c>
      <c r="S935" s="1" t="s">
        <v>1741</v>
      </c>
      <c r="T935" s="1" t="s">
        <v>1741</v>
      </c>
      <c r="U935" s="1" t="s">
        <v>1741</v>
      </c>
      <c r="V935" s="1" t="s">
        <v>1741</v>
      </c>
      <c r="W935" s="3" t="s">
        <v>1741</v>
      </c>
      <c r="X935" s="3" t="s">
        <v>1741</v>
      </c>
      <c r="Y935" s="3" t="s">
        <v>1741</v>
      </c>
      <c r="Z935" s="3" t="s">
        <v>1741</v>
      </c>
      <c r="AA935" s="3" t="s">
        <v>1741</v>
      </c>
      <c r="AB935" s="3" t="s">
        <v>1741</v>
      </c>
      <c r="AC935" s="3" t="s">
        <v>1741</v>
      </c>
      <c r="AD935" s="3" t="s">
        <v>1741</v>
      </c>
      <c r="AE935" s="3" t="s">
        <v>1741</v>
      </c>
      <c r="AF935" s="3" t="s">
        <v>1741</v>
      </c>
      <c r="AG935" s="3" t="s">
        <v>1741</v>
      </c>
      <c r="AH935" s="3" t="s">
        <v>1741</v>
      </c>
      <c r="AI935" s="15" t="s">
        <v>1741</v>
      </c>
    </row>
    <row r="936" spans="1:35" x14ac:dyDescent="0.3">
      <c r="A936" s="48" t="s">
        <v>1062</v>
      </c>
      <c r="B936" s="102" t="s">
        <v>40</v>
      </c>
      <c r="C936" s="3" t="s">
        <v>40</v>
      </c>
      <c r="D936" s="11">
        <v>2019</v>
      </c>
      <c r="E936" s="4">
        <v>43628</v>
      </c>
      <c r="F936" s="205">
        <v>6581940</v>
      </c>
      <c r="G936" s="174">
        <v>142857</v>
      </c>
      <c r="H936" s="1">
        <v>3.899889793713271</v>
      </c>
      <c r="I936" s="1">
        <v>3.5086089593049539</v>
      </c>
      <c r="J936" s="1">
        <v>0.87634091886349375</v>
      </c>
      <c r="K936" s="1">
        <v>1.2267332605651662</v>
      </c>
      <c r="L936" s="1">
        <v>5.4789297500523713</v>
      </c>
      <c r="M936" s="1">
        <v>7.5778394723205329</v>
      </c>
      <c r="N936" s="1" t="s">
        <v>581</v>
      </c>
      <c r="O936" s="1">
        <v>0.50633074675575263</v>
      </c>
      <c r="P936" s="1">
        <v>3.6226068611561315</v>
      </c>
      <c r="Q936" s="1" t="s">
        <v>581</v>
      </c>
      <c r="R936" s="1" t="s">
        <v>1741</v>
      </c>
      <c r="S936" s="1" t="s">
        <v>1741</v>
      </c>
      <c r="T936" s="1" t="s">
        <v>1741</v>
      </c>
      <c r="U936" s="1" t="s">
        <v>1741</v>
      </c>
      <c r="V936" s="1" t="s">
        <v>1741</v>
      </c>
      <c r="W936" s="3" t="s">
        <v>1741</v>
      </c>
      <c r="X936" s="3" t="s">
        <v>1741</v>
      </c>
      <c r="Y936" s="3" t="s">
        <v>1741</v>
      </c>
      <c r="Z936" s="3" t="s">
        <v>1741</v>
      </c>
      <c r="AA936" s="3" t="s">
        <v>1741</v>
      </c>
      <c r="AB936" s="3" t="s">
        <v>1741</v>
      </c>
      <c r="AC936" s="3" t="s">
        <v>1741</v>
      </c>
      <c r="AD936" s="3" t="s">
        <v>1741</v>
      </c>
      <c r="AE936" s="3" t="s">
        <v>1741</v>
      </c>
      <c r="AF936" s="3" t="s">
        <v>1741</v>
      </c>
      <c r="AG936" s="3" t="s">
        <v>1741</v>
      </c>
      <c r="AH936" s="3" t="s">
        <v>1741</v>
      </c>
      <c r="AI936" s="15" t="s">
        <v>1741</v>
      </c>
    </row>
    <row r="937" spans="1:35" x14ac:dyDescent="0.3">
      <c r="A937" s="48" t="s">
        <v>1192</v>
      </c>
      <c r="B937" s="102" t="s">
        <v>40</v>
      </c>
      <c r="C937" s="3" t="s">
        <v>40</v>
      </c>
      <c r="D937" s="11">
        <v>2019</v>
      </c>
      <c r="E937" s="4">
        <v>43661</v>
      </c>
      <c r="F937" s="205">
        <v>6581940</v>
      </c>
      <c r="G937" s="174">
        <v>142857</v>
      </c>
      <c r="H937" s="1">
        <v>3.2193357096218276</v>
      </c>
      <c r="I937" s="1">
        <v>3.2851010993010292</v>
      </c>
      <c r="J937" s="1">
        <v>1.1285764747439071</v>
      </c>
      <c r="K937" s="1" t="s">
        <v>556</v>
      </c>
      <c r="L937" s="1">
        <v>4.0690836303693958</v>
      </c>
      <c r="M937" s="1">
        <v>7.3358594778587731</v>
      </c>
      <c r="N937" s="1" t="s">
        <v>581</v>
      </c>
      <c r="O937" s="1">
        <v>0.76952142406045632</v>
      </c>
      <c r="P937" s="1">
        <v>1.7669096475172066</v>
      </c>
      <c r="Q937" s="1" t="s">
        <v>1741</v>
      </c>
      <c r="R937" s="1">
        <v>0.61814542457424837</v>
      </c>
      <c r="S937" s="1" t="s">
        <v>1741</v>
      </c>
      <c r="T937" s="1">
        <v>4.726887383192576</v>
      </c>
      <c r="U937" s="1">
        <v>9.1959046487481686</v>
      </c>
      <c r="V937" s="1" t="s">
        <v>603</v>
      </c>
      <c r="W937" s="3" t="s">
        <v>1741</v>
      </c>
      <c r="X937" s="3" t="s">
        <v>1741</v>
      </c>
      <c r="Y937" s="3" t="s">
        <v>1741</v>
      </c>
      <c r="Z937" s="3" t="s">
        <v>1741</v>
      </c>
      <c r="AA937" s="3" t="s">
        <v>1741</v>
      </c>
      <c r="AB937" s="3" t="s">
        <v>1741</v>
      </c>
      <c r="AC937" s="3" t="s">
        <v>1741</v>
      </c>
      <c r="AD937" s="3" t="s">
        <v>1741</v>
      </c>
      <c r="AE937" s="3" t="s">
        <v>1741</v>
      </c>
      <c r="AF937" s="3" t="s">
        <v>1741</v>
      </c>
      <c r="AG937" s="3" t="s">
        <v>1741</v>
      </c>
      <c r="AH937" s="3" t="s">
        <v>1741</v>
      </c>
      <c r="AI937" s="15" t="s">
        <v>1741</v>
      </c>
    </row>
    <row r="938" spans="1:35" x14ac:dyDescent="0.3">
      <c r="A938" s="48" t="s">
        <v>1193</v>
      </c>
      <c r="B938" s="102" t="s">
        <v>40</v>
      </c>
      <c r="C938" s="3" t="s">
        <v>40</v>
      </c>
      <c r="D938" s="11">
        <v>2019</v>
      </c>
      <c r="E938" s="4">
        <v>43692</v>
      </c>
      <c r="F938" s="205">
        <v>6581940</v>
      </c>
      <c r="G938" s="174">
        <v>142857</v>
      </c>
      <c r="H938" s="1">
        <v>3.1398559093658913</v>
      </c>
      <c r="I938" s="1">
        <v>3.5077159984601005</v>
      </c>
      <c r="J938" s="1">
        <v>1.2785018973766706</v>
      </c>
      <c r="K938" s="1">
        <v>4.1207303525270857</v>
      </c>
      <c r="L938" s="1">
        <v>3.3233899796513229</v>
      </c>
      <c r="M938" s="1">
        <v>5.4923609965352256</v>
      </c>
      <c r="N938" s="1" t="s">
        <v>581</v>
      </c>
      <c r="O938" s="1">
        <v>0.7577517461365012</v>
      </c>
      <c r="P938" s="1">
        <v>2.5449045812022217</v>
      </c>
      <c r="Q938" s="1" t="s">
        <v>1741</v>
      </c>
      <c r="R938" s="1">
        <v>0.63189792663476885</v>
      </c>
      <c r="S938" s="1" t="s">
        <v>1741</v>
      </c>
      <c r="T938" s="1">
        <v>7.3981191222570537</v>
      </c>
      <c r="U938" s="1">
        <v>8.1296705714128592</v>
      </c>
      <c r="V938" s="1" t="s">
        <v>603</v>
      </c>
      <c r="W938" s="3" t="s">
        <v>1741</v>
      </c>
      <c r="X938" s="3" t="s">
        <v>1741</v>
      </c>
      <c r="Y938" s="3" t="s">
        <v>1741</v>
      </c>
      <c r="Z938" s="3" t="s">
        <v>1741</v>
      </c>
      <c r="AA938" s="3" t="s">
        <v>1741</v>
      </c>
      <c r="AB938" s="3" t="s">
        <v>1741</v>
      </c>
      <c r="AC938" s="3" t="s">
        <v>1741</v>
      </c>
      <c r="AD938" s="3" t="s">
        <v>1741</v>
      </c>
      <c r="AE938" s="3" t="s">
        <v>1741</v>
      </c>
      <c r="AF938" s="3" t="s">
        <v>1741</v>
      </c>
      <c r="AG938" s="3" t="s">
        <v>1741</v>
      </c>
      <c r="AH938" s="3" t="s">
        <v>1741</v>
      </c>
      <c r="AI938" s="15" t="s">
        <v>1741</v>
      </c>
    </row>
    <row r="939" spans="1:35" x14ac:dyDescent="0.3">
      <c r="A939" s="48" t="s">
        <v>1194</v>
      </c>
      <c r="B939" s="102" t="s">
        <v>40</v>
      </c>
      <c r="C939" s="3" t="s">
        <v>40</v>
      </c>
      <c r="D939" s="11">
        <v>2019</v>
      </c>
      <c r="E939" s="4">
        <v>43725</v>
      </c>
      <c r="F939" s="205">
        <v>6581940</v>
      </c>
      <c r="G939" s="174">
        <v>142857</v>
      </c>
      <c r="H939" s="1">
        <v>3.3402633402633399</v>
      </c>
      <c r="I939" s="1">
        <v>3.4028779911132858</v>
      </c>
      <c r="J939" s="1">
        <v>0.79628836981778173</v>
      </c>
      <c r="K939" s="1">
        <v>1.7787309934368758</v>
      </c>
      <c r="L939" s="1">
        <v>2.8499245852187034</v>
      </c>
      <c r="M939" s="1">
        <v>4.6302433655374839</v>
      </c>
      <c r="N939" s="1" t="s">
        <v>581</v>
      </c>
      <c r="O939" s="1">
        <v>0.68067954832660726</v>
      </c>
      <c r="P939" s="1">
        <v>3.4157800334270925</v>
      </c>
      <c r="Q939" s="1" t="s">
        <v>1741</v>
      </c>
      <c r="R939" s="1" t="s">
        <v>556</v>
      </c>
      <c r="S939" s="1" t="s">
        <v>1741</v>
      </c>
      <c r="T939" s="1">
        <v>5.4176348293995353</v>
      </c>
      <c r="U939" s="1">
        <v>6.9820737026619382</v>
      </c>
      <c r="V939" s="1" t="s">
        <v>603</v>
      </c>
      <c r="W939" s="3" t="s">
        <v>1741</v>
      </c>
      <c r="X939" s="3" t="s">
        <v>1741</v>
      </c>
      <c r="Y939" s="3" t="s">
        <v>1741</v>
      </c>
      <c r="Z939" s="3" t="s">
        <v>1741</v>
      </c>
      <c r="AA939" s="3" t="s">
        <v>1741</v>
      </c>
      <c r="AB939" s="3" t="s">
        <v>1741</v>
      </c>
      <c r="AC939" s="3" t="s">
        <v>1741</v>
      </c>
      <c r="AD939" s="3" t="s">
        <v>1741</v>
      </c>
      <c r="AE939" s="3" t="s">
        <v>1741</v>
      </c>
      <c r="AF939" s="3" t="s">
        <v>1741</v>
      </c>
      <c r="AG939" s="3" t="s">
        <v>1741</v>
      </c>
      <c r="AH939" s="3" t="s">
        <v>1741</v>
      </c>
      <c r="AI939" s="15" t="s">
        <v>1741</v>
      </c>
    </row>
    <row r="940" spans="1:35" x14ac:dyDescent="0.3">
      <c r="A940" s="48" t="s">
        <v>1195</v>
      </c>
      <c r="B940" s="102" t="s">
        <v>40</v>
      </c>
      <c r="C940" s="3" t="s">
        <v>40</v>
      </c>
      <c r="D940" s="11">
        <v>2019</v>
      </c>
      <c r="E940" s="4">
        <v>43753</v>
      </c>
      <c r="F940" s="205">
        <v>6581940</v>
      </c>
      <c r="G940" s="174">
        <v>142857</v>
      </c>
      <c r="H940" s="1">
        <v>3.3307351619197965</v>
      </c>
      <c r="I940" s="1">
        <v>3.278958100374926</v>
      </c>
      <c r="J940" s="1">
        <v>1.0139446161941721</v>
      </c>
      <c r="K940" s="1">
        <v>0.87706373742024613</v>
      </c>
      <c r="L940" s="1">
        <v>3.2898989234580891</v>
      </c>
      <c r="M940" s="1">
        <v>5.672564625402881</v>
      </c>
      <c r="N940" s="1" t="s">
        <v>581</v>
      </c>
      <c r="O940" s="1">
        <v>0.59924576289767373</v>
      </c>
      <c r="P940" s="1">
        <v>3.2189260891490714</v>
      </c>
      <c r="Q940" s="1" t="s">
        <v>1741</v>
      </c>
      <c r="R940" s="1">
        <v>0.2509702032493587</v>
      </c>
      <c r="S940" s="1" t="s">
        <v>1741</v>
      </c>
      <c r="T940" s="1">
        <v>5.3102786730689111</v>
      </c>
      <c r="U940" s="1">
        <v>7.6689907693656956</v>
      </c>
      <c r="V940" s="1" t="s">
        <v>603</v>
      </c>
      <c r="W940" s="3" t="s">
        <v>1741</v>
      </c>
      <c r="X940" s="3" t="s">
        <v>1741</v>
      </c>
      <c r="Y940" s="3" t="s">
        <v>1741</v>
      </c>
      <c r="Z940" s="3" t="s">
        <v>1741</v>
      </c>
      <c r="AA940" s="3" t="s">
        <v>1741</v>
      </c>
      <c r="AB940" s="3" t="s">
        <v>1741</v>
      </c>
      <c r="AC940" s="3" t="s">
        <v>1741</v>
      </c>
      <c r="AD940" s="3" t="s">
        <v>1741</v>
      </c>
      <c r="AE940" s="3" t="s">
        <v>1741</v>
      </c>
      <c r="AF940" s="3" t="s">
        <v>1741</v>
      </c>
      <c r="AG940" s="3" t="s">
        <v>1741</v>
      </c>
      <c r="AH940" s="3" t="s">
        <v>1741</v>
      </c>
      <c r="AI940" s="15" t="s">
        <v>1741</v>
      </c>
    </row>
    <row r="941" spans="1:35" x14ac:dyDescent="0.3">
      <c r="A941" s="48" t="s">
        <v>1196</v>
      </c>
      <c r="B941" s="102" t="s">
        <v>40</v>
      </c>
      <c r="C941" s="3" t="s">
        <v>40</v>
      </c>
      <c r="D941" s="11">
        <v>2019</v>
      </c>
      <c r="E941" s="4">
        <v>43783</v>
      </c>
      <c r="F941" s="205">
        <v>6581940</v>
      </c>
      <c r="G941" s="174">
        <v>142857</v>
      </c>
      <c r="H941" s="1">
        <v>1.9346255404346688</v>
      </c>
      <c r="I941" s="1">
        <v>1.9072145005754964</v>
      </c>
      <c r="J941" s="1">
        <v>1.2091228273800889</v>
      </c>
      <c r="K941" s="1">
        <v>1.1382255365657856</v>
      </c>
      <c r="L941" s="1">
        <v>2.7126676919208039</v>
      </c>
      <c r="M941" s="1">
        <v>5.3525036512588375</v>
      </c>
      <c r="N941" s="1" t="s">
        <v>581</v>
      </c>
      <c r="O941" s="1">
        <v>0.46275715985259558</v>
      </c>
      <c r="P941" s="1">
        <v>2.3503467486869978</v>
      </c>
      <c r="Q941" s="1" t="s">
        <v>1741</v>
      </c>
      <c r="R941" s="1">
        <v>0.1151089574326089</v>
      </c>
      <c r="S941" s="1" t="s">
        <v>1741</v>
      </c>
      <c r="T941" s="1">
        <v>1.3072957471297721</v>
      </c>
      <c r="U941" s="1">
        <v>8.1307489191306637</v>
      </c>
      <c r="V941" s="1" t="s">
        <v>603</v>
      </c>
      <c r="W941" s="3" t="s">
        <v>1741</v>
      </c>
      <c r="X941" s="3" t="s">
        <v>1741</v>
      </c>
      <c r="Y941" s="3" t="s">
        <v>1741</v>
      </c>
      <c r="Z941" s="3" t="s">
        <v>1741</v>
      </c>
      <c r="AA941" s="3" t="s">
        <v>1741</v>
      </c>
      <c r="AB941" s="3" t="s">
        <v>1741</v>
      </c>
      <c r="AC941" s="3" t="s">
        <v>1741</v>
      </c>
      <c r="AD941" s="3" t="s">
        <v>1741</v>
      </c>
      <c r="AE941" s="3" t="s">
        <v>1741</v>
      </c>
      <c r="AF941" s="3" t="s">
        <v>1741</v>
      </c>
      <c r="AG941" s="3" t="s">
        <v>1741</v>
      </c>
      <c r="AH941" s="3" t="s">
        <v>1741</v>
      </c>
      <c r="AI941" s="15" t="s">
        <v>1741</v>
      </c>
    </row>
    <row r="942" spans="1:35" x14ac:dyDescent="0.3">
      <c r="A942" s="48" t="s">
        <v>1197</v>
      </c>
      <c r="B942" s="102" t="s">
        <v>40</v>
      </c>
      <c r="C942" s="3" t="s">
        <v>40</v>
      </c>
      <c r="D942" s="11">
        <v>2019</v>
      </c>
      <c r="E942" s="4">
        <v>43815</v>
      </c>
      <c r="F942" s="205">
        <v>6581940</v>
      </c>
      <c r="G942" s="174">
        <v>142857</v>
      </c>
      <c r="H942" s="1">
        <v>2.2405943423183161</v>
      </c>
      <c r="I942" s="1">
        <v>1.2876358594998467</v>
      </c>
      <c r="J942" s="1">
        <v>0.80727265030532025</v>
      </c>
      <c r="K942" s="1">
        <v>0.72926786678096334</v>
      </c>
      <c r="L942" s="1">
        <v>3.0522483622778891</v>
      </c>
      <c r="M942" s="1">
        <v>4.9352425098686652</v>
      </c>
      <c r="N942" s="1" t="s">
        <v>581</v>
      </c>
      <c r="O942" s="1">
        <v>0.56582108348943294</v>
      </c>
      <c r="P942" s="1">
        <v>1.3747552676974528</v>
      </c>
      <c r="Q942" s="1" t="s">
        <v>1741</v>
      </c>
      <c r="R942" s="1" t="s">
        <v>556</v>
      </c>
      <c r="S942" s="1" t="s">
        <v>1741</v>
      </c>
      <c r="T942" s="1">
        <v>3.5981204559164368</v>
      </c>
      <c r="U942" s="1">
        <v>8.8242160629054638</v>
      </c>
      <c r="V942" s="1" t="s">
        <v>603</v>
      </c>
      <c r="W942" s="3" t="s">
        <v>1741</v>
      </c>
      <c r="X942" s="3" t="s">
        <v>1741</v>
      </c>
      <c r="Y942" s="3" t="s">
        <v>1741</v>
      </c>
      <c r="Z942" s="3" t="s">
        <v>1741</v>
      </c>
      <c r="AA942" s="3" t="s">
        <v>1741</v>
      </c>
      <c r="AB942" s="3" t="s">
        <v>1741</v>
      </c>
      <c r="AC942" s="3" t="s">
        <v>1741</v>
      </c>
      <c r="AD942" s="3" t="s">
        <v>1741</v>
      </c>
      <c r="AE942" s="3" t="s">
        <v>1741</v>
      </c>
      <c r="AF942" s="3" t="s">
        <v>1741</v>
      </c>
      <c r="AG942" s="3" t="s">
        <v>1741</v>
      </c>
      <c r="AH942" s="3" t="s">
        <v>1741</v>
      </c>
      <c r="AI942" s="15" t="s">
        <v>1741</v>
      </c>
    </row>
    <row r="943" spans="1:35" x14ac:dyDescent="0.3">
      <c r="A943" s="48" t="s">
        <v>1063</v>
      </c>
      <c r="B943" s="89" t="s">
        <v>41</v>
      </c>
      <c r="C943" s="89" t="s">
        <v>41</v>
      </c>
      <c r="D943" s="11">
        <v>2019</v>
      </c>
      <c r="E943" s="4">
        <v>43482</v>
      </c>
      <c r="F943" s="205">
        <v>6568460</v>
      </c>
      <c r="G943" s="174">
        <v>155057</v>
      </c>
      <c r="H943" s="1">
        <v>4.9650464107211514</v>
      </c>
      <c r="I943" s="1">
        <v>2.514692151370352</v>
      </c>
      <c r="J943" s="1">
        <v>4.042181578513758</v>
      </c>
      <c r="K943" s="1">
        <v>1.6007579502389191</v>
      </c>
      <c r="L943" s="1">
        <v>3.8022354039655073</v>
      </c>
      <c r="M943" s="1">
        <v>6.244356566155874</v>
      </c>
      <c r="N943" s="1" t="s">
        <v>581</v>
      </c>
      <c r="O943" s="1">
        <v>0.39996155324875049</v>
      </c>
      <c r="P943" s="1" t="s">
        <v>581</v>
      </c>
      <c r="Q943" s="1" t="s">
        <v>581</v>
      </c>
      <c r="R943" s="1" t="s">
        <v>1741</v>
      </c>
      <c r="S943" s="1" t="s">
        <v>1741</v>
      </c>
      <c r="T943" s="1" t="s">
        <v>1741</v>
      </c>
      <c r="U943" s="1" t="s">
        <v>1741</v>
      </c>
      <c r="V943" s="1" t="s">
        <v>1741</v>
      </c>
      <c r="W943" s="3" t="s">
        <v>1741</v>
      </c>
      <c r="X943" s="3" t="s">
        <v>1741</v>
      </c>
      <c r="Y943" s="3" t="s">
        <v>1741</v>
      </c>
      <c r="Z943" s="3" t="s">
        <v>1741</v>
      </c>
      <c r="AA943" s="3" t="s">
        <v>1741</v>
      </c>
      <c r="AB943" s="3" t="s">
        <v>1741</v>
      </c>
      <c r="AC943" s="3" t="s">
        <v>1741</v>
      </c>
      <c r="AD943" s="3" t="s">
        <v>1741</v>
      </c>
      <c r="AE943" s="3" t="s">
        <v>1741</v>
      </c>
      <c r="AF943" s="3" t="s">
        <v>1741</v>
      </c>
      <c r="AG943" s="3" t="s">
        <v>1741</v>
      </c>
      <c r="AH943" s="3" t="s">
        <v>1741</v>
      </c>
      <c r="AI943" s="15" t="s">
        <v>1741</v>
      </c>
    </row>
    <row r="944" spans="1:35" x14ac:dyDescent="0.3">
      <c r="A944" s="48" t="s">
        <v>1064</v>
      </c>
      <c r="B944" s="89" t="s">
        <v>41</v>
      </c>
      <c r="C944" s="89" t="s">
        <v>41</v>
      </c>
      <c r="D944" s="11">
        <v>2019</v>
      </c>
      <c r="E944" s="4">
        <v>43521</v>
      </c>
      <c r="F944" s="205">
        <v>6568460</v>
      </c>
      <c r="G944" s="174">
        <v>155057</v>
      </c>
      <c r="H944" s="1">
        <v>7.5192404951953735</v>
      </c>
      <c r="I944" s="1">
        <v>1.7408800052773927</v>
      </c>
      <c r="J944" s="1">
        <v>4.0051014798689444</v>
      </c>
      <c r="K944" s="1">
        <v>1.2537106669305365</v>
      </c>
      <c r="L944" s="1">
        <v>2.6277568880972804</v>
      </c>
      <c r="M944" s="1">
        <v>4.2403852496866552</v>
      </c>
      <c r="N944" s="1" t="s">
        <v>581</v>
      </c>
      <c r="O944" s="1">
        <v>0.42743584669173429</v>
      </c>
      <c r="P944" s="1">
        <v>0.58355872199133618</v>
      </c>
      <c r="Q944" s="1" t="s">
        <v>581</v>
      </c>
      <c r="R944" s="1" t="s">
        <v>1741</v>
      </c>
      <c r="S944" s="1" t="s">
        <v>1741</v>
      </c>
      <c r="T944" s="1" t="s">
        <v>1741</v>
      </c>
      <c r="U944" s="1" t="s">
        <v>1741</v>
      </c>
      <c r="V944" s="1" t="s">
        <v>1741</v>
      </c>
      <c r="W944" s="3" t="s">
        <v>1741</v>
      </c>
      <c r="X944" s="3" t="s">
        <v>1741</v>
      </c>
      <c r="Y944" s="3" t="s">
        <v>1741</v>
      </c>
      <c r="Z944" s="3" t="s">
        <v>1741</v>
      </c>
      <c r="AA944" s="3" t="s">
        <v>1741</v>
      </c>
      <c r="AB944" s="3" t="s">
        <v>1741</v>
      </c>
      <c r="AC944" s="3" t="s">
        <v>1741</v>
      </c>
      <c r="AD944" s="3" t="s">
        <v>1741</v>
      </c>
      <c r="AE944" s="3" t="s">
        <v>1741</v>
      </c>
      <c r="AF944" s="3" t="s">
        <v>1741</v>
      </c>
      <c r="AG944" s="3" t="s">
        <v>1741</v>
      </c>
      <c r="AH944" s="3" t="s">
        <v>1741</v>
      </c>
      <c r="AI944" s="15" t="s">
        <v>1741</v>
      </c>
    </row>
    <row r="945" spans="1:35" x14ac:dyDescent="0.3">
      <c r="A945" s="48" t="s">
        <v>1065</v>
      </c>
      <c r="B945" s="89" t="s">
        <v>41</v>
      </c>
      <c r="C945" s="89" t="s">
        <v>41</v>
      </c>
      <c r="D945" s="11">
        <v>2019</v>
      </c>
      <c r="E945" s="4">
        <v>43539</v>
      </c>
      <c r="F945" s="205">
        <v>6568460</v>
      </c>
      <c r="G945" s="174">
        <v>155057</v>
      </c>
      <c r="H945" s="1">
        <v>5.6704312045160847</v>
      </c>
      <c r="I945" s="1">
        <v>2.9222947697748762</v>
      </c>
      <c r="J945" s="1">
        <v>3.3643644154254235</v>
      </c>
      <c r="K945" s="1">
        <v>1.340418055272167</v>
      </c>
      <c r="L945" s="1">
        <v>3.6640458863270542</v>
      </c>
      <c r="M945" s="1">
        <v>6.3211589471536422</v>
      </c>
      <c r="N945" s="1" t="s">
        <v>581</v>
      </c>
      <c r="O945" s="1" t="s">
        <v>556</v>
      </c>
      <c r="P945" s="1" t="s">
        <v>581</v>
      </c>
      <c r="Q945" s="1" t="s">
        <v>581</v>
      </c>
      <c r="R945" s="1" t="s">
        <v>1741</v>
      </c>
      <c r="S945" s="1" t="s">
        <v>1741</v>
      </c>
      <c r="T945" s="1" t="s">
        <v>1741</v>
      </c>
      <c r="U945" s="1" t="s">
        <v>1741</v>
      </c>
      <c r="V945" s="1" t="s">
        <v>1741</v>
      </c>
      <c r="W945" s="3" t="s">
        <v>1741</v>
      </c>
      <c r="X945" s="3" t="s">
        <v>1741</v>
      </c>
      <c r="Y945" s="3" t="s">
        <v>1741</v>
      </c>
      <c r="Z945" s="3" t="s">
        <v>1741</v>
      </c>
      <c r="AA945" s="3" t="s">
        <v>1741</v>
      </c>
      <c r="AB945" s="3" t="s">
        <v>1741</v>
      </c>
      <c r="AC945" s="3" t="s">
        <v>1741</v>
      </c>
      <c r="AD945" s="3" t="s">
        <v>1741</v>
      </c>
      <c r="AE945" s="3" t="s">
        <v>1741</v>
      </c>
      <c r="AF945" s="3" t="s">
        <v>1741</v>
      </c>
      <c r="AG945" s="3" t="s">
        <v>1741</v>
      </c>
      <c r="AH945" s="3" t="s">
        <v>1741</v>
      </c>
      <c r="AI945" s="15" t="s">
        <v>1741</v>
      </c>
    </row>
    <row r="946" spans="1:35" x14ac:dyDescent="0.3">
      <c r="A946" s="48" t="s">
        <v>1066</v>
      </c>
      <c r="B946" s="89" t="s">
        <v>41</v>
      </c>
      <c r="C946" s="89" t="s">
        <v>41</v>
      </c>
      <c r="D946" s="11">
        <v>2019</v>
      </c>
      <c r="E946" s="4">
        <v>43570</v>
      </c>
      <c r="F946" s="205">
        <v>6568460</v>
      </c>
      <c r="G946" s="174">
        <v>155057</v>
      </c>
      <c r="H946" s="1">
        <v>4.2425464121988492</v>
      </c>
      <c r="I946" s="1">
        <v>2.9621549565952465</v>
      </c>
      <c r="J946" s="1">
        <v>2.5087901012080871</v>
      </c>
      <c r="K946" s="1">
        <v>1.1461177246526923</v>
      </c>
      <c r="L946" s="1">
        <v>3.7610625223526348</v>
      </c>
      <c r="M946" s="1">
        <v>5.5891574043539451</v>
      </c>
      <c r="N946" s="1" t="s">
        <v>581</v>
      </c>
      <c r="O946" s="1">
        <v>0.45237553356030447</v>
      </c>
      <c r="P946" s="1">
        <v>0.52615200256387629</v>
      </c>
      <c r="Q946" s="1" t="s">
        <v>581</v>
      </c>
      <c r="R946" s="1" t="s">
        <v>1741</v>
      </c>
      <c r="S946" s="1" t="s">
        <v>1741</v>
      </c>
      <c r="T946" s="1" t="s">
        <v>1741</v>
      </c>
      <c r="U946" s="1" t="s">
        <v>1741</v>
      </c>
      <c r="V946" s="1" t="s">
        <v>1741</v>
      </c>
      <c r="W946" s="3" t="s">
        <v>1741</v>
      </c>
      <c r="X946" s="3" t="s">
        <v>1741</v>
      </c>
      <c r="Y946" s="3" t="s">
        <v>1741</v>
      </c>
      <c r="Z946" s="3" t="s">
        <v>1741</v>
      </c>
      <c r="AA946" s="3" t="s">
        <v>1741</v>
      </c>
      <c r="AB946" s="3" t="s">
        <v>1741</v>
      </c>
      <c r="AC946" s="3" t="s">
        <v>1741</v>
      </c>
      <c r="AD946" s="3" t="s">
        <v>1741</v>
      </c>
      <c r="AE946" s="3" t="s">
        <v>1741</v>
      </c>
      <c r="AF946" s="3" t="s">
        <v>1741</v>
      </c>
      <c r="AG946" s="3" t="s">
        <v>1741</v>
      </c>
      <c r="AH946" s="3" t="s">
        <v>1741</v>
      </c>
      <c r="AI946" s="15" t="s">
        <v>1741</v>
      </c>
    </row>
    <row r="947" spans="1:35" x14ac:dyDescent="0.3">
      <c r="A947" s="48" t="s">
        <v>1067</v>
      </c>
      <c r="B947" s="89" t="s">
        <v>41</v>
      </c>
      <c r="C947" s="89" t="s">
        <v>41</v>
      </c>
      <c r="D947" s="11">
        <v>2019</v>
      </c>
      <c r="E947" s="4">
        <v>43570</v>
      </c>
      <c r="F947" s="205">
        <v>6568460</v>
      </c>
      <c r="G947" s="174">
        <v>155057</v>
      </c>
      <c r="H947" s="1">
        <v>4.7242979732211428</v>
      </c>
      <c r="I947" s="1">
        <v>3.4561087181541961</v>
      </c>
      <c r="J947" s="1">
        <v>3.1274118382202123</v>
      </c>
      <c r="K947" s="1">
        <v>0.97335947300887715</v>
      </c>
      <c r="L947" s="1">
        <v>3.9627032622124281</v>
      </c>
      <c r="M947" s="1">
        <v>5.3392672304822968</v>
      </c>
      <c r="N947" s="1" t="s">
        <v>581</v>
      </c>
      <c r="O947" s="1">
        <v>0.34103690559665722</v>
      </c>
      <c r="P947" s="1" t="s">
        <v>581</v>
      </c>
      <c r="Q947" s="1" t="s">
        <v>581</v>
      </c>
      <c r="R947" s="1" t="s">
        <v>1741</v>
      </c>
      <c r="S947" s="1" t="s">
        <v>1741</v>
      </c>
      <c r="T947" s="1" t="s">
        <v>1741</v>
      </c>
      <c r="U947" s="1" t="s">
        <v>1741</v>
      </c>
      <c r="V947" s="1" t="s">
        <v>1741</v>
      </c>
      <c r="W947" s="3" t="s">
        <v>1741</v>
      </c>
      <c r="X947" s="3" t="s">
        <v>1741</v>
      </c>
      <c r="Y947" s="3" t="s">
        <v>1741</v>
      </c>
      <c r="Z947" s="3" t="s">
        <v>1741</v>
      </c>
      <c r="AA947" s="3" t="s">
        <v>1741</v>
      </c>
      <c r="AB947" s="3" t="s">
        <v>1741</v>
      </c>
      <c r="AC947" s="3" t="s">
        <v>1741</v>
      </c>
      <c r="AD947" s="3" t="s">
        <v>1741</v>
      </c>
      <c r="AE947" s="3" t="s">
        <v>1741</v>
      </c>
      <c r="AF947" s="3" t="s">
        <v>1741</v>
      </c>
      <c r="AG947" s="3" t="s">
        <v>1741</v>
      </c>
      <c r="AH947" s="3" t="s">
        <v>1741</v>
      </c>
      <c r="AI947" s="15" t="s">
        <v>1741</v>
      </c>
    </row>
    <row r="948" spans="1:35" x14ac:dyDescent="0.3">
      <c r="A948" s="48" t="s">
        <v>1068</v>
      </c>
      <c r="B948" s="89" t="s">
        <v>41</v>
      </c>
      <c r="C948" s="89" t="s">
        <v>41</v>
      </c>
      <c r="D948" s="11">
        <v>2019</v>
      </c>
      <c r="E948" s="4">
        <v>43598</v>
      </c>
      <c r="F948" s="205">
        <v>6568460</v>
      </c>
      <c r="G948" s="174">
        <v>155057</v>
      </c>
      <c r="H948" s="1">
        <v>3.5454323144104802</v>
      </c>
      <c r="I948" s="1">
        <v>3.0115982532751091</v>
      </c>
      <c r="J948" s="1">
        <v>3.1078727386150966</v>
      </c>
      <c r="K948" s="1">
        <v>1.1581185277604493</v>
      </c>
      <c r="L948" s="1">
        <v>3.464768558951965</v>
      </c>
      <c r="M948" s="1">
        <v>5.3067498440424208</v>
      </c>
      <c r="N948" s="1" t="s">
        <v>581</v>
      </c>
      <c r="O948" s="1">
        <v>0.41619962570180913</v>
      </c>
      <c r="P948" s="1" t="s">
        <v>581</v>
      </c>
      <c r="Q948" s="1" t="s">
        <v>581</v>
      </c>
      <c r="R948" s="1" t="s">
        <v>1741</v>
      </c>
      <c r="S948" s="1" t="s">
        <v>1741</v>
      </c>
      <c r="T948" s="1" t="s">
        <v>1741</v>
      </c>
      <c r="U948" s="1" t="s">
        <v>1741</v>
      </c>
      <c r="V948" s="1" t="s">
        <v>1741</v>
      </c>
      <c r="W948" s="3" t="s">
        <v>1741</v>
      </c>
      <c r="X948" s="3" t="s">
        <v>1741</v>
      </c>
      <c r="Y948" s="3" t="s">
        <v>1741</v>
      </c>
      <c r="Z948" s="3" t="s">
        <v>1741</v>
      </c>
      <c r="AA948" s="3" t="s">
        <v>1741</v>
      </c>
      <c r="AB948" s="3" t="s">
        <v>1741</v>
      </c>
      <c r="AC948" s="3" t="s">
        <v>1741</v>
      </c>
      <c r="AD948" s="3" t="s">
        <v>1741</v>
      </c>
      <c r="AE948" s="3" t="s">
        <v>1741</v>
      </c>
      <c r="AF948" s="3" t="s">
        <v>1741</v>
      </c>
      <c r="AG948" s="3" t="s">
        <v>1741</v>
      </c>
      <c r="AH948" s="3" t="s">
        <v>1741</v>
      </c>
      <c r="AI948" s="15" t="s">
        <v>1741</v>
      </c>
    </row>
    <row r="949" spans="1:35" x14ac:dyDescent="0.3">
      <c r="A949" s="48" t="s">
        <v>1069</v>
      </c>
      <c r="B949" s="89" t="s">
        <v>41</v>
      </c>
      <c r="C949" s="89" t="s">
        <v>41</v>
      </c>
      <c r="D949" s="11">
        <v>2019</v>
      </c>
      <c r="E949" s="4">
        <v>43626</v>
      </c>
      <c r="F949" s="205">
        <v>6568460</v>
      </c>
      <c r="G949" s="174">
        <v>155057</v>
      </c>
      <c r="H949" s="1">
        <v>5.6517190621950135</v>
      </c>
      <c r="I949" s="1">
        <v>3.2132111613876324</v>
      </c>
      <c r="J949" s="1">
        <v>0.83916738754325293</v>
      </c>
      <c r="K949" s="1">
        <v>1.0826991837458966</v>
      </c>
      <c r="L949" s="1">
        <v>4.0938309533315591</v>
      </c>
      <c r="M949" s="1">
        <v>6.1284841884038688</v>
      </c>
      <c r="N949" s="1" t="s">
        <v>581</v>
      </c>
      <c r="O949" s="1">
        <v>0.4167330139295537</v>
      </c>
      <c r="P949" s="1">
        <v>0.64277193350190753</v>
      </c>
      <c r="Q949" s="1" t="s">
        <v>581</v>
      </c>
      <c r="R949" s="1" t="s">
        <v>1741</v>
      </c>
      <c r="S949" s="1" t="s">
        <v>1741</v>
      </c>
      <c r="T949" s="1" t="s">
        <v>1741</v>
      </c>
      <c r="U949" s="1" t="s">
        <v>1741</v>
      </c>
      <c r="V949" s="1" t="s">
        <v>1741</v>
      </c>
      <c r="W949" s="3" t="s">
        <v>1741</v>
      </c>
      <c r="X949" s="3" t="s">
        <v>1741</v>
      </c>
      <c r="Y949" s="3" t="s">
        <v>1741</v>
      </c>
      <c r="Z949" s="3" t="s">
        <v>1741</v>
      </c>
      <c r="AA949" s="3" t="s">
        <v>1741</v>
      </c>
      <c r="AB949" s="3" t="s">
        <v>1741</v>
      </c>
      <c r="AC949" s="3" t="s">
        <v>1741</v>
      </c>
      <c r="AD949" s="3" t="s">
        <v>1741</v>
      </c>
      <c r="AE949" s="3" t="s">
        <v>1741</v>
      </c>
      <c r="AF949" s="3" t="s">
        <v>1741</v>
      </c>
      <c r="AG949" s="3" t="s">
        <v>1741</v>
      </c>
      <c r="AH949" s="3" t="s">
        <v>1741</v>
      </c>
      <c r="AI949" s="15" t="s">
        <v>1741</v>
      </c>
    </row>
    <row r="950" spans="1:35" x14ac:dyDescent="0.3">
      <c r="A950" s="48" t="s">
        <v>1198</v>
      </c>
      <c r="B950" s="89" t="s">
        <v>41</v>
      </c>
      <c r="C950" s="89" t="s">
        <v>41</v>
      </c>
      <c r="D950" s="11">
        <v>2019</v>
      </c>
      <c r="E950" s="4">
        <v>43658</v>
      </c>
      <c r="F950" s="205">
        <v>6568460</v>
      </c>
      <c r="G950" s="174">
        <v>155057</v>
      </c>
      <c r="H950" s="1">
        <v>5.5125678958287718</v>
      </c>
      <c r="I950" s="1">
        <v>3.0557449514694688</v>
      </c>
      <c r="J950" s="1">
        <v>2.7756231820598631</v>
      </c>
      <c r="K950" s="1">
        <v>1.8790458616124022</v>
      </c>
      <c r="L950" s="1">
        <v>3.8380925572618563</v>
      </c>
      <c r="M950" s="1">
        <v>6.1441216026021959</v>
      </c>
      <c r="N950" s="1" t="s">
        <v>581</v>
      </c>
      <c r="O950" s="1">
        <v>0.45549891053910069</v>
      </c>
      <c r="P950" s="1">
        <v>0.85770285344926445</v>
      </c>
      <c r="Q950" s="1" t="s">
        <v>1741</v>
      </c>
      <c r="R950" s="1" t="s">
        <v>556</v>
      </c>
      <c r="S950" s="1" t="s">
        <v>1741</v>
      </c>
      <c r="T950" s="1">
        <v>2.886810746567416</v>
      </c>
      <c r="U950" s="1">
        <v>6.2355633399013746</v>
      </c>
      <c r="V950" s="1" t="s">
        <v>603</v>
      </c>
      <c r="W950" s="3" t="s">
        <v>1741</v>
      </c>
      <c r="X950" s="3" t="s">
        <v>1741</v>
      </c>
      <c r="Y950" s="3" t="s">
        <v>1741</v>
      </c>
      <c r="Z950" s="3" t="s">
        <v>1741</v>
      </c>
      <c r="AA950" s="3" t="s">
        <v>1741</v>
      </c>
      <c r="AB950" s="3" t="s">
        <v>1741</v>
      </c>
      <c r="AC950" s="3" t="s">
        <v>1741</v>
      </c>
      <c r="AD950" s="3" t="s">
        <v>1741</v>
      </c>
      <c r="AE950" s="3" t="s">
        <v>1741</v>
      </c>
      <c r="AF950" s="3" t="s">
        <v>1741</v>
      </c>
      <c r="AG950" s="3" t="s">
        <v>1741</v>
      </c>
      <c r="AH950" s="3" t="s">
        <v>1741</v>
      </c>
      <c r="AI950" s="15" t="s">
        <v>1741</v>
      </c>
    </row>
    <row r="951" spans="1:35" x14ac:dyDescent="0.3">
      <c r="A951" s="48" t="s">
        <v>1199</v>
      </c>
      <c r="B951" s="89" t="s">
        <v>41</v>
      </c>
      <c r="C951" s="89" t="s">
        <v>41</v>
      </c>
      <c r="D951" s="11">
        <v>2019</v>
      </c>
      <c r="E951" s="4">
        <v>43693</v>
      </c>
      <c r="F951" s="205">
        <v>6568460</v>
      </c>
      <c r="G951" s="174">
        <v>155057</v>
      </c>
      <c r="H951" s="1">
        <v>4.6058521311547702</v>
      </c>
      <c r="I951" s="1">
        <v>3.7805561068113156</v>
      </c>
      <c r="J951" s="1">
        <v>2.5085995898657143</v>
      </c>
      <c r="K951" s="1">
        <v>1.8614385570329208</v>
      </c>
      <c r="L951" s="1">
        <v>3.7280986086304599</v>
      </c>
      <c r="M951" s="1">
        <v>5.0422041410332747</v>
      </c>
      <c r="N951" s="1" t="s">
        <v>581</v>
      </c>
      <c r="O951" s="1">
        <v>0.47508323961985399</v>
      </c>
      <c r="P951" s="1" t="s">
        <v>556</v>
      </c>
      <c r="Q951" s="1" t="s">
        <v>1741</v>
      </c>
      <c r="R951" s="1" t="s">
        <v>556</v>
      </c>
      <c r="S951" s="1" t="s">
        <v>1741</v>
      </c>
      <c r="T951" s="1">
        <v>5.3648210623801011</v>
      </c>
      <c r="U951" s="1">
        <v>6.3626932151440982</v>
      </c>
      <c r="V951" s="1" t="s">
        <v>603</v>
      </c>
      <c r="W951" s="3" t="s">
        <v>1741</v>
      </c>
      <c r="X951" s="3" t="s">
        <v>1741</v>
      </c>
      <c r="Y951" s="3" t="s">
        <v>1741</v>
      </c>
      <c r="Z951" s="3" t="s">
        <v>1741</v>
      </c>
      <c r="AA951" s="3" t="s">
        <v>1741</v>
      </c>
      <c r="AB951" s="3" t="s">
        <v>1741</v>
      </c>
      <c r="AC951" s="3" t="s">
        <v>1741</v>
      </c>
      <c r="AD951" s="3" t="s">
        <v>1741</v>
      </c>
      <c r="AE951" s="3" t="s">
        <v>1741</v>
      </c>
      <c r="AF951" s="3" t="s">
        <v>1741</v>
      </c>
      <c r="AG951" s="3" t="s">
        <v>1741</v>
      </c>
      <c r="AH951" s="3" t="s">
        <v>1741</v>
      </c>
      <c r="AI951" s="15" t="s">
        <v>1741</v>
      </c>
    </row>
    <row r="952" spans="1:35" x14ac:dyDescent="0.3">
      <c r="A952" s="48" t="s">
        <v>1200</v>
      </c>
      <c r="B952" s="89" t="s">
        <v>41</v>
      </c>
      <c r="C952" s="89" t="s">
        <v>41</v>
      </c>
      <c r="D952" s="11">
        <v>2019</v>
      </c>
      <c r="E952" s="4">
        <v>43693</v>
      </c>
      <c r="F952" s="205">
        <v>6568460</v>
      </c>
      <c r="G952" s="174">
        <v>155057</v>
      </c>
      <c r="H952" s="1">
        <v>4.5528874563524031</v>
      </c>
      <c r="I952" s="1">
        <v>3.716400752081654</v>
      </c>
      <c r="J952" s="1">
        <v>2.6863819500402899</v>
      </c>
      <c r="K952" s="1">
        <v>1.7688552242814934</v>
      </c>
      <c r="L952" s="1">
        <v>3.5363524039752887</v>
      </c>
      <c r="M952" s="1">
        <v>5.5905237711522968</v>
      </c>
      <c r="N952" s="1" t="s">
        <v>581</v>
      </c>
      <c r="O952" s="1">
        <v>0.45330110126242273</v>
      </c>
      <c r="P952" s="1" t="s">
        <v>556</v>
      </c>
      <c r="Q952" s="1" t="s">
        <v>1741</v>
      </c>
      <c r="R952" s="1" t="s">
        <v>556</v>
      </c>
      <c r="S952" s="1" t="s">
        <v>1741</v>
      </c>
      <c r="T952" s="1">
        <v>5.2602739726027385</v>
      </c>
      <c r="U952" s="1">
        <v>6.8128820843405853</v>
      </c>
      <c r="V952" s="1" t="s">
        <v>603</v>
      </c>
      <c r="W952" s="3" t="s">
        <v>1741</v>
      </c>
      <c r="X952" s="3" t="s">
        <v>1741</v>
      </c>
      <c r="Y952" s="3" t="s">
        <v>1741</v>
      </c>
      <c r="Z952" s="3" t="s">
        <v>1741</v>
      </c>
      <c r="AA952" s="3" t="s">
        <v>1741</v>
      </c>
      <c r="AB952" s="3" t="s">
        <v>1741</v>
      </c>
      <c r="AC952" s="3" t="s">
        <v>1741</v>
      </c>
      <c r="AD952" s="3" t="s">
        <v>1741</v>
      </c>
      <c r="AE952" s="3" t="s">
        <v>1741</v>
      </c>
      <c r="AF952" s="3" t="s">
        <v>1741</v>
      </c>
      <c r="AG952" s="3" t="s">
        <v>1741</v>
      </c>
      <c r="AH952" s="3" t="s">
        <v>1741</v>
      </c>
      <c r="AI952" s="15" t="s">
        <v>1741</v>
      </c>
    </row>
    <row r="953" spans="1:35" x14ac:dyDescent="0.3">
      <c r="A953" s="48" t="s">
        <v>1201</v>
      </c>
      <c r="B953" s="89" t="s">
        <v>41</v>
      </c>
      <c r="C953" s="89" t="s">
        <v>41</v>
      </c>
      <c r="D953" s="11">
        <v>2019</v>
      </c>
      <c r="E953" s="4">
        <v>43726</v>
      </c>
      <c r="F953" s="205">
        <v>6568460</v>
      </c>
      <c r="G953" s="174">
        <v>155057</v>
      </c>
      <c r="H953" s="1">
        <v>4.7722074056316357</v>
      </c>
      <c r="I953" s="1">
        <v>3.2453727288164376</v>
      </c>
      <c r="J953" s="1">
        <v>2.5754397530790207</v>
      </c>
      <c r="K953" s="1">
        <v>1.9471617072707841</v>
      </c>
      <c r="L953" s="1">
        <v>4.1567628579704934</v>
      </c>
      <c r="M953" s="1">
        <v>5.5870666147253605</v>
      </c>
      <c r="N953" s="1" t="s">
        <v>581</v>
      </c>
      <c r="O953" s="1">
        <v>0.47237621487718878</v>
      </c>
      <c r="P953" s="1">
        <v>1.0585038906036179</v>
      </c>
      <c r="Q953" s="1" t="s">
        <v>1741</v>
      </c>
      <c r="R953" s="1" t="s">
        <v>556</v>
      </c>
      <c r="S953" s="1" t="s">
        <v>1741</v>
      </c>
      <c r="T953" s="1">
        <v>4.5009139672170448</v>
      </c>
      <c r="U953" s="1">
        <v>7.2329168040114684</v>
      </c>
      <c r="V953" s="1" t="s">
        <v>603</v>
      </c>
      <c r="W953" s="3" t="s">
        <v>1741</v>
      </c>
      <c r="X953" s="3" t="s">
        <v>1741</v>
      </c>
      <c r="Y953" s="3" t="s">
        <v>1741</v>
      </c>
      <c r="Z953" s="3" t="s">
        <v>1741</v>
      </c>
      <c r="AA953" s="3" t="s">
        <v>1741</v>
      </c>
      <c r="AB953" s="3" t="s">
        <v>1741</v>
      </c>
      <c r="AC953" s="3" t="s">
        <v>1741</v>
      </c>
      <c r="AD953" s="3" t="s">
        <v>1741</v>
      </c>
      <c r="AE953" s="3" t="s">
        <v>1741</v>
      </c>
      <c r="AF953" s="3" t="s">
        <v>1741</v>
      </c>
      <c r="AG953" s="3" t="s">
        <v>1741</v>
      </c>
      <c r="AH953" s="3" t="s">
        <v>1741</v>
      </c>
      <c r="AI953" s="15" t="s">
        <v>1741</v>
      </c>
    </row>
    <row r="954" spans="1:35" x14ac:dyDescent="0.3">
      <c r="A954" s="48" t="s">
        <v>1202</v>
      </c>
      <c r="B954" s="89" t="s">
        <v>41</v>
      </c>
      <c r="C954" s="89" t="s">
        <v>41</v>
      </c>
      <c r="D954" s="11">
        <v>2019</v>
      </c>
      <c r="E954" s="4">
        <v>43754</v>
      </c>
      <c r="F954" s="205">
        <v>6568460</v>
      </c>
      <c r="G954" s="174">
        <v>155057</v>
      </c>
      <c r="H954" s="1">
        <v>3.7911994337911663</v>
      </c>
      <c r="I954" s="1">
        <v>3.3076769955543761</v>
      </c>
      <c r="J954" s="1">
        <v>2.6882754959856681</v>
      </c>
      <c r="K954" s="1">
        <v>0.90133368721385465</v>
      </c>
      <c r="L954" s="1">
        <v>3.8827107247915422</v>
      </c>
      <c r="M954" s="1">
        <v>7.0824762789463209</v>
      </c>
      <c r="N954" s="1" t="s">
        <v>581</v>
      </c>
      <c r="O954" s="1">
        <v>0.34903678145666073</v>
      </c>
      <c r="P954" s="1">
        <v>0.42381615906929432</v>
      </c>
      <c r="Q954" s="1" t="s">
        <v>1741</v>
      </c>
      <c r="R954" s="1">
        <v>0.40577931126003586</v>
      </c>
      <c r="S954" s="1" t="s">
        <v>1741</v>
      </c>
      <c r="T954" s="1">
        <v>5.5558467697343685</v>
      </c>
      <c r="U954" s="1">
        <v>9.5608563908610371</v>
      </c>
      <c r="V954" s="1" t="s">
        <v>603</v>
      </c>
      <c r="W954" s="3" t="s">
        <v>1741</v>
      </c>
      <c r="X954" s="3" t="s">
        <v>1741</v>
      </c>
      <c r="Y954" s="3" t="s">
        <v>1741</v>
      </c>
      <c r="Z954" s="3" t="s">
        <v>1741</v>
      </c>
      <c r="AA954" s="3" t="s">
        <v>1741</v>
      </c>
      <c r="AB954" s="3" t="s">
        <v>1741</v>
      </c>
      <c r="AC954" s="3" t="s">
        <v>1741</v>
      </c>
      <c r="AD954" s="3" t="s">
        <v>1741</v>
      </c>
      <c r="AE954" s="3" t="s">
        <v>1741</v>
      </c>
      <c r="AF954" s="3" t="s">
        <v>1741</v>
      </c>
      <c r="AG954" s="3" t="s">
        <v>1741</v>
      </c>
      <c r="AH954" s="3" t="s">
        <v>1741</v>
      </c>
      <c r="AI954" s="15" t="s">
        <v>1741</v>
      </c>
    </row>
    <row r="955" spans="1:35" x14ac:dyDescent="0.3">
      <c r="A955" s="48" t="s">
        <v>1203</v>
      </c>
      <c r="B955" s="89" t="s">
        <v>41</v>
      </c>
      <c r="C955" s="89" t="s">
        <v>41</v>
      </c>
      <c r="D955" s="11">
        <v>2019</v>
      </c>
      <c r="E955" s="4">
        <v>43754</v>
      </c>
      <c r="F955" s="205">
        <v>6568460</v>
      </c>
      <c r="G955" s="174">
        <v>155057</v>
      </c>
      <c r="H955" s="1">
        <v>3.8445003406173033</v>
      </c>
      <c r="I955" s="1">
        <v>3.3548184247759791</v>
      </c>
      <c r="J955" s="1">
        <v>3.4123565477126236</v>
      </c>
      <c r="K955" s="1">
        <v>1.2880993554472566</v>
      </c>
      <c r="L955" s="1">
        <v>3.7111355656867366</v>
      </c>
      <c r="M955" s="1">
        <v>6.5863857883980499</v>
      </c>
      <c r="N955" s="1" t="s">
        <v>581</v>
      </c>
      <c r="O955" s="1">
        <v>0.49428286956977413</v>
      </c>
      <c r="P955" s="1">
        <v>0.38907928522768959</v>
      </c>
      <c r="Q955" s="1" t="s">
        <v>1741</v>
      </c>
      <c r="R955" s="1">
        <v>0.36569721741864486</v>
      </c>
      <c r="S955" s="1" t="s">
        <v>1741</v>
      </c>
      <c r="T955" s="1">
        <v>3.9133574385578789</v>
      </c>
      <c r="U955" s="1">
        <v>8.0548131845097739</v>
      </c>
      <c r="V955" s="1" t="s">
        <v>603</v>
      </c>
      <c r="W955" s="3" t="s">
        <v>1741</v>
      </c>
      <c r="X955" s="3" t="s">
        <v>1741</v>
      </c>
      <c r="Y955" s="3" t="s">
        <v>1741</v>
      </c>
      <c r="Z955" s="3" t="s">
        <v>1741</v>
      </c>
      <c r="AA955" s="3" t="s">
        <v>1741</v>
      </c>
      <c r="AB955" s="3" t="s">
        <v>1741</v>
      </c>
      <c r="AC955" s="3" t="s">
        <v>1741</v>
      </c>
      <c r="AD955" s="3" t="s">
        <v>1741</v>
      </c>
      <c r="AE955" s="3" t="s">
        <v>1741</v>
      </c>
      <c r="AF955" s="3" t="s">
        <v>1741</v>
      </c>
      <c r="AG955" s="3" t="s">
        <v>1741</v>
      </c>
      <c r="AH955" s="3" t="s">
        <v>1741</v>
      </c>
      <c r="AI955" s="15" t="s">
        <v>1741</v>
      </c>
    </row>
    <row r="956" spans="1:35" x14ac:dyDescent="0.3">
      <c r="A956" s="48" t="s">
        <v>1204</v>
      </c>
      <c r="B956" s="89" t="s">
        <v>41</v>
      </c>
      <c r="C956" s="89" t="s">
        <v>41</v>
      </c>
      <c r="D956" s="11">
        <v>2019</v>
      </c>
      <c r="E956" s="4">
        <v>43784</v>
      </c>
      <c r="F956" s="205">
        <v>6568460</v>
      </c>
      <c r="G956" s="174">
        <v>155057</v>
      </c>
      <c r="H956" s="1">
        <v>4.0332398076042146</v>
      </c>
      <c r="I956" s="1">
        <v>2.6376641471980458</v>
      </c>
      <c r="J956" s="1">
        <v>2.9194342647732481</v>
      </c>
      <c r="K956" s="1">
        <v>0.85394716750648958</v>
      </c>
      <c r="L956" s="1">
        <v>3.5640937547717213</v>
      </c>
      <c r="M956" s="1">
        <v>5.682069781646053</v>
      </c>
      <c r="N956" s="1" t="s">
        <v>581</v>
      </c>
      <c r="O956" s="1">
        <v>0.41651397159871739</v>
      </c>
      <c r="P956" s="1">
        <v>0.24321178816123709</v>
      </c>
      <c r="Q956" s="1" t="s">
        <v>1741</v>
      </c>
      <c r="R956" s="1">
        <v>0.26359940448923502</v>
      </c>
      <c r="S956" s="1" t="s">
        <v>1741</v>
      </c>
      <c r="T956" s="1">
        <v>1.5447014811421591</v>
      </c>
      <c r="U956" s="1">
        <v>10.456081081081082</v>
      </c>
      <c r="V956" s="1" t="s">
        <v>603</v>
      </c>
      <c r="W956" s="3" t="s">
        <v>1741</v>
      </c>
      <c r="X956" s="3" t="s">
        <v>1741</v>
      </c>
      <c r="Y956" s="3" t="s">
        <v>1741</v>
      </c>
      <c r="Z956" s="3" t="s">
        <v>1741</v>
      </c>
      <c r="AA956" s="3" t="s">
        <v>1741</v>
      </c>
      <c r="AB956" s="3" t="s">
        <v>1741</v>
      </c>
      <c r="AC956" s="3" t="s">
        <v>1741</v>
      </c>
      <c r="AD956" s="3" t="s">
        <v>1741</v>
      </c>
      <c r="AE956" s="3" t="s">
        <v>1741</v>
      </c>
      <c r="AF956" s="3" t="s">
        <v>1741</v>
      </c>
      <c r="AG956" s="3" t="s">
        <v>1741</v>
      </c>
      <c r="AH956" s="3" t="s">
        <v>1741</v>
      </c>
      <c r="AI956" s="15" t="s">
        <v>1741</v>
      </c>
    </row>
    <row r="957" spans="1:35" x14ac:dyDescent="0.3">
      <c r="A957" s="48" t="s">
        <v>1205</v>
      </c>
      <c r="B957" s="89" t="s">
        <v>41</v>
      </c>
      <c r="C957" s="89" t="s">
        <v>41</v>
      </c>
      <c r="D957" s="11">
        <v>2019</v>
      </c>
      <c r="E957" s="4">
        <v>43812</v>
      </c>
      <c r="F957" s="205">
        <v>6568460</v>
      </c>
      <c r="G957" s="174">
        <v>155057</v>
      </c>
      <c r="H957" s="1">
        <v>4.2254475703324808</v>
      </c>
      <c r="I957" s="1">
        <v>2.5849317988064788</v>
      </c>
      <c r="J957" s="1">
        <v>2.9100596760443307</v>
      </c>
      <c r="K957" s="1">
        <v>1.0444293478260869</v>
      </c>
      <c r="L957" s="1">
        <v>3.2972080136402386</v>
      </c>
      <c r="M957" s="1">
        <v>4.8096334185848253</v>
      </c>
      <c r="N957" s="1" t="s">
        <v>581</v>
      </c>
      <c r="O957" s="1">
        <v>0.63368499573742532</v>
      </c>
      <c r="P957" s="1">
        <v>0.4156223358908781</v>
      </c>
      <c r="Q957" s="1" t="s">
        <v>1741</v>
      </c>
      <c r="R957" s="1">
        <v>0.24909420289855069</v>
      </c>
      <c r="S957" s="1" t="s">
        <v>1741</v>
      </c>
      <c r="T957" s="1">
        <v>4.742007672634271</v>
      </c>
      <c r="U957" s="1">
        <v>9.1411871270247236</v>
      </c>
      <c r="V957" s="1" t="s">
        <v>603</v>
      </c>
      <c r="W957" s="3" t="s">
        <v>1741</v>
      </c>
      <c r="X957" s="3" t="s">
        <v>1741</v>
      </c>
      <c r="Y957" s="3" t="s">
        <v>1741</v>
      </c>
      <c r="Z957" s="3" t="s">
        <v>1741</v>
      </c>
      <c r="AA957" s="3" t="s">
        <v>1741</v>
      </c>
      <c r="AB957" s="3" t="s">
        <v>1741</v>
      </c>
      <c r="AC957" s="3" t="s">
        <v>1741</v>
      </c>
      <c r="AD957" s="3" t="s">
        <v>1741</v>
      </c>
      <c r="AE957" s="3" t="s">
        <v>1741</v>
      </c>
      <c r="AF957" s="3" t="s">
        <v>1741</v>
      </c>
      <c r="AG957" s="3" t="s">
        <v>1741</v>
      </c>
      <c r="AH957" s="3" t="s">
        <v>1741</v>
      </c>
      <c r="AI957" s="15" t="s">
        <v>1741</v>
      </c>
    </row>
    <row r="958" spans="1:35" x14ac:dyDescent="0.3">
      <c r="A958" s="48" t="s">
        <v>1070</v>
      </c>
      <c r="B958" s="89" t="s">
        <v>42</v>
      </c>
      <c r="C958" s="3" t="s">
        <v>42</v>
      </c>
      <c r="D958" s="11">
        <v>2019</v>
      </c>
      <c r="E958" s="4">
        <v>43482</v>
      </c>
      <c r="F958" s="205">
        <v>6572520</v>
      </c>
      <c r="G958" s="174">
        <v>148156</v>
      </c>
      <c r="H958" s="1">
        <v>1.1285828754578755</v>
      </c>
      <c r="I958" s="1">
        <v>1.2022092490842491</v>
      </c>
      <c r="J958" s="1">
        <v>0.83310439560439564</v>
      </c>
      <c r="K958" s="1">
        <v>1.997767857142857</v>
      </c>
      <c r="L958" s="1">
        <v>1.5343005952380953</v>
      </c>
      <c r="M958" s="1">
        <v>1.520776098901099</v>
      </c>
      <c r="N958" s="1" t="s">
        <v>581</v>
      </c>
      <c r="O958" s="1">
        <v>0.29796817765567762</v>
      </c>
      <c r="P958" s="1" t="s">
        <v>581</v>
      </c>
      <c r="Q958" s="1" t="s">
        <v>581</v>
      </c>
      <c r="R958" s="1" t="s">
        <v>1741</v>
      </c>
      <c r="S958" s="1" t="s">
        <v>1741</v>
      </c>
      <c r="T958" s="1" t="s">
        <v>1741</v>
      </c>
      <c r="U958" s="1" t="s">
        <v>1741</v>
      </c>
      <c r="V958" s="1" t="s">
        <v>1741</v>
      </c>
      <c r="W958" s="3" t="s">
        <v>1741</v>
      </c>
      <c r="X958" s="3" t="s">
        <v>1741</v>
      </c>
      <c r="Y958" s="3" t="s">
        <v>1741</v>
      </c>
      <c r="Z958" s="3" t="s">
        <v>1741</v>
      </c>
      <c r="AA958" s="3" t="s">
        <v>1741</v>
      </c>
      <c r="AB958" s="3" t="s">
        <v>1741</v>
      </c>
      <c r="AC958" s="3" t="s">
        <v>1741</v>
      </c>
      <c r="AD958" s="3" t="s">
        <v>1741</v>
      </c>
      <c r="AE958" s="3" t="s">
        <v>1741</v>
      </c>
      <c r="AF958" s="3" t="s">
        <v>1741</v>
      </c>
      <c r="AG958" s="3" t="s">
        <v>1741</v>
      </c>
      <c r="AH958" s="3" t="s">
        <v>1741</v>
      </c>
      <c r="AI958" s="15" t="s">
        <v>1741</v>
      </c>
    </row>
    <row r="959" spans="1:35" x14ac:dyDescent="0.3">
      <c r="A959" s="48" t="s">
        <v>1071</v>
      </c>
      <c r="B959" s="89" t="s">
        <v>42</v>
      </c>
      <c r="C959" s="3" t="s">
        <v>42</v>
      </c>
      <c r="D959" s="11">
        <v>2019</v>
      </c>
      <c r="E959" s="4">
        <v>43521</v>
      </c>
      <c r="F959" s="205">
        <v>6572520</v>
      </c>
      <c r="G959" s="174">
        <v>148156</v>
      </c>
      <c r="H959" s="1">
        <v>1.2068813361132256</v>
      </c>
      <c r="I959" s="1">
        <v>0.28394612304332001</v>
      </c>
      <c r="J959" s="1">
        <v>0.21003629303592902</v>
      </c>
      <c r="K959" s="1">
        <v>1.0394810868054407</v>
      </c>
      <c r="L959" s="1">
        <v>0.64759351799759524</v>
      </c>
      <c r="M959" s="1">
        <v>0.6605553165436675</v>
      </c>
      <c r="N959" s="1" t="s">
        <v>581</v>
      </c>
      <c r="O959" s="1">
        <v>0.27001356852103126</v>
      </c>
      <c r="P959" s="1" t="s">
        <v>581</v>
      </c>
      <c r="Q959" s="1" t="s">
        <v>581</v>
      </c>
      <c r="R959" s="1" t="s">
        <v>1741</v>
      </c>
      <c r="S959" s="1" t="s">
        <v>1741</v>
      </c>
      <c r="T959" s="1" t="s">
        <v>1741</v>
      </c>
      <c r="U959" s="1" t="s">
        <v>1741</v>
      </c>
      <c r="V959" s="1" t="s">
        <v>1741</v>
      </c>
      <c r="W959" s="3" t="s">
        <v>1741</v>
      </c>
      <c r="X959" s="3" t="s">
        <v>1741</v>
      </c>
      <c r="Y959" s="3" t="s">
        <v>1741</v>
      </c>
      <c r="Z959" s="3" t="s">
        <v>1741</v>
      </c>
      <c r="AA959" s="3" t="s">
        <v>1741</v>
      </c>
      <c r="AB959" s="3" t="s">
        <v>1741</v>
      </c>
      <c r="AC959" s="3" t="s">
        <v>1741</v>
      </c>
      <c r="AD959" s="3" t="s">
        <v>1741</v>
      </c>
      <c r="AE959" s="3" t="s">
        <v>1741</v>
      </c>
      <c r="AF959" s="3" t="s">
        <v>1741</v>
      </c>
      <c r="AG959" s="3" t="s">
        <v>1741</v>
      </c>
      <c r="AH959" s="3" t="s">
        <v>1741</v>
      </c>
      <c r="AI959" s="15" t="s">
        <v>1741</v>
      </c>
    </row>
    <row r="960" spans="1:35" x14ac:dyDescent="0.3">
      <c r="A960" s="48" t="s">
        <v>1072</v>
      </c>
      <c r="B960" s="89" t="s">
        <v>42</v>
      </c>
      <c r="C960" s="3" t="s">
        <v>42</v>
      </c>
      <c r="D960" s="11">
        <v>2019</v>
      </c>
      <c r="E960" s="4">
        <v>43543</v>
      </c>
      <c r="F960" s="205">
        <v>6572520</v>
      </c>
      <c r="G960" s="174">
        <v>148156</v>
      </c>
      <c r="H960" s="1">
        <v>0.85586978838957517</v>
      </c>
      <c r="I960" s="1">
        <v>2.1337550087757067</v>
      </c>
      <c r="J960" s="1">
        <v>0.683263238070007</v>
      </c>
      <c r="K960" s="1">
        <v>0.79201024384320751</v>
      </c>
      <c r="L960" s="1">
        <v>1.1903478270468371</v>
      </c>
      <c r="M960" s="1">
        <v>1.3074146438387921</v>
      </c>
      <c r="N960" s="1" t="s">
        <v>581</v>
      </c>
      <c r="O960" s="1" t="s">
        <v>556</v>
      </c>
      <c r="P960" s="1" t="s">
        <v>581</v>
      </c>
      <c r="Q960" s="1" t="s">
        <v>581</v>
      </c>
      <c r="R960" s="1" t="s">
        <v>1741</v>
      </c>
      <c r="S960" s="1" t="s">
        <v>1741</v>
      </c>
      <c r="T960" s="1" t="s">
        <v>1741</v>
      </c>
      <c r="U960" s="1" t="s">
        <v>1741</v>
      </c>
      <c r="V960" s="1" t="s">
        <v>1741</v>
      </c>
      <c r="W960" s="3" t="s">
        <v>1741</v>
      </c>
      <c r="X960" s="3" t="s">
        <v>1741</v>
      </c>
      <c r="Y960" s="3" t="s">
        <v>1741</v>
      </c>
      <c r="Z960" s="3" t="s">
        <v>1741</v>
      </c>
      <c r="AA960" s="3" t="s">
        <v>1741</v>
      </c>
      <c r="AB960" s="3" t="s">
        <v>1741</v>
      </c>
      <c r="AC960" s="3" t="s">
        <v>1741</v>
      </c>
      <c r="AD960" s="3" t="s">
        <v>1741</v>
      </c>
      <c r="AE960" s="3" t="s">
        <v>1741</v>
      </c>
      <c r="AF960" s="3" t="s">
        <v>1741</v>
      </c>
      <c r="AG960" s="3" t="s">
        <v>1741</v>
      </c>
      <c r="AH960" s="3" t="s">
        <v>1741</v>
      </c>
      <c r="AI960" s="15" t="s">
        <v>1741</v>
      </c>
    </row>
    <row r="961" spans="1:35" x14ac:dyDescent="0.3">
      <c r="A961" s="48" t="s">
        <v>1073</v>
      </c>
      <c r="B961" s="89" t="s">
        <v>42</v>
      </c>
      <c r="C961" s="3" t="s">
        <v>42</v>
      </c>
      <c r="D961" s="11">
        <v>2019</v>
      </c>
      <c r="E961" s="4">
        <v>43570</v>
      </c>
      <c r="F961" s="205">
        <v>6572520</v>
      </c>
      <c r="G961" s="174">
        <v>148156</v>
      </c>
      <c r="H961" s="1">
        <v>1.0590979782270606</v>
      </c>
      <c r="I961" s="1">
        <v>2.2747213582166923</v>
      </c>
      <c r="J961" s="1">
        <v>0.56256017181367091</v>
      </c>
      <c r="K961" s="1">
        <v>0.91210286602977109</v>
      </c>
      <c r="L961" s="1">
        <v>1.5026892172109902</v>
      </c>
      <c r="M961" s="1">
        <v>1.9830778345552837</v>
      </c>
      <c r="N961" s="1" t="s">
        <v>581</v>
      </c>
      <c r="O961" s="1">
        <v>0.38924683403688065</v>
      </c>
      <c r="P961" s="1" t="s">
        <v>581</v>
      </c>
      <c r="Q961" s="1" t="s">
        <v>581</v>
      </c>
      <c r="R961" s="1" t="s">
        <v>1741</v>
      </c>
      <c r="S961" s="1" t="s">
        <v>1741</v>
      </c>
      <c r="T961" s="1" t="s">
        <v>1741</v>
      </c>
      <c r="U961" s="1" t="s">
        <v>1741</v>
      </c>
      <c r="V961" s="1" t="s">
        <v>1741</v>
      </c>
      <c r="W961" s="3" t="s">
        <v>1741</v>
      </c>
      <c r="X961" s="3" t="s">
        <v>1741</v>
      </c>
      <c r="Y961" s="3" t="s">
        <v>1741</v>
      </c>
      <c r="Z961" s="3" t="s">
        <v>1741</v>
      </c>
      <c r="AA961" s="3" t="s">
        <v>1741</v>
      </c>
      <c r="AB961" s="3" t="s">
        <v>1741</v>
      </c>
      <c r="AC961" s="3" t="s">
        <v>1741</v>
      </c>
      <c r="AD961" s="3" t="s">
        <v>1741</v>
      </c>
      <c r="AE961" s="3" t="s">
        <v>1741</v>
      </c>
      <c r="AF961" s="3" t="s">
        <v>1741</v>
      </c>
      <c r="AG961" s="3" t="s">
        <v>1741</v>
      </c>
      <c r="AH961" s="3" t="s">
        <v>1741</v>
      </c>
      <c r="AI961" s="15" t="s">
        <v>1741</v>
      </c>
    </row>
    <row r="962" spans="1:35" x14ac:dyDescent="0.3">
      <c r="A962" s="48" t="s">
        <v>1074</v>
      </c>
      <c r="B962" s="89" t="s">
        <v>42</v>
      </c>
      <c r="C962" s="3" t="s">
        <v>42</v>
      </c>
      <c r="D962" s="11">
        <v>2019</v>
      </c>
      <c r="E962" s="4">
        <v>43598</v>
      </c>
      <c r="F962" s="205">
        <v>6572520</v>
      </c>
      <c r="G962" s="174">
        <v>148156</v>
      </c>
      <c r="H962" s="1">
        <v>1.2555821371610845</v>
      </c>
      <c r="I962" s="1">
        <v>2.5221624136097822</v>
      </c>
      <c r="J962" s="1">
        <v>0.55365686944634318</v>
      </c>
      <c r="K962" s="1">
        <v>1.2875844915318602</v>
      </c>
      <c r="L962" s="1">
        <v>1.537712652844232</v>
      </c>
      <c r="M962" s="1">
        <v>1.8343206501101237</v>
      </c>
      <c r="N962" s="1" t="s">
        <v>581</v>
      </c>
      <c r="O962" s="1">
        <v>0.32940305308726359</v>
      </c>
      <c r="P962" s="1" t="s">
        <v>581</v>
      </c>
      <c r="Q962" s="1" t="s">
        <v>581</v>
      </c>
      <c r="R962" s="1" t="s">
        <v>1741</v>
      </c>
      <c r="S962" s="1" t="s">
        <v>1741</v>
      </c>
      <c r="T962" s="1" t="s">
        <v>1741</v>
      </c>
      <c r="U962" s="1" t="s">
        <v>1741</v>
      </c>
      <c r="V962" s="1" t="s">
        <v>1741</v>
      </c>
      <c r="W962" s="3" t="s">
        <v>1741</v>
      </c>
      <c r="X962" s="3" t="s">
        <v>1741</v>
      </c>
      <c r="Y962" s="3" t="s">
        <v>1741</v>
      </c>
      <c r="Z962" s="3" t="s">
        <v>1741</v>
      </c>
      <c r="AA962" s="3" t="s">
        <v>1741</v>
      </c>
      <c r="AB962" s="3" t="s">
        <v>1741</v>
      </c>
      <c r="AC962" s="3" t="s">
        <v>1741</v>
      </c>
      <c r="AD962" s="3" t="s">
        <v>1741</v>
      </c>
      <c r="AE962" s="3" t="s">
        <v>1741</v>
      </c>
      <c r="AF962" s="3" t="s">
        <v>1741</v>
      </c>
      <c r="AG962" s="3" t="s">
        <v>1741</v>
      </c>
      <c r="AH962" s="3" t="s">
        <v>1741</v>
      </c>
      <c r="AI962" s="15" t="s">
        <v>1741</v>
      </c>
    </row>
    <row r="963" spans="1:35" x14ac:dyDescent="0.3">
      <c r="A963" s="48" t="s">
        <v>1075</v>
      </c>
      <c r="B963" s="89" t="s">
        <v>42</v>
      </c>
      <c r="C963" s="3" t="s">
        <v>42</v>
      </c>
      <c r="D963" s="11">
        <v>2019</v>
      </c>
      <c r="E963" s="4">
        <v>43627</v>
      </c>
      <c r="F963" s="205">
        <v>6572520</v>
      </c>
      <c r="G963" s="174">
        <v>148156</v>
      </c>
      <c r="H963" s="1">
        <v>1.7631545812106268</v>
      </c>
      <c r="I963" s="1">
        <v>2.6048957984113943</v>
      </c>
      <c r="J963" s="1" t="s">
        <v>556</v>
      </c>
      <c r="K963" s="1">
        <v>1.288222404820597</v>
      </c>
      <c r="L963" s="1">
        <v>2.0053200701177758</v>
      </c>
      <c r="M963" s="1">
        <v>2.3620453826348942</v>
      </c>
      <c r="N963" s="1" t="s">
        <v>581</v>
      </c>
      <c r="O963" s="1">
        <v>0.52957427992330863</v>
      </c>
      <c r="P963" s="1" t="s">
        <v>581</v>
      </c>
      <c r="Q963" s="1" t="s">
        <v>581</v>
      </c>
      <c r="R963" s="1" t="s">
        <v>1741</v>
      </c>
      <c r="S963" s="1" t="s">
        <v>1741</v>
      </c>
      <c r="T963" s="1" t="s">
        <v>1741</v>
      </c>
      <c r="U963" s="1" t="s">
        <v>1741</v>
      </c>
      <c r="V963" s="1" t="s">
        <v>1741</v>
      </c>
      <c r="W963" s="3" t="s">
        <v>1741</v>
      </c>
      <c r="X963" s="3" t="s">
        <v>1741</v>
      </c>
      <c r="Y963" s="3" t="s">
        <v>1741</v>
      </c>
      <c r="Z963" s="3" t="s">
        <v>1741</v>
      </c>
      <c r="AA963" s="3" t="s">
        <v>1741</v>
      </c>
      <c r="AB963" s="3" t="s">
        <v>1741</v>
      </c>
      <c r="AC963" s="3" t="s">
        <v>1741</v>
      </c>
      <c r="AD963" s="3" t="s">
        <v>1741</v>
      </c>
      <c r="AE963" s="3" t="s">
        <v>1741</v>
      </c>
      <c r="AF963" s="3" t="s">
        <v>1741</v>
      </c>
      <c r="AG963" s="3" t="s">
        <v>1741</v>
      </c>
      <c r="AH963" s="3" t="s">
        <v>1741</v>
      </c>
      <c r="AI963" s="15" t="s">
        <v>1741</v>
      </c>
    </row>
    <row r="964" spans="1:35" x14ac:dyDescent="0.3">
      <c r="A964" s="48" t="s">
        <v>1206</v>
      </c>
      <c r="B964" s="89" t="s">
        <v>42</v>
      </c>
      <c r="C964" s="3" t="s">
        <v>42</v>
      </c>
      <c r="D964" s="11">
        <v>2019</v>
      </c>
      <c r="E964" s="4">
        <v>43662</v>
      </c>
      <c r="F964" s="205">
        <v>6572520</v>
      </c>
      <c r="G964" s="174">
        <v>148156</v>
      </c>
      <c r="H964" s="1">
        <v>2.0287159092123974</v>
      </c>
      <c r="I964" s="1">
        <v>3.1463912676267145</v>
      </c>
      <c r="J964" s="1">
        <v>0.69421726161839703</v>
      </c>
      <c r="K964" s="1">
        <v>1.4842917775853406</v>
      </c>
      <c r="L964" s="1">
        <v>1.9922169836535275</v>
      </c>
      <c r="M964" s="1">
        <v>2.0894191603322749</v>
      </c>
      <c r="N964" s="1" t="s">
        <v>581</v>
      </c>
      <c r="O964" s="1">
        <v>0.52803703347338493</v>
      </c>
      <c r="P964" s="1">
        <v>0.82502111463912686</v>
      </c>
      <c r="Q964" s="1" t="s">
        <v>1741</v>
      </c>
      <c r="R964" s="1" t="s">
        <v>556</v>
      </c>
      <c r="S964" s="1" t="s">
        <v>1741</v>
      </c>
      <c r="T964" s="1">
        <v>2.0205907822572886</v>
      </c>
      <c r="U964" s="1">
        <v>2.0998000791130784</v>
      </c>
      <c r="V964" s="1" t="s">
        <v>603</v>
      </c>
      <c r="W964" s="3" t="s">
        <v>1741</v>
      </c>
      <c r="X964" s="3" t="s">
        <v>1741</v>
      </c>
      <c r="Y964" s="3" t="s">
        <v>1741</v>
      </c>
      <c r="Z964" s="3" t="s">
        <v>1741</v>
      </c>
      <c r="AA964" s="3" t="s">
        <v>1741</v>
      </c>
      <c r="AB964" s="3" t="s">
        <v>1741</v>
      </c>
      <c r="AC964" s="3" t="s">
        <v>1741</v>
      </c>
      <c r="AD964" s="3" t="s">
        <v>1741</v>
      </c>
      <c r="AE964" s="3" t="s">
        <v>1741</v>
      </c>
      <c r="AF964" s="3" t="s">
        <v>1741</v>
      </c>
      <c r="AG964" s="3" t="s">
        <v>1741</v>
      </c>
      <c r="AH964" s="3" t="s">
        <v>1741</v>
      </c>
      <c r="AI964" s="15" t="s">
        <v>1741</v>
      </c>
    </row>
    <row r="965" spans="1:35" x14ac:dyDescent="0.3">
      <c r="A965" s="48" t="s">
        <v>1207</v>
      </c>
      <c r="B965" s="89" t="s">
        <v>42</v>
      </c>
      <c r="C965" s="3" t="s">
        <v>42</v>
      </c>
      <c r="D965" s="11">
        <v>2019</v>
      </c>
      <c r="E965" s="4">
        <v>43692</v>
      </c>
      <c r="F965" s="205">
        <v>6572520</v>
      </c>
      <c r="G965" s="174">
        <v>148156</v>
      </c>
      <c r="H965" s="1">
        <v>1.8127567766072206</v>
      </c>
      <c r="I965" s="1">
        <v>3.1054648947646264</v>
      </c>
      <c r="J965" s="1">
        <v>0.999965571851546</v>
      </c>
      <c r="K965" s="1">
        <v>1.2696665060019741</v>
      </c>
      <c r="L965" s="1">
        <v>1.7907916178934564</v>
      </c>
      <c r="M965" s="1">
        <v>2.3220409006403635</v>
      </c>
      <c r="N965" s="1" t="s">
        <v>581</v>
      </c>
      <c r="O965" s="1">
        <v>0.53927104133673032</v>
      </c>
      <c r="P965" s="1" t="s">
        <v>556</v>
      </c>
      <c r="Q965" s="1" t="s">
        <v>1741</v>
      </c>
      <c r="R965" s="1" t="s">
        <v>556</v>
      </c>
      <c r="S965" s="1" t="s">
        <v>1741</v>
      </c>
      <c r="T965" s="1">
        <v>3.0985333608758521</v>
      </c>
      <c r="U965" s="1">
        <v>2.5569671096421769</v>
      </c>
      <c r="V965" s="1" t="s">
        <v>603</v>
      </c>
      <c r="W965" s="3" t="s">
        <v>1741</v>
      </c>
      <c r="X965" s="3" t="s">
        <v>1741</v>
      </c>
      <c r="Y965" s="3" t="s">
        <v>1741</v>
      </c>
      <c r="Z965" s="3" t="s">
        <v>1741</v>
      </c>
      <c r="AA965" s="3" t="s">
        <v>1741</v>
      </c>
      <c r="AB965" s="3" t="s">
        <v>1741</v>
      </c>
      <c r="AC965" s="3" t="s">
        <v>1741</v>
      </c>
      <c r="AD965" s="3" t="s">
        <v>1741</v>
      </c>
      <c r="AE965" s="3" t="s">
        <v>1741</v>
      </c>
      <c r="AF965" s="3" t="s">
        <v>1741</v>
      </c>
      <c r="AG965" s="3" t="s">
        <v>1741</v>
      </c>
      <c r="AH965" s="3" t="s">
        <v>1741</v>
      </c>
      <c r="AI965" s="15" t="s">
        <v>1741</v>
      </c>
    </row>
    <row r="966" spans="1:35" x14ac:dyDescent="0.3">
      <c r="A966" s="48" t="s">
        <v>1208</v>
      </c>
      <c r="B966" s="89" t="s">
        <v>42</v>
      </c>
      <c r="C966" s="3" t="s">
        <v>42</v>
      </c>
      <c r="D966" s="11">
        <v>2019</v>
      </c>
      <c r="E966" s="4">
        <v>43725</v>
      </c>
      <c r="F966" s="205">
        <v>6572520</v>
      </c>
      <c r="G966" s="174">
        <v>148156</v>
      </c>
      <c r="H966" s="1">
        <v>1.6759687608814606</v>
      </c>
      <c r="I966" s="1">
        <v>3.0234691339601056</v>
      </c>
      <c r="J966" s="1">
        <v>0.73257722727951058</v>
      </c>
      <c r="K966" s="1">
        <v>1.2439556285131574</v>
      </c>
      <c r="L966" s="1">
        <v>2.0031438093816849</v>
      </c>
      <c r="M966" s="1">
        <v>2.0130129831368455</v>
      </c>
      <c r="N966" s="1" t="s">
        <v>581</v>
      </c>
      <c r="O966" s="1">
        <v>0.56002586678605193</v>
      </c>
      <c r="P966" s="1" t="s">
        <v>556</v>
      </c>
      <c r="Q966" s="1" t="s">
        <v>1741</v>
      </c>
      <c r="R966" s="1" t="s">
        <v>556</v>
      </c>
      <c r="S966" s="1" t="s">
        <v>1741</v>
      </c>
      <c r="T966" s="1">
        <v>2.8682286225936431</v>
      </c>
      <c r="U966" s="1">
        <v>2.2763667114361046</v>
      </c>
      <c r="V966" s="1" t="s">
        <v>603</v>
      </c>
      <c r="W966" s="3" t="s">
        <v>1741</v>
      </c>
      <c r="X966" s="3" t="s">
        <v>1741</v>
      </c>
      <c r="Y966" s="3" t="s">
        <v>1741</v>
      </c>
      <c r="Z966" s="3" t="s">
        <v>1741</v>
      </c>
      <c r="AA966" s="3" t="s">
        <v>1741</v>
      </c>
      <c r="AB966" s="3" t="s">
        <v>1741</v>
      </c>
      <c r="AC966" s="3" t="s">
        <v>1741</v>
      </c>
      <c r="AD966" s="3" t="s">
        <v>1741</v>
      </c>
      <c r="AE966" s="3" t="s">
        <v>1741</v>
      </c>
      <c r="AF966" s="3" t="s">
        <v>1741</v>
      </c>
      <c r="AG966" s="3" t="s">
        <v>1741</v>
      </c>
      <c r="AH966" s="3" t="s">
        <v>1741</v>
      </c>
      <c r="AI966" s="15" t="s">
        <v>1741</v>
      </c>
    </row>
    <row r="967" spans="1:35" x14ac:dyDescent="0.3">
      <c r="A967" s="48" t="s">
        <v>1209</v>
      </c>
      <c r="B967" s="89" t="s">
        <v>42</v>
      </c>
      <c r="C967" s="3" t="s">
        <v>42</v>
      </c>
      <c r="D967" s="11">
        <v>2019</v>
      </c>
      <c r="E967" s="4">
        <v>43755</v>
      </c>
      <c r="F967" s="205">
        <v>6572520</v>
      </c>
      <c r="G967" s="174">
        <v>148156</v>
      </c>
      <c r="H967" s="1">
        <v>1.2486263594660068</v>
      </c>
      <c r="I967" s="1">
        <v>2.839028916035256</v>
      </c>
      <c r="J967" s="1">
        <v>0.7246018246482141</v>
      </c>
      <c r="K967" s="1">
        <v>1.2422452450904591</v>
      </c>
      <c r="L967" s="1">
        <v>1.6864903870934489</v>
      </c>
      <c r="M967" s="1">
        <v>2.3868872738518632</v>
      </c>
      <c r="N967" s="1" t="s">
        <v>581</v>
      </c>
      <c r="O967" s="1">
        <v>0.39649502602958608</v>
      </c>
      <c r="P967" s="1" t="s">
        <v>556</v>
      </c>
      <c r="Q967" s="1" t="s">
        <v>1741</v>
      </c>
      <c r="R967" s="1" t="s">
        <v>556</v>
      </c>
      <c r="S967" s="1" t="s">
        <v>1741</v>
      </c>
      <c r="T967" s="1">
        <v>3.4162465852275656</v>
      </c>
      <c r="U967" s="1" t="s">
        <v>556</v>
      </c>
      <c r="V967" s="1" t="s">
        <v>603</v>
      </c>
      <c r="W967" s="3" t="s">
        <v>1741</v>
      </c>
      <c r="X967" s="3" t="s">
        <v>1741</v>
      </c>
      <c r="Y967" s="3" t="s">
        <v>1741</v>
      </c>
      <c r="Z967" s="3" t="s">
        <v>1741</v>
      </c>
      <c r="AA967" s="3" t="s">
        <v>1741</v>
      </c>
      <c r="AB967" s="3" t="s">
        <v>1741</v>
      </c>
      <c r="AC967" s="3" t="s">
        <v>1741</v>
      </c>
      <c r="AD967" s="3" t="s">
        <v>1741</v>
      </c>
      <c r="AE967" s="3" t="s">
        <v>1741</v>
      </c>
      <c r="AF967" s="3" t="s">
        <v>1741</v>
      </c>
      <c r="AG967" s="3" t="s">
        <v>1741</v>
      </c>
      <c r="AH967" s="3" t="s">
        <v>1741</v>
      </c>
      <c r="AI967" s="15" t="s">
        <v>1741</v>
      </c>
    </row>
    <row r="968" spans="1:35" x14ac:dyDescent="0.3">
      <c r="A968" s="48" t="s">
        <v>1210</v>
      </c>
      <c r="B968" s="89" t="s">
        <v>42</v>
      </c>
      <c r="C968" s="3" t="s">
        <v>42</v>
      </c>
      <c r="D968" s="11">
        <v>2019</v>
      </c>
      <c r="E968" s="4">
        <v>43783</v>
      </c>
      <c r="F968" s="205">
        <v>6572520</v>
      </c>
      <c r="G968" s="174">
        <v>148156</v>
      </c>
      <c r="H968" s="1">
        <v>0.94645956520460095</v>
      </c>
      <c r="I968" s="1">
        <v>2.5631257415742454</v>
      </c>
      <c r="J968" s="1">
        <v>0.49333686347189132</v>
      </c>
      <c r="K968" s="1">
        <v>1.5069769266221476</v>
      </c>
      <c r="L968" s="1">
        <v>1.2116220006079683</v>
      </c>
      <c r="M968" s="1">
        <v>1.7669324076525559</v>
      </c>
      <c r="N968" s="1" t="s">
        <v>581</v>
      </c>
      <c r="O968" s="1">
        <v>0.56623422469331919</v>
      </c>
      <c r="P968" s="1">
        <v>0.11434946586892562</v>
      </c>
      <c r="Q968" s="1" t="s">
        <v>1741</v>
      </c>
      <c r="R968" s="1">
        <v>0.17877210013826378</v>
      </c>
      <c r="S968" s="1" t="s">
        <v>1741</v>
      </c>
      <c r="T968" s="1" t="s">
        <v>1264</v>
      </c>
      <c r="U968" s="1">
        <v>2.2419321625040447</v>
      </c>
      <c r="V968" s="1" t="s">
        <v>603</v>
      </c>
      <c r="W968" s="3" t="s">
        <v>1741</v>
      </c>
      <c r="X968" s="3" t="s">
        <v>1741</v>
      </c>
      <c r="Y968" s="3" t="s">
        <v>1741</v>
      </c>
      <c r="Z968" s="3" t="s">
        <v>1741</v>
      </c>
      <c r="AA968" s="3" t="s">
        <v>1741</v>
      </c>
      <c r="AB968" s="3" t="s">
        <v>1741</v>
      </c>
      <c r="AC968" s="3" t="s">
        <v>1741</v>
      </c>
      <c r="AD968" s="3" t="s">
        <v>1741</v>
      </c>
      <c r="AE968" s="3" t="s">
        <v>1741</v>
      </c>
      <c r="AF968" s="3" t="s">
        <v>1741</v>
      </c>
      <c r="AG968" s="3" t="s">
        <v>1741</v>
      </c>
      <c r="AH968" s="3" t="s">
        <v>1741</v>
      </c>
      <c r="AI968" s="15" t="s">
        <v>1741</v>
      </c>
    </row>
    <row r="969" spans="1:35" x14ac:dyDescent="0.3">
      <c r="A969" s="48" t="s">
        <v>1211</v>
      </c>
      <c r="B969" s="89" t="s">
        <v>42</v>
      </c>
      <c r="C969" s="3" t="s">
        <v>42</v>
      </c>
      <c r="D969" s="11">
        <v>2019</v>
      </c>
      <c r="E969" s="4">
        <v>43812</v>
      </c>
      <c r="F969" s="205">
        <v>6572520</v>
      </c>
      <c r="G969" s="174">
        <v>148156</v>
      </c>
      <c r="H969" s="1">
        <v>0.97392977392977398</v>
      </c>
      <c r="I969" s="1">
        <v>1.9322323766768208</v>
      </c>
      <c r="J969" s="1">
        <v>0.78328256106033889</v>
      </c>
      <c r="K969" s="1">
        <v>0.90972422639089301</v>
      </c>
      <c r="L969" s="1">
        <v>1.5564106675217786</v>
      </c>
      <c r="M969" s="1">
        <v>2.1595425150980705</v>
      </c>
      <c r="N969" s="1" t="s">
        <v>581</v>
      </c>
      <c r="O969" s="1">
        <v>0.37266848377959488</v>
      </c>
      <c r="P969" s="1">
        <v>0.16612687723798833</v>
      </c>
      <c r="Q969" s="1" t="s">
        <v>1741</v>
      </c>
      <c r="R969" s="1" t="s">
        <v>556</v>
      </c>
      <c r="S969" s="1" t="s">
        <v>1741</v>
      </c>
      <c r="T969" s="1">
        <v>3.0857784191117519</v>
      </c>
      <c r="U969" s="1">
        <v>5.5775639997862214</v>
      </c>
      <c r="V969" s="1" t="s">
        <v>603</v>
      </c>
      <c r="W969" s="3" t="s">
        <v>1741</v>
      </c>
      <c r="X969" s="3" t="s">
        <v>1741</v>
      </c>
      <c r="Y969" s="3" t="s">
        <v>1741</v>
      </c>
      <c r="Z969" s="3" t="s">
        <v>1741</v>
      </c>
      <c r="AA969" s="3" t="s">
        <v>1741</v>
      </c>
      <c r="AB969" s="3" t="s">
        <v>1741</v>
      </c>
      <c r="AC969" s="3" t="s">
        <v>1741</v>
      </c>
      <c r="AD969" s="3" t="s">
        <v>1741</v>
      </c>
      <c r="AE969" s="3" t="s">
        <v>1741</v>
      </c>
      <c r="AF969" s="3" t="s">
        <v>1741</v>
      </c>
      <c r="AG969" s="3" t="s">
        <v>1741</v>
      </c>
      <c r="AH969" s="3" t="s">
        <v>1741</v>
      </c>
      <c r="AI969" s="15" t="s">
        <v>1741</v>
      </c>
    </row>
    <row r="970" spans="1:35" x14ac:dyDescent="0.3">
      <c r="A970" s="48" t="s">
        <v>1076</v>
      </c>
      <c r="B970" s="89" t="s">
        <v>43</v>
      </c>
      <c r="C970" s="3" t="s">
        <v>43</v>
      </c>
      <c r="D970" s="11">
        <v>2019</v>
      </c>
      <c r="E970" s="4">
        <v>43482</v>
      </c>
      <c r="F970" s="205">
        <v>6578630</v>
      </c>
      <c r="G970" s="174">
        <v>153662</v>
      </c>
      <c r="H970" s="1">
        <v>2.2765570219512741</v>
      </c>
      <c r="I970" s="1">
        <v>0.82763895402067833</v>
      </c>
      <c r="J970" s="1">
        <v>1.4524016882159845</v>
      </c>
      <c r="K970" s="1">
        <v>1.1815837073758959</v>
      </c>
      <c r="L970" s="1">
        <v>0.83335008150778223</v>
      </c>
      <c r="M970" s="1">
        <v>0.90724860990152056</v>
      </c>
      <c r="N970" s="1" t="s">
        <v>581</v>
      </c>
      <c r="O970" s="1">
        <v>0.150962461758335</v>
      </c>
      <c r="P970" s="1" t="s">
        <v>581</v>
      </c>
      <c r="Q970" s="1" t="s">
        <v>581</v>
      </c>
      <c r="R970" s="1" t="s">
        <v>1741</v>
      </c>
      <c r="S970" s="1" t="s">
        <v>1741</v>
      </c>
      <c r="T970" s="1" t="s">
        <v>1741</v>
      </c>
      <c r="U970" s="1" t="s">
        <v>1741</v>
      </c>
      <c r="V970" s="1" t="s">
        <v>1741</v>
      </c>
      <c r="W970" s="3" t="s">
        <v>1741</v>
      </c>
      <c r="X970" s="3" t="s">
        <v>1741</v>
      </c>
      <c r="Y970" s="3" t="s">
        <v>1741</v>
      </c>
      <c r="Z970" s="3" t="s">
        <v>1741</v>
      </c>
      <c r="AA970" s="3" t="s">
        <v>1741</v>
      </c>
      <c r="AB970" s="3" t="s">
        <v>1741</v>
      </c>
      <c r="AC970" s="3" t="s">
        <v>1741</v>
      </c>
      <c r="AD970" s="3" t="s">
        <v>1741</v>
      </c>
      <c r="AE970" s="3" t="s">
        <v>1741</v>
      </c>
      <c r="AF970" s="3" t="s">
        <v>1741</v>
      </c>
      <c r="AG970" s="3" t="s">
        <v>1741</v>
      </c>
      <c r="AH970" s="3" t="s">
        <v>1741</v>
      </c>
      <c r="AI970" s="15" t="s">
        <v>1741</v>
      </c>
    </row>
    <row r="971" spans="1:35" x14ac:dyDescent="0.3">
      <c r="A971" s="48" t="s">
        <v>1077</v>
      </c>
      <c r="B971" s="89" t="s">
        <v>43</v>
      </c>
      <c r="C971" s="3" t="s">
        <v>43</v>
      </c>
      <c r="D971" s="11">
        <v>2019</v>
      </c>
      <c r="E971" s="4">
        <v>43524</v>
      </c>
      <c r="F971" s="205">
        <v>6578630</v>
      </c>
      <c r="G971" s="174">
        <v>153662</v>
      </c>
      <c r="H971" s="1">
        <v>1.7622777777777781</v>
      </c>
      <c r="I971" s="1" t="s">
        <v>587</v>
      </c>
      <c r="J971" s="1">
        <v>1.1108888888888888</v>
      </c>
      <c r="K971" s="1">
        <v>1.0703333333333336</v>
      </c>
      <c r="L971" s="1">
        <v>0.75894444444444442</v>
      </c>
      <c r="M971" s="1">
        <v>0.90866666666666673</v>
      </c>
      <c r="N971" s="1" t="s">
        <v>581</v>
      </c>
      <c r="O971" s="1">
        <v>0.19063333333333335</v>
      </c>
      <c r="P971" s="1" t="s">
        <v>581</v>
      </c>
      <c r="Q971" s="1" t="s">
        <v>581</v>
      </c>
      <c r="R971" s="1" t="s">
        <v>1741</v>
      </c>
      <c r="S971" s="1" t="s">
        <v>1741</v>
      </c>
      <c r="T971" s="1" t="s">
        <v>1741</v>
      </c>
      <c r="U971" s="1" t="s">
        <v>1741</v>
      </c>
      <c r="V971" s="1" t="s">
        <v>1741</v>
      </c>
      <c r="W971" s="3" t="s">
        <v>1741</v>
      </c>
      <c r="X971" s="3" t="s">
        <v>1741</v>
      </c>
      <c r="Y971" s="3" t="s">
        <v>1741</v>
      </c>
      <c r="Z971" s="3" t="s">
        <v>1741</v>
      </c>
      <c r="AA971" s="3" t="s">
        <v>1741</v>
      </c>
      <c r="AB971" s="3" t="s">
        <v>1741</v>
      </c>
      <c r="AC971" s="3" t="s">
        <v>1741</v>
      </c>
      <c r="AD971" s="3" t="s">
        <v>1741</v>
      </c>
      <c r="AE971" s="3" t="s">
        <v>1741</v>
      </c>
      <c r="AF971" s="3" t="s">
        <v>1741</v>
      </c>
      <c r="AG971" s="3" t="s">
        <v>1741</v>
      </c>
      <c r="AH971" s="3" t="s">
        <v>1741</v>
      </c>
      <c r="AI971" s="15" t="s">
        <v>1741</v>
      </c>
    </row>
    <row r="972" spans="1:35" x14ac:dyDescent="0.3">
      <c r="A972" s="48" t="s">
        <v>1078</v>
      </c>
      <c r="B972" s="89" t="s">
        <v>43</v>
      </c>
      <c r="C972" s="3" t="s">
        <v>43</v>
      </c>
      <c r="D972" s="11">
        <v>2019</v>
      </c>
      <c r="E972" s="4">
        <v>43524</v>
      </c>
      <c r="F972" s="205">
        <v>6578630</v>
      </c>
      <c r="G972" s="174">
        <v>153662</v>
      </c>
      <c r="H972" s="1">
        <v>2.0348940026969076</v>
      </c>
      <c r="I972" s="1">
        <v>0.32097619205517608</v>
      </c>
      <c r="J972" s="1">
        <v>1.247651258925216</v>
      </c>
      <c r="K972" s="1">
        <v>0.80277206711320381</v>
      </c>
      <c r="L972" s="1">
        <v>0.67870327386873575</v>
      </c>
      <c r="M972" s="1">
        <v>0.79116652297897738</v>
      </c>
      <c r="N972" s="1" t="s">
        <v>581</v>
      </c>
      <c r="O972" s="1">
        <v>0.28645798793023414</v>
      </c>
      <c r="P972" s="1" t="s">
        <v>581</v>
      </c>
      <c r="Q972" s="1" t="s">
        <v>581</v>
      </c>
      <c r="R972" s="1" t="s">
        <v>1741</v>
      </c>
      <c r="S972" s="1" t="s">
        <v>1741</v>
      </c>
      <c r="T972" s="1" t="s">
        <v>1741</v>
      </c>
      <c r="U972" s="1" t="s">
        <v>1741</v>
      </c>
      <c r="V972" s="1" t="s">
        <v>1741</v>
      </c>
      <c r="W972" s="3" t="s">
        <v>1741</v>
      </c>
      <c r="X972" s="3" t="s">
        <v>1741</v>
      </c>
      <c r="Y972" s="3" t="s">
        <v>1741</v>
      </c>
      <c r="Z972" s="3" t="s">
        <v>1741</v>
      </c>
      <c r="AA972" s="3" t="s">
        <v>1741</v>
      </c>
      <c r="AB972" s="3" t="s">
        <v>1741</v>
      </c>
      <c r="AC972" s="3" t="s">
        <v>1741</v>
      </c>
      <c r="AD972" s="3" t="s">
        <v>1741</v>
      </c>
      <c r="AE972" s="3" t="s">
        <v>1741</v>
      </c>
      <c r="AF972" s="3" t="s">
        <v>1741</v>
      </c>
      <c r="AG972" s="3" t="s">
        <v>1741</v>
      </c>
      <c r="AH972" s="3" t="s">
        <v>1741</v>
      </c>
      <c r="AI972" s="15" t="s">
        <v>1741</v>
      </c>
    </row>
    <row r="973" spans="1:35" x14ac:dyDescent="0.3">
      <c r="A973" s="48" t="s">
        <v>1079</v>
      </c>
      <c r="B973" s="89" t="s">
        <v>43</v>
      </c>
      <c r="C973" s="3" t="s">
        <v>43</v>
      </c>
      <c r="D973" s="11">
        <v>2019</v>
      </c>
      <c r="E973" s="4">
        <v>43542</v>
      </c>
      <c r="F973" s="205">
        <v>6578630</v>
      </c>
      <c r="G973" s="174">
        <v>153662</v>
      </c>
      <c r="H973" s="1">
        <v>2.2172844086202828</v>
      </c>
      <c r="I973" s="1">
        <v>1.2995514485177566</v>
      </c>
      <c r="J973" s="1">
        <v>1.103925668611514</v>
      </c>
      <c r="K973" s="1">
        <v>1.3327150292851282</v>
      </c>
      <c r="L973" s="1">
        <v>0.92222634424921046</v>
      </c>
      <c r="M973" s="1">
        <v>1.0414488550133216</v>
      </c>
      <c r="N973" s="1" t="s">
        <v>581</v>
      </c>
      <c r="O973" s="1">
        <v>0.11678077186829</v>
      </c>
      <c r="P973" s="1" t="s">
        <v>581</v>
      </c>
      <c r="Q973" s="1" t="s">
        <v>581</v>
      </c>
      <c r="R973" s="1" t="s">
        <v>1741</v>
      </c>
      <c r="S973" s="1" t="s">
        <v>1741</v>
      </c>
      <c r="T973" s="1" t="s">
        <v>1741</v>
      </c>
      <c r="U973" s="1" t="s">
        <v>1741</v>
      </c>
      <c r="V973" s="1" t="s">
        <v>1741</v>
      </c>
      <c r="W973" s="3" t="s">
        <v>1741</v>
      </c>
      <c r="X973" s="3" t="s">
        <v>1741</v>
      </c>
      <c r="Y973" s="3" t="s">
        <v>1741</v>
      </c>
      <c r="Z973" s="3" t="s">
        <v>1741</v>
      </c>
      <c r="AA973" s="3" t="s">
        <v>1741</v>
      </c>
      <c r="AB973" s="3" t="s">
        <v>1741</v>
      </c>
      <c r="AC973" s="3" t="s">
        <v>1741</v>
      </c>
      <c r="AD973" s="3" t="s">
        <v>1741</v>
      </c>
      <c r="AE973" s="3" t="s">
        <v>1741</v>
      </c>
      <c r="AF973" s="3" t="s">
        <v>1741</v>
      </c>
      <c r="AG973" s="3" t="s">
        <v>1741</v>
      </c>
      <c r="AH973" s="3" t="s">
        <v>1741</v>
      </c>
      <c r="AI973" s="15" t="s">
        <v>1741</v>
      </c>
    </row>
    <row r="974" spans="1:35" x14ac:dyDescent="0.3">
      <c r="A974" s="48" t="s">
        <v>1080</v>
      </c>
      <c r="B974" s="89" t="s">
        <v>43</v>
      </c>
      <c r="C974" s="3" t="s">
        <v>43</v>
      </c>
      <c r="D974" s="11">
        <v>2019</v>
      </c>
      <c r="E974" s="4">
        <v>43571</v>
      </c>
      <c r="F974" s="205">
        <v>6578630</v>
      </c>
      <c r="G974" s="174">
        <v>153662</v>
      </c>
      <c r="H974" s="1">
        <v>1.9183700382434392</v>
      </c>
      <c r="I974" s="1">
        <v>1.4937030199129635</v>
      </c>
      <c r="J974" s="1">
        <v>1.0702511256381757</v>
      </c>
      <c r="K974" s="1">
        <v>1.0401932895009516</v>
      </c>
      <c r="L974" s="1">
        <v>1.0048463668732692</v>
      </c>
      <c r="M974" s="1">
        <v>1.6288314086019482</v>
      </c>
      <c r="N974" s="1" t="s">
        <v>581</v>
      </c>
      <c r="O974" s="1">
        <v>0.25892503909120029</v>
      </c>
      <c r="P974" s="1" t="s">
        <v>581</v>
      </c>
      <c r="Q974" s="1" t="s">
        <v>581</v>
      </c>
      <c r="R974" s="1" t="s">
        <v>1741</v>
      </c>
      <c r="S974" s="1" t="s">
        <v>1741</v>
      </c>
      <c r="T974" s="1" t="s">
        <v>1741</v>
      </c>
      <c r="U974" s="1" t="s">
        <v>1741</v>
      </c>
      <c r="V974" s="1" t="s">
        <v>1741</v>
      </c>
      <c r="W974" s="3" t="s">
        <v>1741</v>
      </c>
      <c r="X974" s="3" t="s">
        <v>1741</v>
      </c>
      <c r="Y974" s="3" t="s">
        <v>1741</v>
      </c>
      <c r="Z974" s="3" t="s">
        <v>1741</v>
      </c>
      <c r="AA974" s="3" t="s">
        <v>1741</v>
      </c>
      <c r="AB974" s="3" t="s">
        <v>1741</v>
      </c>
      <c r="AC974" s="3" t="s">
        <v>1741</v>
      </c>
      <c r="AD974" s="3" t="s">
        <v>1741</v>
      </c>
      <c r="AE974" s="3" t="s">
        <v>1741</v>
      </c>
      <c r="AF974" s="3" t="s">
        <v>1741</v>
      </c>
      <c r="AG974" s="3" t="s">
        <v>1741</v>
      </c>
      <c r="AH974" s="3" t="s">
        <v>1741</v>
      </c>
      <c r="AI974" s="15" t="s">
        <v>1741</v>
      </c>
    </row>
    <row r="975" spans="1:35" x14ac:dyDescent="0.3">
      <c r="A975" s="48" t="s">
        <v>1081</v>
      </c>
      <c r="B975" s="89" t="s">
        <v>43</v>
      </c>
      <c r="C975" s="3" t="s">
        <v>43</v>
      </c>
      <c r="D975" s="11">
        <v>2019</v>
      </c>
      <c r="E975" s="4">
        <v>43600</v>
      </c>
      <c r="F975" s="205">
        <v>6578630</v>
      </c>
      <c r="G975" s="174">
        <v>153662</v>
      </c>
      <c r="H975" s="1">
        <v>1.9451937345424564</v>
      </c>
      <c r="I975" s="1">
        <v>1.4709645507007418</v>
      </c>
      <c r="J975" s="1">
        <v>0.8330703097397244</v>
      </c>
      <c r="K975" s="1">
        <v>1.0569214462371923</v>
      </c>
      <c r="L975" s="1">
        <v>1.0677328936521022</v>
      </c>
      <c r="M975" s="1">
        <v>1.2334942880697208</v>
      </c>
      <c r="N975" s="1" t="s">
        <v>581</v>
      </c>
      <c r="O975" s="1">
        <v>0.28536568130962192</v>
      </c>
      <c r="P975" s="1" t="s">
        <v>581</v>
      </c>
      <c r="Q975" s="1" t="s">
        <v>581</v>
      </c>
      <c r="R975" s="1" t="s">
        <v>1741</v>
      </c>
      <c r="S975" s="1" t="s">
        <v>1741</v>
      </c>
      <c r="T975" s="1" t="s">
        <v>1741</v>
      </c>
      <c r="U975" s="1" t="s">
        <v>1741</v>
      </c>
      <c r="V975" s="1" t="s">
        <v>1741</v>
      </c>
      <c r="W975" s="3" t="s">
        <v>1741</v>
      </c>
      <c r="X975" s="3" t="s">
        <v>1741</v>
      </c>
      <c r="Y975" s="3" t="s">
        <v>1741</v>
      </c>
      <c r="Z975" s="3" t="s">
        <v>1741</v>
      </c>
      <c r="AA975" s="3" t="s">
        <v>1741</v>
      </c>
      <c r="AB975" s="3" t="s">
        <v>1741</v>
      </c>
      <c r="AC975" s="3" t="s">
        <v>1741</v>
      </c>
      <c r="AD975" s="3" t="s">
        <v>1741</v>
      </c>
      <c r="AE975" s="3" t="s">
        <v>1741</v>
      </c>
      <c r="AF975" s="3" t="s">
        <v>1741</v>
      </c>
      <c r="AG975" s="3" t="s">
        <v>1741</v>
      </c>
      <c r="AH975" s="3" t="s">
        <v>1741</v>
      </c>
      <c r="AI975" s="15" t="s">
        <v>1741</v>
      </c>
    </row>
    <row r="976" spans="1:35" x14ac:dyDescent="0.3">
      <c r="A976" s="48" t="s">
        <v>1082</v>
      </c>
      <c r="B976" s="89" t="s">
        <v>43</v>
      </c>
      <c r="C976" s="3" t="s">
        <v>43</v>
      </c>
      <c r="D976" s="11">
        <v>2019</v>
      </c>
      <c r="E976" s="4">
        <v>43633</v>
      </c>
      <c r="F976" s="205">
        <v>6578630</v>
      </c>
      <c r="G976" s="174">
        <v>153662</v>
      </c>
      <c r="H976" s="1">
        <v>2.3563907001012221</v>
      </c>
      <c r="I976" s="1">
        <v>1.1991739869976732</v>
      </c>
      <c r="J976" s="1" t="s">
        <v>556</v>
      </c>
      <c r="K976" s="1">
        <v>0.95055275542894135</v>
      </c>
      <c r="L976" s="1">
        <v>0.91915985140197665</v>
      </c>
      <c r="M976" s="1">
        <v>1.2768487858581432</v>
      </c>
      <c r="N976" s="1" t="s">
        <v>581</v>
      </c>
      <c r="O976" s="1">
        <v>0.31228649365014771</v>
      </c>
      <c r="P976" s="1" t="s">
        <v>581</v>
      </c>
      <c r="Q976" s="1" t="s">
        <v>581</v>
      </c>
      <c r="R976" s="1" t="s">
        <v>1741</v>
      </c>
      <c r="S976" s="1" t="s">
        <v>1741</v>
      </c>
      <c r="T976" s="1" t="s">
        <v>1741</v>
      </c>
      <c r="U976" s="1" t="s">
        <v>1741</v>
      </c>
      <c r="V976" s="1" t="s">
        <v>1741</v>
      </c>
      <c r="W976" s="3" t="s">
        <v>1741</v>
      </c>
      <c r="X976" s="3" t="s">
        <v>1741</v>
      </c>
      <c r="Y976" s="3" t="s">
        <v>1741</v>
      </c>
      <c r="Z976" s="3" t="s">
        <v>1741</v>
      </c>
      <c r="AA976" s="3" t="s">
        <v>1741</v>
      </c>
      <c r="AB976" s="3" t="s">
        <v>1741</v>
      </c>
      <c r="AC976" s="3" t="s">
        <v>1741</v>
      </c>
      <c r="AD976" s="3" t="s">
        <v>1741</v>
      </c>
      <c r="AE976" s="3" t="s">
        <v>1741</v>
      </c>
      <c r="AF976" s="3" t="s">
        <v>1741</v>
      </c>
      <c r="AG976" s="3" t="s">
        <v>1741</v>
      </c>
      <c r="AH976" s="3" t="s">
        <v>1741</v>
      </c>
      <c r="AI976" s="15" t="s">
        <v>1741</v>
      </c>
    </row>
    <row r="977" spans="1:35" x14ac:dyDescent="0.3">
      <c r="A977" s="48" t="s">
        <v>1212</v>
      </c>
      <c r="B977" s="89" t="s">
        <v>43</v>
      </c>
      <c r="C977" s="3" t="s">
        <v>43</v>
      </c>
      <c r="D977" s="11">
        <v>2019</v>
      </c>
      <c r="E977" s="4">
        <v>43662</v>
      </c>
      <c r="F977" s="205">
        <v>6578630</v>
      </c>
      <c r="G977" s="174">
        <v>153662</v>
      </c>
      <c r="H977" s="1">
        <v>1.976876522331068</v>
      </c>
      <c r="I977" s="1">
        <v>1.3753257389621028</v>
      </c>
      <c r="J977" s="1">
        <v>1.073582437218801</v>
      </c>
      <c r="K977" s="1">
        <v>1.3139772594318049</v>
      </c>
      <c r="L977" s="1">
        <v>1.0758267121903486</v>
      </c>
      <c r="M977" s="1">
        <v>1.4150419604965059</v>
      </c>
      <c r="N977" s="1" t="s">
        <v>581</v>
      </c>
      <c r="O977" s="1">
        <v>0.41046831955922869</v>
      </c>
      <c r="P977" s="1" t="s">
        <v>556</v>
      </c>
      <c r="Q977" s="1" t="s">
        <v>1741</v>
      </c>
      <c r="R977" s="1" t="s">
        <v>556</v>
      </c>
      <c r="S977" s="1" t="s">
        <v>1741</v>
      </c>
      <c r="T977" s="1">
        <v>1.8315836497654678</v>
      </c>
      <c r="U977" s="1">
        <v>1.1030877394513758</v>
      </c>
      <c r="V977" s="1" t="s">
        <v>603</v>
      </c>
      <c r="W977" s="3" t="s">
        <v>1741</v>
      </c>
      <c r="X977" s="3" t="s">
        <v>1741</v>
      </c>
      <c r="Y977" s="3" t="s">
        <v>1741</v>
      </c>
      <c r="Z977" s="3" t="s">
        <v>1741</v>
      </c>
      <c r="AA977" s="3" t="s">
        <v>1741</v>
      </c>
      <c r="AB977" s="3" t="s">
        <v>1741</v>
      </c>
      <c r="AC977" s="3" t="s">
        <v>1741</v>
      </c>
      <c r="AD977" s="3" t="s">
        <v>1741</v>
      </c>
      <c r="AE977" s="3" t="s">
        <v>1741</v>
      </c>
      <c r="AF977" s="3" t="s">
        <v>1741</v>
      </c>
      <c r="AG977" s="3" t="s">
        <v>1741</v>
      </c>
      <c r="AH977" s="3" t="s">
        <v>1741</v>
      </c>
      <c r="AI977" s="15" t="s">
        <v>1741</v>
      </c>
    </row>
    <row r="978" spans="1:35" x14ac:dyDescent="0.3">
      <c r="A978" s="48" t="s">
        <v>1213</v>
      </c>
      <c r="B978" s="89" t="s">
        <v>43</v>
      </c>
      <c r="C978" s="3" t="s">
        <v>43</v>
      </c>
      <c r="D978" s="11">
        <v>2019</v>
      </c>
      <c r="E978" s="4">
        <v>43693</v>
      </c>
      <c r="F978" s="205">
        <v>6578630</v>
      </c>
      <c r="G978" s="174">
        <v>153662</v>
      </c>
      <c r="H978" s="1">
        <v>3.1220916839437916</v>
      </c>
      <c r="I978" s="1">
        <v>1.8659755816632113</v>
      </c>
      <c r="J978" s="1">
        <v>0.83776779543883895</v>
      </c>
      <c r="K978" s="1">
        <v>1.4159894033632805</v>
      </c>
      <c r="L978" s="1">
        <v>0.89202948629348089</v>
      </c>
      <c r="M978" s="1">
        <v>1.3319281271596406</v>
      </c>
      <c r="N978" s="1" t="s">
        <v>581</v>
      </c>
      <c r="O978" s="1">
        <v>0.35119788067265606</v>
      </c>
      <c r="P978" s="1" t="s">
        <v>556</v>
      </c>
      <c r="Q978" s="1" t="s">
        <v>1741</v>
      </c>
      <c r="R978" s="1" t="s">
        <v>556</v>
      </c>
      <c r="S978" s="1" t="s">
        <v>1741</v>
      </c>
      <c r="T978" s="1">
        <v>2.0870767104353836</v>
      </c>
      <c r="U978" s="1">
        <v>0.85244183367887594</v>
      </c>
      <c r="V978" s="1" t="s">
        <v>603</v>
      </c>
      <c r="W978" s="3" t="s">
        <v>1741</v>
      </c>
      <c r="X978" s="3" t="s">
        <v>1741</v>
      </c>
      <c r="Y978" s="3" t="s">
        <v>1741</v>
      </c>
      <c r="Z978" s="3" t="s">
        <v>1741</v>
      </c>
      <c r="AA978" s="3" t="s">
        <v>1741</v>
      </c>
      <c r="AB978" s="3" t="s">
        <v>1741</v>
      </c>
      <c r="AC978" s="3" t="s">
        <v>1741</v>
      </c>
      <c r="AD978" s="3" t="s">
        <v>1741</v>
      </c>
      <c r="AE978" s="3" t="s">
        <v>1741</v>
      </c>
      <c r="AF978" s="3" t="s">
        <v>1741</v>
      </c>
      <c r="AG978" s="3" t="s">
        <v>1741</v>
      </c>
      <c r="AH978" s="3" t="s">
        <v>1741</v>
      </c>
      <c r="AI978" s="15" t="s">
        <v>1741</v>
      </c>
    </row>
    <row r="979" spans="1:35" x14ac:dyDescent="0.3">
      <c r="A979" s="48" t="s">
        <v>1214</v>
      </c>
      <c r="B979" s="89" t="s">
        <v>43</v>
      </c>
      <c r="C979" s="3" t="s">
        <v>43</v>
      </c>
      <c r="D979" s="11">
        <v>2019</v>
      </c>
      <c r="E979" s="4">
        <v>43727</v>
      </c>
      <c r="F979" s="205">
        <v>6578630</v>
      </c>
      <c r="G979" s="174">
        <v>153662</v>
      </c>
      <c r="H979" s="1">
        <v>2.3408283561697312</v>
      </c>
      <c r="I979" s="1">
        <v>1.6805636881758206</v>
      </c>
      <c r="J979" s="1">
        <v>0.96161728539641655</v>
      </c>
      <c r="K979" s="1">
        <v>1.4866709606901669</v>
      </c>
      <c r="L979" s="1">
        <v>1.3559940664402548</v>
      </c>
      <c r="M979" s="1">
        <v>1.4915680993090528</v>
      </c>
      <c r="N979" s="1" t="s">
        <v>581</v>
      </c>
      <c r="O979" s="1">
        <v>0.3561209353163915</v>
      </c>
      <c r="P979" s="1" t="s">
        <v>556</v>
      </c>
      <c r="Q979" s="1" t="s">
        <v>1741</v>
      </c>
      <c r="R979" s="1" t="s">
        <v>556</v>
      </c>
      <c r="S979" s="1" t="s">
        <v>1741</v>
      </c>
      <c r="T979" s="1">
        <v>2.1987352148963581</v>
      </c>
      <c r="U979" s="1">
        <v>1.7323359487840106</v>
      </c>
      <c r="V979" s="1" t="s">
        <v>603</v>
      </c>
      <c r="W979" s="3" t="s">
        <v>1741</v>
      </c>
      <c r="X979" s="3" t="s">
        <v>1741</v>
      </c>
      <c r="Y979" s="3" t="s">
        <v>1741</v>
      </c>
      <c r="Z979" s="3" t="s">
        <v>1741</v>
      </c>
      <c r="AA979" s="3" t="s">
        <v>1741</v>
      </c>
      <c r="AB979" s="3" t="s">
        <v>1741</v>
      </c>
      <c r="AC979" s="3" t="s">
        <v>1741</v>
      </c>
      <c r="AD979" s="3" t="s">
        <v>1741</v>
      </c>
      <c r="AE979" s="3" t="s">
        <v>1741</v>
      </c>
      <c r="AF979" s="3" t="s">
        <v>1741</v>
      </c>
      <c r="AG979" s="3" t="s">
        <v>1741</v>
      </c>
      <c r="AH979" s="3" t="s">
        <v>1741</v>
      </c>
      <c r="AI979" s="15" t="s">
        <v>1741</v>
      </c>
    </row>
    <row r="980" spans="1:35" x14ac:dyDescent="0.3">
      <c r="A980" s="48" t="s">
        <v>1215</v>
      </c>
      <c r="B980" s="89" t="s">
        <v>43</v>
      </c>
      <c r="C980" s="3" t="s">
        <v>43</v>
      </c>
      <c r="D980" s="11">
        <v>2019</v>
      </c>
      <c r="E980" s="4">
        <v>43754</v>
      </c>
      <c r="F980" s="205">
        <v>6578630</v>
      </c>
      <c r="G980" s="174">
        <v>153662</v>
      </c>
      <c r="H980" s="1">
        <v>3.2059914527235294</v>
      </c>
      <c r="I980" s="1">
        <v>1.9435127425472551</v>
      </c>
      <c r="J980" s="1">
        <v>1.6811385223033757</v>
      </c>
      <c r="K980" s="1">
        <v>1.027177831415943</v>
      </c>
      <c r="L980" s="1">
        <v>1.1702663448376747</v>
      </c>
      <c r="M980" s="1">
        <v>2.0808125137143034</v>
      </c>
      <c r="N980" s="1" t="s">
        <v>581</v>
      </c>
      <c r="O980" s="1">
        <v>0.39875448000585134</v>
      </c>
      <c r="P980" s="1">
        <v>0.31581037167068943</v>
      </c>
      <c r="Q980" s="1" t="s">
        <v>1741</v>
      </c>
      <c r="R980" s="1">
        <v>0.133256010783361</v>
      </c>
      <c r="S980" s="1" t="s">
        <v>1741</v>
      </c>
      <c r="T980" s="1">
        <v>1.2339529586324354</v>
      </c>
      <c r="U980" s="1" t="s">
        <v>556</v>
      </c>
      <c r="V980" s="1" t="s">
        <v>603</v>
      </c>
      <c r="W980" s="3" t="s">
        <v>1741</v>
      </c>
      <c r="X980" s="3" t="s">
        <v>1741</v>
      </c>
      <c r="Y980" s="3" t="s">
        <v>1741</v>
      </c>
      <c r="Z980" s="3" t="s">
        <v>1741</v>
      </c>
      <c r="AA980" s="3" t="s">
        <v>1741</v>
      </c>
      <c r="AB980" s="3" t="s">
        <v>1741</v>
      </c>
      <c r="AC980" s="3" t="s">
        <v>1741</v>
      </c>
      <c r="AD980" s="3" t="s">
        <v>1741</v>
      </c>
      <c r="AE980" s="3" t="s">
        <v>1741</v>
      </c>
      <c r="AF980" s="3" t="s">
        <v>1741</v>
      </c>
      <c r="AG980" s="3" t="s">
        <v>1741</v>
      </c>
      <c r="AH980" s="3" t="s">
        <v>1741</v>
      </c>
      <c r="AI980" s="15" t="s">
        <v>1741</v>
      </c>
    </row>
    <row r="981" spans="1:35" x14ac:dyDescent="0.3">
      <c r="A981" s="48" t="s">
        <v>1216</v>
      </c>
      <c r="B981" s="89" t="s">
        <v>43</v>
      </c>
      <c r="C981" s="3" t="s">
        <v>43</v>
      </c>
      <c r="D981" s="11">
        <v>2019</v>
      </c>
      <c r="E981" s="4">
        <v>43787</v>
      </c>
      <c r="F981" s="205">
        <v>6578630</v>
      </c>
      <c r="G981" s="174">
        <v>153662</v>
      </c>
      <c r="H981" s="1">
        <v>1.2663738611745852</v>
      </c>
      <c r="I981" s="1">
        <v>1.3125302944871451</v>
      </c>
      <c r="J981" s="1">
        <v>0.86268807312223628</v>
      </c>
      <c r="K981" s="1">
        <v>0.61212175168907212</v>
      </c>
      <c r="L981" s="1">
        <v>0.51003551255799229</v>
      </c>
      <c r="M981" s="1">
        <v>1.4916263564511183</v>
      </c>
      <c r="N981" s="1" t="s">
        <v>581</v>
      </c>
      <c r="O981" s="1">
        <v>0.22726058699587495</v>
      </c>
      <c r="P981" s="1">
        <v>10.311096536431494</v>
      </c>
      <c r="Q981" s="1" t="s">
        <v>1741</v>
      </c>
      <c r="R981" s="1" t="s">
        <v>556</v>
      </c>
      <c r="S981" s="1" t="s">
        <v>1741</v>
      </c>
      <c r="T981" s="1">
        <v>0.69007132187830755</v>
      </c>
      <c r="U981" s="1">
        <v>1.0627058788616197</v>
      </c>
      <c r="V981" s="1" t="s">
        <v>603</v>
      </c>
      <c r="W981" s="3" t="s">
        <v>1741</v>
      </c>
      <c r="X981" s="3" t="s">
        <v>1741</v>
      </c>
      <c r="Y981" s="3" t="s">
        <v>1741</v>
      </c>
      <c r="Z981" s="3" t="s">
        <v>1741</v>
      </c>
      <c r="AA981" s="3" t="s">
        <v>1741</v>
      </c>
      <c r="AB981" s="3" t="s">
        <v>1741</v>
      </c>
      <c r="AC981" s="3" t="s">
        <v>1741</v>
      </c>
      <c r="AD981" s="3" t="s">
        <v>1741</v>
      </c>
      <c r="AE981" s="3" t="s">
        <v>1741</v>
      </c>
      <c r="AF981" s="3" t="s">
        <v>1741</v>
      </c>
      <c r="AG981" s="3" t="s">
        <v>1741</v>
      </c>
      <c r="AH981" s="3" t="s">
        <v>1741</v>
      </c>
      <c r="AI981" s="15" t="s">
        <v>1741</v>
      </c>
    </row>
    <row r="982" spans="1:35" x14ac:dyDescent="0.3">
      <c r="A982" s="48" t="s">
        <v>1217</v>
      </c>
      <c r="B982" s="89" t="s">
        <v>43</v>
      </c>
      <c r="C982" s="3" t="s">
        <v>43</v>
      </c>
      <c r="D982" s="11">
        <v>2019</v>
      </c>
      <c r="E982" s="4">
        <v>43787</v>
      </c>
      <c r="F982" s="205">
        <v>6578630</v>
      </c>
      <c r="G982" s="174">
        <v>153662</v>
      </c>
      <c r="H982" s="1">
        <v>1.540993636808615</v>
      </c>
      <c r="I982" s="1">
        <v>1.9994085495186815</v>
      </c>
      <c r="J982" s="1">
        <v>0.93693914178495685</v>
      </c>
      <c r="K982" s="1">
        <v>0.92907947870778274</v>
      </c>
      <c r="L982" s="1">
        <v>0.85158671887746773</v>
      </c>
      <c r="M982" s="1">
        <v>1.3260319791156796</v>
      </c>
      <c r="N982" s="1" t="s">
        <v>581</v>
      </c>
      <c r="O982" s="1">
        <v>0.30046704193179963</v>
      </c>
      <c r="P982" s="1">
        <v>13.065977320933268</v>
      </c>
      <c r="Q982" s="1" t="s">
        <v>1741</v>
      </c>
      <c r="R982" s="1" t="s">
        <v>556</v>
      </c>
      <c r="S982" s="1" t="s">
        <v>1741</v>
      </c>
      <c r="T982" s="1">
        <v>2.0567180616740086</v>
      </c>
      <c r="U982" s="1">
        <v>0.71085209658998205</v>
      </c>
      <c r="V982" s="1" t="s">
        <v>603</v>
      </c>
      <c r="W982" s="3" t="s">
        <v>1741</v>
      </c>
      <c r="X982" s="3" t="s">
        <v>1741</v>
      </c>
      <c r="Y982" s="3" t="s">
        <v>1741</v>
      </c>
      <c r="Z982" s="3" t="s">
        <v>1741</v>
      </c>
      <c r="AA982" s="3" t="s">
        <v>1741</v>
      </c>
      <c r="AB982" s="3" t="s">
        <v>1741</v>
      </c>
      <c r="AC982" s="3" t="s">
        <v>1741</v>
      </c>
      <c r="AD982" s="3" t="s">
        <v>1741</v>
      </c>
      <c r="AE982" s="3" t="s">
        <v>1741</v>
      </c>
      <c r="AF982" s="3" t="s">
        <v>1741</v>
      </c>
      <c r="AG982" s="3" t="s">
        <v>1741</v>
      </c>
      <c r="AH982" s="3" t="s">
        <v>1741</v>
      </c>
      <c r="AI982" s="15" t="s">
        <v>1741</v>
      </c>
    </row>
    <row r="983" spans="1:35" x14ac:dyDescent="0.3">
      <c r="A983" s="48" t="s">
        <v>1218</v>
      </c>
      <c r="B983" s="89" t="s">
        <v>43</v>
      </c>
      <c r="C983" s="3" t="s">
        <v>43</v>
      </c>
      <c r="D983" s="11">
        <v>2019</v>
      </c>
      <c r="E983" s="4">
        <v>43815</v>
      </c>
      <c r="F983" s="205">
        <v>6578630</v>
      </c>
      <c r="G983" s="174">
        <v>153662</v>
      </c>
      <c r="H983" s="1">
        <v>4.5921684521610642</v>
      </c>
      <c r="I983" s="1">
        <v>1.5563559495956985</v>
      </c>
      <c r="J983" s="1">
        <v>1.758609366662562</v>
      </c>
      <c r="K983" s="1">
        <v>1.0611300948159095</v>
      </c>
      <c r="L983" s="1">
        <v>1.20787669827197</v>
      </c>
      <c r="M983" s="1">
        <v>1.5252226737265528</v>
      </c>
      <c r="N983" s="1" t="s">
        <v>581</v>
      </c>
      <c r="O983" s="1">
        <v>0.45627591019168418</v>
      </c>
      <c r="P983" s="1">
        <v>0.35096252514058207</v>
      </c>
      <c r="Q983" s="1" t="s">
        <v>1741</v>
      </c>
      <c r="R983" s="1" t="s">
        <v>556</v>
      </c>
      <c r="S983" s="1" t="s">
        <v>1741</v>
      </c>
      <c r="T983" s="1">
        <v>2.4852234946435168</v>
      </c>
      <c r="U983" s="1">
        <v>2.5346734802774704</v>
      </c>
      <c r="V983" s="1" t="s">
        <v>603</v>
      </c>
      <c r="W983" s="3" t="s">
        <v>1741</v>
      </c>
      <c r="X983" s="3" t="s">
        <v>1741</v>
      </c>
      <c r="Y983" s="3" t="s">
        <v>1741</v>
      </c>
      <c r="Z983" s="3" t="s">
        <v>1741</v>
      </c>
      <c r="AA983" s="3" t="s">
        <v>1741</v>
      </c>
      <c r="AB983" s="3" t="s">
        <v>1741</v>
      </c>
      <c r="AC983" s="3" t="s">
        <v>1741</v>
      </c>
      <c r="AD983" s="3" t="s">
        <v>1741</v>
      </c>
      <c r="AE983" s="3" t="s">
        <v>1741</v>
      </c>
      <c r="AF983" s="3" t="s">
        <v>1741</v>
      </c>
      <c r="AG983" s="3" t="s">
        <v>1741</v>
      </c>
      <c r="AH983" s="3" t="s">
        <v>1741</v>
      </c>
      <c r="AI983" s="15" t="s">
        <v>1741</v>
      </c>
    </row>
    <row r="984" spans="1:35" x14ac:dyDescent="0.3">
      <c r="A984" s="48" t="s">
        <v>1083</v>
      </c>
      <c r="B984" s="89" t="s">
        <v>44</v>
      </c>
      <c r="C984" s="3" t="s">
        <v>44</v>
      </c>
      <c r="D984" s="11">
        <v>2019</v>
      </c>
      <c r="E984" s="4">
        <v>43480</v>
      </c>
      <c r="F984" s="205">
        <v>6580770</v>
      </c>
      <c r="G984" s="174">
        <v>149668</v>
      </c>
      <c r="H984" s="1">
        <v>2.1144331065759636</v>
      </c>
      <c r="I984" s="1">
        <v>0.96967120181405908</v>
      </c>
      <c r="J984" s="1">
        <v>1.1585034013605444</v>
      </c>
      <c r="K984" s="1">
        <v>1.0229591836734695</v>
      </c>
      <c r="L984" s="1">
        <v>0.90064058956916104</v>
      </c>
      <c r="M984" s="1">
        <v>1.0028911564625851</v>
      </c>
      <c r="N984" s="1" t="s">
        <v>581</v>
      </c>
      <c r="O984" s="1">
        <v>0.25159297052154195</v>
      </c>
      <c r="P984" s="1" t="s">
        <v>581</v>
      </c>
      <c r="Q984" s="1" t="s">
        <v>581</v>
      </c>
      <c r="R984" s="1" t="s">
        <v>1741</v>
      </c>
      <c r="S984" s="1" t="s">
        <v>1741</v>
      </c>
      <c r="T984" s="1" t="s">
        <v>1741</v>
      </c>
      <c r="U984" s="1" t="s">
        <v>1741</v>
      </c>
      <c r="V984" s="1" t="s">
        <v>1741</v>
      </c>
      <c r="W984" s="3" t="s">
        <v>1741</v>
      </c>
      <c r="X984" s="3" t="s">
        <v>1741</v>
      </c>
      <c r="Y984" s="3" t="s">
        <v>1741</v>
      </c>
      <c r="Z984" s="3" t="s">
        <v>1741</v>
      </c>
      <c r="AA984" s="3" t="s">
        <v>1741</v>
      </c>
      <c r="AB984" s="3" t="s">
        <v>1741</v>
      </c>
      <c r="AC984" s="3" t="s">
        <v>1741</v>
      </c>
      <c r="AD984" s="3" t="s">
        <v>1741</v>
      </c>
      <c r="AE984" s="3" t="s">
        <v>1741</v>
      </c>
      <c r="AF984" s="3" t="s">
        <v>1741</v>
      </c>
      <c r="AG984" s="3" t="s">
        <v>1741</v>
      </c>
      <c r="AH984" s="3" t="s">
        <v>1741</v>
      </c>
      <c r="AI984" s="15" t="s">
        <v>1741</v>
      </c>
    </row>
    <row r="985" spans="1:35" x14ac:dyDescent="0.3">
      <c r="A985" s="48" t="s">
        <v>1084</v>
      </c>
      <c r="B985" s="89" t="s">
        <v>44</v>
      </c>
      <c r="C985" s="3" t="s">
        <v>44</v>
      </c>
      <c r="D985" s="11">
        <v>2019</v>
      </c>
      <c r="E985" s="4">
        <v>43521</v>
      </c>
      <c r="F985" s="205">
        <v>6580770</v>
      </c>
      <c r="G985" s="174">
        <v>149668</v>
      </c>
      <c r="H985" s="1">
        <v>1.9753716757801347</v>
      </c>
      <c r="I985" s="1">
        <v>0.38474207787074244</v>
      </c>
      <c r="J985" s="1">
        <v>1.1010826360981179</v>
      </c>
      <c r="K985" s="1">
        <v>1.0148889913696555</v>
      </c>
      <c r="L985" s="1">
        <v>0.81916902738432484</v>
      </c>
      <c r="M985" s="1">
        <v>0.69372158903748593</v>
      </c>
      <c r="N985" s="1" t="s">
        <v>581</v>
      </c>
      <c r="O985" s="1">
        <v>0.29346465511562025</v>
      </c>
      <c r="P985" s="1" t="s">
        <v>581</v>
      </c>
      <c r="Q985" s="1" t="s">
        <v>581</v>
      </c>
      <c r="R985" s="1" t="s">
        <v>1741</v>
      </c>
      <c r="S985" s="1" t="s">
        <v>1741</v>
      </c>
      <c r="T985" s="1" t="s">
        <v>1741</v>
      </c>
      <c r="U985" s="1" t="s">
        <v>1741</v>
      </c>
      <c r="V985" s="1" t="s">
        <v>1741</v>
      </c>
      <c r="W985" s="3" t="s">
        <v>1741</v>
      </c>
      <c r="X985" s="3" t="s">
        <v>1741</v>
      </c>
      <c r="Y985" s="3" t="s">
        <v>1741</v>
      </c>
      <c r="Z985" s="3" t="s">
        <v>1741</v>
      </c>
      <c r="AA985" s="3" t="s">
        <v>1741</v>
      </c>
      <c r="AB985" s="3" t="s">
        <v>1741</v>
      </c>
      <c r="AC985" s="3" t="s">
        <v>1741</v>
      </c>
      <c r="AD985" s="3" t="s">
        <v>1741</v>
      </c>
      <c r="AE985" s="3" t="s">
        <v>1741</v>
      </c>
      <c r="AF985" s="3" t="s">
        <v>1741</v>
      </c>
      <c r="AG985" s="3" t="s">
        <v>1741</v>
      </c>
      <c r="AH985" s="3" t="s">
        <v>1741</v>
      </c>
      <c r="AI985" s="15" t="s">
        <v>1741</v>
      </c>
    </row>
    <row r="986" spans="1:35" x14ac:dyDescent="0.3">
      <c r="A986" s="48" t="s">
        <v>1085</v>
      </c>
      <c r="B986" s="89" t="s">
        <v>44</v>
      </c>
      <c r="C986" s="3" t="s">
        <v>44</v>
      </c>
      <c r="D986" s="11">
        <v>2019</v>
      </c>
      <c r="E986" s="4">
        <v>43542</v>
      </c>
      <c r="F986" s="205">
        <v>6580770</v>
      </c>
      <c r="G986" s="174">
        <v>149668</v>
      </c>
      <c r="H986" s="1">
        <v>2.7817922661568901</v>
      </c>
      <c r="I986" s="1">
        <v>1.4499446624408894</v>
      </c>
      <c r="J986" s="1">
        <v>1.506942348324781</v>
      </c>
      <c r="K986" s="1">
        <v>1.0335155560027278</v>
      </c>
      <c r="L986" s="1">
        <v>1.0210595745156568</v>
      </c>
      <c r="M986" s="1">
        <v>1.7567159674011472</v>
      </c>
      <c r="N986" s="1" t="s">
        <v>581</v>
      </c>
      <c r="O986" s="1">
        <v>0.23015952868050665</v>
      </c>
      <c r="P986" s="1" t="s">
        <v>581</v>
      </c>
      <c r="Q986" s="1" t="s">
        <v>581</v>
      </c>
      <c r="R986" s="1" t="s">
        <v>1741</v>
      </c>
      <c r="S986" s="1" t="s">
        <v>1741</v>
      </c>
      <c r="T986" s="1" t="s">
        <v>1741</v>
      </c>
      <c r="U986" s="1" t="s">
        <v>1741</v>
      </c>
      <c r="V986" s="1" t="s">
        <v>1741</v>
      </c>
      <c r="W986" s="3" t="s">
        <v>1741</v>
      </c>
      <c r="X986" s="3" t="s">
        <v>1741</v>
      </c>
      <c r="Y986" s="3" t="s">
        <v>1741</v>
      </c>
      <c r="Z986" s="3" t="s">
        <v>1741</v>
      </c>
      <c r="AA986" s="3" t="s">
        <v>1741</v>
      </c>
      <c r="AB986" s="3" t="s">
        <v>1741</v>
      </c>
      <c r="AC986" s="3" t="s">
        <v>1741</v>
      </c>
      <c r="AD986" s="3" t="s">
        <v>1741</v>
      </c>
      <c r="AE986" s="3" t="s">
        <v>1741</v>
      </c>
      <c r="AF986" s="3" t="s">
        <v>1741</v>
      </c>
      <c r="AG986" s="3" t="s">
        <v>1741</v>
      </c>
      <c r="AH986" s="3" t="s">
        <v>1741</v>
      </c>
      <c r="AI986" s="15" t="s">
        <v>1741</v>
      </c>
    </row>
    <row r="987" spans="1:35" x14ac:dyDescent="0.3">
      <c r="A987" s="48" t="s">
        <v>1086</v>
      </c>
      <c r="B987" s="89" t="s">
        <v>44</v>
      </c>
      <c r="C987" s="3" t="s">
        <v>44</v>
      </c>
      <c r="D987" s="11">
        <v>2019</v>
      </c>
      <c r="E987" s="4">
        <v>43570</v>
      </c>
      <c r="F987" s="205">
        <v>6580770</v>
      </c>
      <c r="G987" s="174">
        <v>149668</v>
      </c>
      <c r="H987" s="1">
        <v>1.9265658747300216</v>
      </c>
      <c r="I987" s="1">
        <v>1.5053658207343414</v>
      </c>
      <c r="J987" s="1">
        <v>1.2102746066029006</v>
      </c>
      <c r="K987" s="1">
        <v>0.78466329836470228</v>
      </c>
      <c r="L987" s="1">
        <v>1.0792049136069115</v>
      </c>
      <c r="M987" s="1">
        <v>0.97548981795742062</v>
      </c>
      <c r="N987" s="1" t="s">
        <v>581</v>
      </c>
      <c r="O987" s="1">
        <v>0.1830357142857143</v>
      </c>
      <c r="P987" s="1" t="s">
        <v>581</v>
      </c>
      <c r="Q987" s="1" t="s">
        <v>581</v>
      </c>
      <c r="R987" s="1" t="s">
        <v>1741</v>
      </c>
      <c r="S987" s="1" t="s">
        <v>1741</v>
      </c>
      <c r="T987" s="1" t="s">
        <v>1741</v>
      </c>
      <c r="U987" s="1" t="s">
        <v>1741</v>
      </c>
      <c r="V987" s="1" t="s">
        <v>1741</v>
      </c>
      <c r="W987" s="3" t="s">
        <v>1741</v>
      </c>
      <c r="X987" s="3" t="s">
        <v>1741</v>
      </c>
      <c r="Y987" s="3" t="s">
        <v>1741</v>
      </c>
      <c r="Z987" s="3" t="s">
        <v>1741</v>
      </c>
      <c r="AA987" s="3" t="s">
        <v>1741</v>
      </c>
      <c r="AB987" s="3" t="s">
        <v>1741</v>
      </c>
      <c r="AC987" s="3" t="s">
        <v>1741</v>
      </c>
      <c r="AD987" s="3" t="s">
        <v>1741</v>
      </c>
      <c r="AE987" s="3" t="s">
        <v>1741</v>
      </c>
      <c r="AF987" s="3" t="s">
        <v>1741</v>
      </c>
      <c r="AG987" s="3" t="s">
        <v>1741</v>
      </c>
      <c r="AH987" s="3" t="s">
        <v>1741</v>
      </c>
      <c r="AI987" s="15" t="s">
        <v>1741</v>
      </c>
    </row>
    <row r="988" spans="1:35" x14ac:dyDescent="0.3">
      <c r="A988" s="48" t="s">
        <v>1087</v>
      </c>
      <c r="B988" s="89" t="s">
        <v>44</v>
      </c>
      <c r="C988" s="3" t="s">
        <v>44</v>
      </c>
      <c r="D988" s="11">
        <v>2019</v>
      </c>
      <c r="E988" s="4">
        <v>43600</v>
      </c>
      <c r="F988" s="205">
        <v>6580770</v>
      </c>
      <c r="G988" s="174">
        <v>149668</v>
      </c>
      <c r="H988" s="1">
        <v>3.1670421189159668</v>
      </c>
      <c r="I988" s="1">
        <v>1.9184585978565087</v>
      </c>
      <c r="J988" s="1">
        <v>1.4254507864993222</v>
      </c>
      <c r="K988" s="1">
        <v>0.83798016441882917</v>
      </c>
      <c r="L988" s="1">
        <v>1.241688852481398</v>
      </c>
      <c r="M988" s="1">
        <v>1.2289478560213762</v>
      </c>
      <c r="N988" s="1" t="s">
        <v>581</v>
      </c>
      <c r="O988" s="1">
        <v>0.29297953053840825</v>
      </c>
      <c r="P988" s="1">
        <v>0.63085729888924647</v>
      </c>
      <c r="Q988" s="1" t="s">
        <v>581</v>
      </c>
      <c r="R988" s="1" t="s">
        <v>1741</v>
      </c>
      <c r="S988" s="1" t="s">
        <v>1741</v>
      </c>
      <c r="T988" s="1" t="s">
        <v>1741</v>
      </c>
      <c r="U988" s="1" t="s">
        <v>1741</v>
      </c>
      <c r="V988" s="1" t="s">
        <v>1741</v>
      </c>
      <c r="W988" s="3" t="s">
        <v>1741</v>
      </c>
      <c r="X988" s="3" t="s">
        <v>1741</v>
      </c>
      <c r="Y988" s="3" t="s">
        <v>1741</v>
      </c>
      <c r="Z988" s="3" t="s">
        <v>1741</v>
      </c>
      <c r="AA988" s="3" t="s">
        <v>1741</v>
      </c>
      <c r="AB988" s="3" t="s">
        <v>1741</v>
      </c>
      <c r="AC988" s="3" t="s">
        <v>1741</v>
      </c>
      <c r="AD988" s="3" t="s">
        <v>1741</v>
      </c>
      <c r="AE988" s="3" t="s">
        <v>1741</v>
      </c>
      <c r="AF988" s="3" t="s">
        <v>1741</v>
      </c>
      <c r="AG988" s="3" t="s">
        <v>1741</v>
      </c>
      <c r="AH988" s="3" t="s">
        <v>1741</v>
      </c>
      <c r="AI988" s="15" t="s">
        <v>1741</v>
      </c>
    </row>
    <row r="989" spans="1:35" x14ac:dyDescent="0.3">
      <c r="A989" s="48" t="s">
        <v>1088</v>
      </c>
      <c r="B989" s="89" t="s">
        <v>44</v>
      </c>
      <c r="C989" s="3" t="s">
        <v>44</v>
      </c>
      <c r="D989" s="11">
        <v>2019</v>
      </c>
      <c r="E989" s="4">
        <v>43627</v>
      </c>
      <c r="F989" s="205">
        <v>6580770</v>
      </c>
      <c r="G989" s="174">
        <v>149668</v>
      </c>
      <c r="H989" s="1">
        <v>3.307452973021241</v>
      </c>
      <c r="I989" s="1">
        <v>1.6849477502818426</v>
      </c>
      <c r="J989" s="1" t="s">
        <v>556</v>
      </c>
      <c r="K989" s="1">
        <v>1.233085981537912</v>
      </c>
      <c r="L989" s="1">
        <v>1.2269006172632801</v>
      </c>
      <c r="M989" s="1">
        <v>1.4930656922166783</v>
      </c>
      <c r="N989" s="1" t="s">
        <v>581</v>
      </c>
      <c r="O989" s="1">
        <v>0.32338202681132727</v>
      </c>
      <c r="P989" s="1">
        <v>1.0789382591612811</v>
      </c>
      <c r="Q989" s="1" t="s">
        <v>581</v>
      </c>
      <c r="R989" s="1" t="s">
        <v>1741</v>
      </c>
      <c r="S989" s="1" t="s">
        <v>1741</v>
      </c>
      <c r="T989" s="1" t="s">
        <v>1741</v>
      </c>
      <c r="U989" s="1" t="s">
        <v>1741</v>
      </c>
      <c r="V989" s="1" t="s">
        <v>1741</v>
      </c>
      <c r="W989" s="3" t="s">
        <v>1741</v>
      </c>
      <c r="X989" s="3" t="s">
        <v>1741</v>
      </c>
      <c r="Y989" s="3" t="s">
        <v>1741</v>
      </c>
      <c r="Z989" s="3" t="s">
        <v>1741</v>
      </c>
      <c r="AA989" s="3" t="s">
        <v>1741</v>
      </c>
      <c r="AB989" s="3" t="s">
        <v>1741</v>
      </c>
      <c r="AC989" s="3" t="s">
        <v>1741</v>
      </c>
      <c r="AD989" s="3" t="s">
        <v>1741</v>
      </c>
      <c r="AE989" s="3" t="s">
        <v>1741</v>
      </c>
      <c r="AF989" s="3" t="s">
        <v>1741</v>
      </c>
      <c r="AG989" s="3" t="s">
        <v>1741</v>
      </c>
      <c r="AH989" s="3" t="s">
        <v>1741</v>
      </c>
      <c r="AI989" s="15" t="s">
        <v>1741</v>
      </c>
    </row>
    <row r="990" spans="1:35" x14ac:dyDescent="0.3">
      <c r="A990" s="48" t="s">
        <v>1219</v>
      </c>
      <c r="B990" s="89" t="s">
        <v>44</v>
      </c>
      <c r="C990" s="3" t="s">
        <v>44</v>
      </c>
      <c r="D990" s="11">
        <v>2019</v>
      </c>
      <c r="E990" s="4">
        <v>43663</v>
      </c>
      <c r="F990" s="205">
        <v>6580770</v>
      </c>
      <c r="G990" s="174">
        <v>149668</v>
      </c>
      <c r="H990" s="1">
        <v>2.7473595403624556</v>
      </c>
      <c r="I990" s="1">
        <v>1.6019393628723073</v>
      </c>
      <c r="J990" s="1">
        <v>1.468779034376702</v>
      </c>
      <c r="K990" s="1">
        <v>1.7549973835688122</v>
      </c>
      <c r="L990" s="1">
        <v>1.3877337434188746</v>
      </c>
      <c r="M990" s="1">
        <v>1.4591996924358439</v>
      </c>
      <c r="N990" s="1" t="s">
        <v>581</v>
      </c>
      <c r="O990" s="1">
        <v>0.41212528967631007</v>
      </c>
      <c r="P990" s="1">
        <v>0.77926932154337403</v>
      </c>
      <c r="Q990" s="1" t="s">
        <v>1741</v>
      </c>
      <c r="R990" s="1" t="s">
        <v>556</v>
      </c>
      <c r="S990" s="1" t="s">
        <v>1741</v>
      </c>
      <c r="T990" s="1">
        <v>1.624323198667222</v>
      </c>
      <c r="U990" s="1">
        <v>1.7258727666890932</v>
      </c>
      <c r="V990" s="1" t="s">
        <v>603</v>
      </c>
      <c r="W990" s="3" t="s">
        <v>1741</v>
      </c>
      <c r="X990" s="3" t="s">
        <v>1741</v>
      </c>
      <c r="Y990" s="3" t="s">
        <v>1741</v>
      </c>
      <c r="Z990" s="3" t="s">
        <v>1741</v>
      </c>
      <c r="AA990" s="3" t="s">
        <v>1741</v>
      </c>
      <c r="AB990" s="3" t="s">
        <v>1741</v>
      </c>
      <c r="AC990" s="3" t="s">
        <v>1741</v>
      </c>
      <c r="AD990" s="3" t="s">
        <v>1741</v>
      </c>
      <c r="AE990" s="3" t="s">
        <v>1741</v>
      </c>
      <c r="AF990" s="3" t="s">
        <v>1741</v>
      </c>
      <c r="AG990" s="3" t="s">
        <v>1741</v>
      </c>
      <c r="AH990" s="3" t="s">
        <v>1741</v>
      </c>
      <c r="AI990" s="15" t="s">
        <v>1741</v>
      </c>
    </row>
    <row r="991" spans="1:35" x14ac:dyDescent="0.3">
      <c r="A991" s="48" t="s">
        <v>1220</v>
      </c>
      <c r="B991" s="89" t="s">
        <v>44</v>
      </c>
      <c r="C991" s="3" t="s">
        <v>44</v>
      </c>
      <c r="D991" s="11">
        <v>2019</v>
      </c>
      <c r="E991" s="4">
        <v>43696</v>
      </c>
      <c r="F991" s="205">
        <v>6580770</v>
      </c>
      <c r="G991" s="174">
        <v>149668</v>
      </c>
      <c r="H991" s="1">
        <v>2.2070681368391289</v>
      </c>
      <c r="I991" s="1">
        <v>1.6115804353972292</v>
      </c>
      <c r="J991" s="1">
        <v>1.1991518235793046</v>
      </c>
      <c r="K991" s="1">
        <v>1.4445711054566017</v>
      </c>
      <c r="L991" s="1">
        <v>1.3508170766186034</v>
      </c>
      <c r="M991" s="1">
        <v>1.5622052586938082</v>
      </c>
      <c r="N991" s="1" t="s">
        <v>581</v>
      </c>
      <c r="O991" s="1">
        <v>0.37875035340684199</v>
      </c>
      <c r="P991" s="1">
        <v>0.92700028272547352</v>
      </c>
      <c r="Q991" s="1" t="s">
        <v>1741</v>
      </c>
      <c r="R991" s="1" t="s">
        <v>556</v>
      </c>
      <c r="S991" s="1" t="s">
        <v>1741</v>
      </c>
      <c r="T991" s="1">
        <v>2.2832909245122983</v>
      </c>
      <c r="U991" s="1">
        <v>1.5697936104042973</v>
      </c>
      <c r="V991" s="1" t="s">
        <v>603</v>
      </c>
      <c r="W991" s="3" t="s">
        <v>1741</v>
      </c>
      <c r="X991" s="3" t="s">
        <v>1741</v>
      </c>
      <c r="Y991" s="3" t="s">
        <v>1741</v>
      </c>
      <c r="Z991" s="3" t="s">
        <v>1741</v>
      </c>
      <c r="AA991" s="3" t="s">
        <v>1741</v>
      </c>
      <c r="AB991" s="3" t="s">
        <v>1741</v>
      </c>
      <c r="AC991" s="3" t="s">
        <v>1741</v>
      </c>
      <c r="AD991" s="3" t="s">
        <v>1741</v>
      </c>
      <c r="AE991" s="3" t="s">
        <v>1741</v>
      </c>
      <c r="AF991" s="3" t="s">
        <v>1741</v>
      </c>
      <c r="AG991" s="3" t="s">
        <v>1741</v>
      </c>
      <c r="AH991" s="3" t="s">
        <v>1741</v>
      </c>
      <c r="AI991" s="15" t="s">
        <v>1741</v>
      </c>
    </row>
    <row r="992" spans="1:35" x14ac:dyDescent="0.3">
      <c r="A992" s="48" t="s">
        <v>1221</v>
      </c>
      <c r="B992" s="89" t="s">
        <v>44</v>
      </c>
      <c r="C992" s="3" t="s">
        <v>44</v>
      </c>
      <c r="D992" s="11">
        <v>2019</v>
      </c>
      <c r="E992" s="4">
        <v>43726</v>
      </c>
      <c r="F992" s="205">
        <v>6580770</v>
      </c>
      <c r="G992" s="174">
        <v>149668</v>
      </c>
      <c r="H992" s="1">
        <v>2.5018673585721585</v>
      </c>
      <c r="I992" s="1">
        <v>1.8605181428627589</v>
      </c>
      <c r="J992" s="1">
        <v>1.0627727326335654</v>
      </c>
      <c r="K992" s="1">
        <v>1.7242225891418013</v>
      </c>
      <c r="L992" s="1">
        <v>1.2859810512245939</v>
      </c>
      <c r="M992" s="1">
        <v>1.2338129496402876</v>
      </c>
      <c r="N992" s="1" t="s">
        <v>581</v>
      </c>
      <c r="O992" s="1">
        <v>0.34389865157054683</v>
      </c>
      <c r="P992" s="1">
        <v>0.5359148809902291</v>
      </c>
      <c r="Q992" s="1" t="s">
        <v>1741</v>
      </c>
      <c r="R992" s="1" t="s">
        <v>556</v>
      </c>
      <c r="S992" s="1" t="s">
        <v>1741</v>
      </c>
      <c r="T992" s="1">
        <v>2.2968510437551597</v>
      </c>
      <c r="U992" s="1">
        <v>1.5735837559460628</v>
      </c>
      <c r="V992" s="1" t="s">
        <v>603</v>
      </c>
      <c r="W992" s="3" t="s">
        <v>1741</v>
      </c>
      <c r="X992" s="3" t="s">
        <v>1741</v>
      </c>
      <c r="Y992" s="3" t="s">
        <v>1741</v>
      </c>
      <c r="Z992" s="3" t="s">
        <v>1741</v>
      </c>
      <c r="AA992" s="3" t="s">
        <v>1741</v>
      </c>
      <c r="AB992" s="3" t="s">
        <v>1741</v>
      </c>
      <c r="AC992" s="3" t="s">
        <v>1741</v>
      </c>
      <c r="AD992" s="3" t="s">
        <v>1741</v>
      </c>
      <c r="AE992" s="3" t="s">
        <v>1741</v>
      </c>
      <c r="AF992" s="3" t="s">
        <v>1741</v>
      </c>
      <c r="AG992" s="3" t="s">
        <v>1741</v>
      </c>
      <c r="AH992" s="3" t="s">
        <v>1741</v>
      </c>
      <c r="AI992" s="15" t="s">
        <v>1741</v>
      </c>
    </row>
    <row r="993" spans="1:35" x14ac:dyDescent="0.3">
      <c r="A993" s="48" t="s">
        <v>1222</v>
      </c>
      <c r="B993" s="89" t="s">
        <v>44</v>
      </c>
      <c r="C993" s="3" t="s">
        <v>44</v>
      </c>
      <c r="D993" s="11">
        <v>2019</v>
      </c>
      <c r="E993" s="4">
        <v>43754</v>
      </c>
      <c r="F993" s="205">
        <v>6580770</v>
      </c>
      <c r="G993" s="174">
        <v>149668</v>
      </c>
      <c r="H993" s="1">
        <v>5.2611578377846628</v>
      </c>
      <c r="I993" s="1">
        <v>2.1189316806846685</v>
      </c>
      <c r="J993" s="1">
        <v>1.6830455953961929</v>
      </c>
      <c r="K993" s="1">
        <v>1.1795189611922678</v>
      </c>
      <c r="L993" s="1">
        <v>1.2552063351532141</v>
      </c>
      <c r="M993" s="1">
        <v>1.5989375830013279</v>
      </c>
      <c r="N993" s="1" t="s">
        <v>581</v>
      </c>
      <c r="O993" s="1">
        <v>0.45213713049038406</v>
      </c>
      <c r="P993" s="1">
        <v>0.68392110570065412</v>
      </c>
      <c r="Q993" s="1" t="s">
        <v>1741</v>
      </c>
      <c r="R993" s="1" t="s">
        <v>556</v>
      </c>
      <c r="S993" s="1" t="s">
        <v>1741</v>
      </c>
      <c r="T993" s="1">
        <v>2.2329742757365598</v>
      </c>
      <c r="U993" s="1">
        <v>0.18247995671634448</v>
      </c>
      <c r="V993" s="1" t="s">
        <v>603</v>
      </c>
      <c r="W993" s="3" t="s">
        <v>1741</v>
      </c>
      <c r="X993" s="3" t="s">
        <v>1741</v>
      </c>
      <c r="Y993" s="3" t="s">
        <v>1741</v>
      </c>
      <c r="Z993" s="3" t="s">
        <v>1741</v>
      </c>
      <c r="AA993" s="3" t="s">
        <v>1741</v>
      </c>
      <c r="AB993" s="3" t="s">
        <v>1741</v>
      </c>
      <c r="AC993" s="3" t="s">
        <v>1741</v>
      </c>
      <c r="AD993" s="3" t="s">
        <v>1741</v>
      </c>
      <c r="AE993" s="3" t="s">
        <v>1741</v>
      </c>
      <c r="AF993" s="3" t="s">
        <v>1741</v>
      </c>
      <c r="AG993" s="3" t="s">
        <v>1741</v>
      </c>
      <c r="AH993" s="3" t="s">
        <v>1741</v>
      </c>
      <c r="AI993" s="15" t="s">
        <v>1741</v>
      </c>
    </row>
    <row r="994" spans="1:35" x14ac:dyDescent="0.3">
      <c r="A994" s="48" t="s">
        <v>1223</v>
      </c>
      <c r="B994" s="89" t="s">
        <v>44</v>
      </c>
      <c r="C994" s="3" t="s">
        <v>44</v>
      </c>
      <c r="D994" s="11">
        <v>2019</v>
      </c>
      <c r="E994" s="4">
        <v>43787</v>
      </c>
      <c r="F994" s="205">
        <v>6580770</v>
      </c>
      <c r="G994" s="174">
        <v>149668</v>
      </c>
      <c r="H994" s="1">
        <v>2.4785060311001308</v>
      </c>
      <c r="I994" s="1">
        <v>1.3000532868284649</v>
      </c>
      <c r="J994" s="1">
        <v>1.5396018020636537</v>
      </c>
      <c r="K994" s="1">
        <v>0.88146102795136361</v>
      </c>
      <c r="L994" s="1">
        <v>0.49082013273264541</v>
      </c>
      <c r="M994" s="1">
        <v>2.100373007799254</v>
      </c>
      <c r="N994" s="1" t="s">
        <v>581</v>
      </c>
      <c r="O994" s="1">
        <v>0.26472896381339922</v>
      </c>
      <c r="P994" s="1">
        <v>0.2935619822700189</v>
      </c>
      <c r="Q994" s="1" t="s">
        <v>1741</v>
      </c>
      <c r="R994" s="1" t="s">
        <v>556</v>
      </c>
      <c r="S994" s="1" t="s">
        <v>1741</v>
      </c>
      <c r="T994" s="1">
        <v>1.15254565712348</v>
      </c>
      <c r="U994" s="1">
        <v>1.9505885772416796</v>
      </c>
      <c r="V994" s="1" t="s">
        <v>603</v>
      </c>
      <c r="W994" s="3" t="s">
        <v>1741</v>
      </c>
      <c r="X994" s="3" t="s">
        <v>1741</v>
      </c>
      <c r="Y994" s="3" t="s">
        <v>1741</v>
      </c>
      <c r="Z994" s="3" t="s">
        <v>1741</v>
      </c>
      <c r="AA994" s="3" t="s">
        <v>1741</v>
      </c>
      <c r="AB994" s="3" t="s">
        <v>1741</v>
      </c>
      <c r="AC994" s="3" t="s">
        <v>1741</v>
      </c>
      <c r="AD994" s="3" t="s">
        <v>1741</v>
      </c>
      <c r="AE994" s="3" t="s">
        <v>1741</v>
      </c>
      <c r="AF994" s="3" t="s">
        <v>1741</v>
      </c>
      <c r="AG994" s="3" t="s">
        <v>1741</v>
      </c>
      <c r="AH994" s="3" t="s">
        <v>1741</v>
      </c>
      <c r="AI994" s="15" t="s">
        <v>1741</v>
      </c>
    </row>
    <row r="995" spans="1:35" x14ac:dyDescent="0.3">
      <c r="A995" s="48" t="s">
        <v>1224</v>
      </c>
      <c r="B995" s="89" t="s">
        <v>44</v>
      </c>
      <c r="C995" s="3" t="s">
        <v>44</v>
      </c>
      <c r="D995" s="11">
        <v>2019</v>
      </c>
      <c r="E995" s="4">
        <v>43812</v>
      </c>
      <c r="F995" s="205">
        <v>6580770</v>
      </c>
      <c r="G995" s="174">
        <v>149668</v>
      </c>
      <c r="H995" s="1">
        <v>2.0348060621628568</v>
      </c>
      <c r="I995" s="1">
        <v>1.3214958472471958</v>
      </c>
      <c r="J995" s="1">
        <v>1.0476068156520251</v>
      </c>
      <c r="K995" s="1">
        <v>0.86596936809658354</v>
      </c>
      <c r="L995" s="1">
        <v>0.8905942289579587</v>
      </c>
      <c r="M995" s="1">
        <v>1.2601250107029713</v>
      </c>
      <c r="N995" s="1" t="s">
        <v>581</v>
      </c>
      <c r="O995" s="1">
        <v>0.29352898364586005</v>
      </c>
      <c r="P995" s="1">
        <v>5.7636819352465052</v>
      </c>
      <c r="Q995" s="1" t="s">
        <v>1741</v>
      </c>
      <c r="R995" s="1" t="s">
        <v>556</v>
      </c>
      <c r="S995" s="1" t="s">
        <v>1741</v>
      </c>
      <c r="T995" s="1">
        <v>2.7687516054456718</v>
      </c>
      <c r="U995" s="1">
        <v>2.6340975254730714</v>
      </c>
      <c r="V995" s="1" t="s">
        <v>603</v>
      </c>
      <c r="W995" s="3" t="s">
        <v>1741</v>
      </c>
      <c r="X995" s="3" t="s">
        <v>1741</v>
      </c>
      <c r="Y995" s="3" t="s">
        <v>1741</v>
      </c>
      <c r="Z995" s="3" t="s">
        <v>1741</v>
      </c>
      <c r="AA995" s="3" t="s">
        <v>1741</v>
      </c>
      <c r="AB995" s="3" t="s">
        <v>1741</v>
      </c>
      <c r="AC995" s="3" t="s">
        <v>1741</v>
      </c>
      <c r="AD995" s="3" t="s">
        <v>1741</v>
      </c>
      <c r="AE995" s="3" t="s">
        <v>1741</v>
      </c>
      <c r="AF995" s="3" t="s">
        <v>1741</v>
      </c>
      <c r="AG995" s="3" t="s">
        <v>1741</v>
      </c>
      <c r="AH995" s="3" t="s">
        <v>1741</v>
      </c>
      <c r="AI995" s="15" t="s">
        <v>1741</v>
      </c>
    </row>
    <row r="996" spans="1:35" x14ac:dyDescent="0.3">
      <c r="A996" s="48" t="s">
        <v>1089</v>
      </c>
      <c r="B996" s="102" t="s">
        <v>45</v>
      </c>
      <c r="C996" s="102" t="s">
        <v>2005</v>
      </c>
      <c r="D996" s="11">
        <v>2019</v>
      </c>
      <c r="E996" s="4">
        <v>43480</v>
      </c>
      <c r="F996" s="205">
        <v>6582550</v>
      </c>
      <c r="G996" s="174">
        <v>156341</v>
      </c>
      <c r="H996" s="1">
        <v>0.96321846970529001</v>
      </c>
      <c r="I996" s="1">
        <v>0.38469018854109466</v>
      </c>
      <c r="J996" s="1">
        <v>0.39676002196595267</v>
      </c>
      <c r="K996" s="1">
        <v>0.43502883031301481</v>
      </c>
      <c r="L996" s="1">
        <v>0.46605001830496057</v>
      </c>
      <c r="M996" s="1" t="s">
        <v>581</v>
      </c>
      <c r="N996" s="1" t="s">
        <v>581</v>
      </c>
      <c r="O996" s="1" t="s">
        <v>556</v>
      </c>
      <c r="P996" s="1" t="s">
        <v>581</v>
      </c>
      <c r="Q996" s="1" t="s">
        <v>581</v>
      </c>
      <c r="R996" s="1" t="s">
        <v>1741</v>
      </c>
      <c r="S996" s="1" t="s">
        <v>1741</v>
      </c>
      <c r="T996" s="1" t="s">
        <v>1741</v>
      </c>
      <c r="U996" s="1" t="s">
        <v>1741</v>
      </c>
      <c r="V996" s="1" t="s">
        <v>1741</v>
      </c>
      <c r="W996" s="3" t="s">
        <v>1741</v>
      </c>
      <c r="X996" s="3" t="s">
        <v>1741</v>
      </c>
      <c r="Y996" s="3" t="s">
        <v>1741</v>
      </c>
      <c r="Z996" s="3" t="s">
        <v>1741</v>
      </c>
      <c r="AA996" s="3" t="s">
        <v>1741</v>
      </c>
      <c r="AB996" s="3" t="s">
        <v>1741</v>
      </c>
      <c r="AC996" s="3" t="s">
        <v>1741</v>
      </c>
      <c r="AD996" s="3" t="s">
        <v>1741</v>
      </c>
      <c r="AE996" s="3" t="s">
        <v>1741</v>
      </c>
      <c r="AF996" s="3" t="s">
        <v>1741</v>
      </c>
      <c r="AG996" s="3" t="s">
        <v>1741</v>
      </c>
      <c r="AH996" s="3" t="s">
        <v>1741</v>
      </c>
      <c r="AI996" s="15" t="s">
        <v>1741</v>
      </c>
    </row>
    <row r="997" spans="1:35" x14ac:dyDescent="0.3">
      <c r="A997" s="48" t="s">
        <v>1090</v>
      </c>
      <c r="B997" s="102" t="s">
        <v>45</v>
      </c>
      <c r="C997" s="102" t="s">
        <v>2005</v>
      </c>
      <c r="D997" s="11">
        <v>2019</v>
      </c>
      <c r="E997" s="4">
        <v>43521</v>
      </c>
      <c r="F997" s="205">
        <v>6582550</v>
      </c>
      <c r="G997" s="174">
        <v>156341</v>
      </c>
      <c r="H997" s="1">
        <v>1.8275450020829223</v>
      </c>
      <c r="I997" s="1" t="s">
        <v>587</v>
      </c>
      <c r="J997" s="1">
        <v>0.71455195246552217</v>
      </c>
      <c r="K997" s="1">
        <v>0.63507202525817275</v>
      </c>
      <c r="L997" s="1">
        <v>0.45939397925847969</v>
      </c>
      <c r="M997" s="1" t="s">
        <v>581</v>
      </c>
      <c r="N997" s="1" t="s">
        <v>581</v>
      </c>
      <c r="O997" s="1">
        <v>0.20025652831677959</v>
      </c>
      <c r="P997" s="1" t="s">
        <v>581</v>
      </c>
      <c r="Q997" s="1" t="s">
        <v>581</v>
      </c>
      <c r="R997" s="1" t="s">
        <v>1741</v>
      </c>
      <c r="S997" s="1" t="s">
        <v>1741</v>
      </c>
      <c r="T997" s="1" t="s">
        <v>1741</v>
      </c>
      <c r="U997" s="1" t="s">
        <v>1741</v>
      </c>
      <c r="V997" s="1" t="s">
        <v>1741</v>
      </c>
      <c r="W997" s="3" t="s">
        <v>1741</v>
      </c>
      <c r="X997" s="3" t="s">
        <v>1741</v>
      </c>
      <c r="Y997" s="3" t="s">
        <v>1741</v>
      </c>
      <c r="Z997" s="3" t="s">
        <v>1741</v>
      </c>
      <c r="AA997" s="3" t="s">
        <v>1741</v>
      </c>
      <c r="AB997" s="3" t="s">
        <v>1741</v>
      </c>
      <c r="AC997" s="3" t="s">
        <v>1741</v>
      </c>
      <c r="AD997" s="3" t="s">
        <v>1741</v>
      </c>
      <c r="AE997" s="3" t="s">
        <v>1741</v>
      </c>
      <c r="AF997" s="3" t="s">
        <v>1741</v>
      </c>
      <c r="AG997" s="3" t="s">
        <v>1741</v>
      </c>
      <c r="AH997" s="3" t="s">
        <v>1741</v>
      </c>
      <c r="AI997" s="15" t="s">
        <v>1741</v>
      </c>
    </row>
    <row r="998" spans="1:35" x14ac:dyDescent="0.3">
      <c r="A998" s="48" t="s">
        <v>1091</v>
      </c>
      <c r="B998" s="102" t="s">
        <v>45</v>
      </c>
      <c r="C998" s="102" t="s">
        <v>2005</v>
      </c>
      <c r="D998" s="11">
        <v>2019</v>
      </c>
      <c r="E998" s="4">
        <v>43546</v>
      </c>
      <c r="F998" s="205">
        <v>6582550</v>
      </c>
      <c r="G998" s="174">
        <v>156341</v>
      </c>
      <c r="H998" s="1">
        <v>1.9091165687960288</v>
      </c>
      <c r="I998" s="1">
        <v>1.0619667131687376</v>
      </c>
      <c r="J998" s="1">
        <v>0.96462057554423641</v>
      </c>
      <c r="K998" s="1">
        <v>0.75645892136824233</v>
      </c>
      <c r="L998" s="1">
        <v>0.80929608841882139</v>
      </c>
      <c r="M998" s="1">
        <v>0.94669564935275607</v>
      </c>
      <c r="N998" s="1" t="s">
        <v>581</v>
      </c>
      <c r="O998" s="1" t="s">
        <v>556</v>
      </c>
      <c r="P998" s="1" t="s">
        <v>581</v>
      </c>
      <c r="Q998" s="1" t="s">
        <v>581</v>
      </c>
      <c r="R998" s="1" t="s">
        <v>1741</v>
      </c>
      <c r="S998" s="1" t="s">
        <v>1741</v>
      </c>
      <c r="T998" s="1" t="s">
        <v>1741</v>
      </c>
      <c r="U998" s="1" t="s">
        <v>1741</v>
      </c>
      <c r="V998" s="1" t="s">
        <v>1741</v>
      </c>
      <c r="W998" s="3" t="s">
        <v>1741</v>
      </c>
      <c r="X998" s="3" t="s">
        <v>1741</v>
      </c>
      <c r="Y998" s="3" t="s">
        <v>1741</v>
      </c>
      <c r="Z998" s="3" t="s">
        <v>1741</v>
      </c>
      <c r="AA998" s="3" t="s">
        <v>1741</v>
      </c>
      <c r="AB998" s="3" t="s">
        <v>1741</v>
      </c>
      <c r="AC998" s="3" t="s">
        <v>1741</v>
      </c>
      <c r="AD998" s="3" t="s">
        <v>1741</v>
      </c>
      <c r="AE998" s="3" t="s">
        <v>1741</v>
      </c>
      <c r="AF998" s="3" t="s">
        <v>1741</v>
      </c>
      <c r="AG998" s="3" t="s">
        <v>1741</v>
      </c>
      <c r="AH998" s="3" t="s">
        <v>1741</v>
      </c>
      <c r="AI998" s="15" t="s">
        <v>1741</v>
      </c>
    </row>
    <row r="999" spans="1:35" x14ac:dyDescent="0.3">
      <c r="A999" s="48" t="s">
        <v>1092</v>
      </c>
      <c r="B999" s="102" t="s">
        <v>45</v>
      </c>
      <c r="C999" s="102" t="s">
        <v>2005</v>
      </c>
      <c r="D999" s="11">
        <v>2019</v>
      </c>
      <c r="E999" s="4">
        <v>43571</v>
      </c>
      <c r="F999" s="205">
        <v>6582550</v>
      </c>
      <c r="G999" s="174">
        <v>156341</v>
      </c>
      <c r="H999" s="1">
        <v>2.0221912249556175</v>
      </c>
      <c r="I999" s="1">
        <v>1.1034428100431144</v>
      </c>
      <c r="J999" s="1">
        <v>1.0513206043259302</v>
      </c>
      <c r="K999" s="1">
        <v>0.90195101626752661</v>
      </c>
      <c r="L999" s="1">
        <v>0.8267499365965002</v>
      </c>
      <c r="M999" s="1">
        <v>1.480652874895837</v>
      </c>
      <c r="N999" s="1" t="s">
        <v>581</v>
      </c>
      <c r="O999" s="1">
        <v>0.29050577877613132</v>
      </c>
      <c r="P999" s="1" t="s">
        <v>581</v>
      </c>
      <c r="Q999" s="1" t="s">
        <v>581</v>
      </c>
      <c r="R999" s="1" t="s">
        <v>1741</v>
      </c>
      <c r="S999" s="1" t="s">
        <v>1741</v>
      </c>
      <c r="T999" s="1" t="s">
        <v>1741</v>
      </c>
      <c r="U999" s="1" t="s">
        <v>1741</v>
      </c>
      <c r="V999" s="1" t="s">
        <v>1741</v>
      </c>
      <c r="W999" s="3" t="s">
        <v>1741</v>
      </c>
      <c r="X999" s="3" t="s">
        <v>1741</v>
      </c>
      <c r="Y999" s="3" t="s">
        <v>1741</v>
      </c>
      <c r="Z999" s="3" t="s">
        <v>1741</v>
      </c>
      <c r="AA999" s="3" t="s">
        <v>1741</v>
      </c>
      <c r="AB999" s="3" t="s">
        <v>1741</v>
      </c>
      <c r="AC999" s="3" t="s">
        <v>1741</v>
      </c>
      <c r="AD999" s="3" t="s">
        <v>1741</v>
      </c>
      <c r="AE999" s="3" t="s">
        <v>1741</v>
      </c>
      <c r="AF999" s="3" t="s">
        <v>1741</v>
      </c>
      <c r="AG999" s="3" t="s">
        <v>1741</v>
      </c>
      <c r="AH999" s="3" t="s">
        <v>1741</v>
      </c>
      <c r="AI999" s="15" t="s">
        <v>1741</v>
      </c>
    </row>
    <row r="1000" spans="1:35" x14ac:dyDescent="0.3">
      <c r="A1000" s="48" t="s">
        <v>1093</v>
      </c>
      <c r="B1000" s="102" t="s">
        <v>45</v>
      </c>
      <c r="C1000" s="102" t="s">
        <v>2005</v>
      </c>
      <c r="D1000" s="11">
        <v>2019</v>
      </c>
      <c r="E1000" s="4">
        <v>43600</v>
      </c>
      <c r="F1000" s="205">
        <v>6582550</v>
      </c>
      <c r="G1000" s="174">
        <v>156341</v>
      </c>
      <c r="H1000" s="1">
        <v>1.6348063071831809</v>
      </c>
      <c r="I1000" s="1">
        <v>1.2882681201739017</v>
      </c>
      <c r="J1000" s="1">
        <v>0.71905966980913449</v>
      </c>
      <c r="K1000" s="1">
        <v>0.9133457548875108</v>
      </c>
      <c r="L1000" s="1">
        <v>0.90127181883070551</v>
      </c>
      <c r="M1000" s="1">
        <v>1.2200932543544964</v>
      </c>
      <c r="N1000" s="1" t="s">
        <v>581</v>
      </c>
      <c r="O1000" s="1">
        <v>0.13833347238058161</v>
      </c>
      <c r="P1000" s="1" t="s">
        <v>581</v>
      </c>
      <c r="Q1000" s="1" t="s">
        <v>581</v>
      </c>
      <c r="R1000" s="1" t="s">
        <v>1741</v>
      </c>
      <c r="S1000" s="1" t="s">
        <v>1741</v>
      </c>
      <c r="T1000" s="1" t="s">
        <v>1741</v>
      </c>
      <c r="U1000" s="1" t="s">
        <v>1741</v>
      </c>
      <c r="V1000" s="1" t="s">
        <v>1741</v>
      </c>
      <c r="W1000" s="3" t="s">
        <v>1741</v>
      </c>
      <c r="X1000" s="3" t="s">
        <v>1741</v>
      </c>
      <c r="Y1000" s="3" t="s">
        <v>1741</v>
      </c>
      <c r="Z1000" s="3" t="s">
        <v>1741</v>
      </c>
      <c r="AA1000" s="3" t="s">
        <v>1741</v>
      </c>
      <c r="AB1000" s="3" t="s">
        <v>1741</v>
      </c>
      <c r="AC1000" s="3" t="s">
        <v>1741</v>
      </c>
      <c r="AD1000" s="3" t="s">
        <v>1741</v>
      </c>
      <c r="AE1000" s="3" t="s">
        <v>1741</v>
      </c>
      <c r="AF1000" s="3" t="s">
        <v>1741</v>
      </c>
      <c r="AG1000" s="3" t="s">
        <v>1741</v>
      </c>
      <c r="AH1000" s="3" t="s">
        <v>1741</v>
      </c>
      <c r="AI1000" s="15" t="s">
        <v>1741</v>
      </c>
    </row>
    <row r="1001" spans="1:35" x14ac:dyDescent="0.3">
      <c r="A1001" s="48" t="s">
        <v>1094</v>
      </c>
      <c r="B1001" s="102" t="s">
        <v>45</v>
      </c>
      <c r="C1001" s="102" t="s">
        <v>2005</v>
      </c>
      <c r="D1001" s="11">
        <v>2019</v>
      </c>
      <c r="E1001" s="4">
        <v>43633</v>
      </c>
      <c r="F1001" s="205">
        <v>6582550</v>
      </c>
      <c r="G1001" s="174">
        <v>156341</v>
      </c>
      <c r="H1001" s="1">
        <v>1.6700584636329461</v>
      </c>
      <c r="I1001" s="1">
        <v>1.1096289026385036</v>
      </c>
      <c r="J1001" s="1" t="s">
        <v>556</v>
      </c>
      <c r="K1001" s="1">
        <v>0.70959970333343492</v>
      </c>
      <c r="L1001" s="1">
        <v>0.75812621943166014</v>
      </c>
      <c r="M1001" s="1">
        <v>1.3562342883558371</v>
      </c>
      <c r="N1001" s="1" t="s">
        <v>581</v>
      </c>
      <c r="O1001" s="1">
        <v>0.19301504058845642</v>
      </c>
      <c r="P1001" s="1" t="s">
        <v>581</v>
      </c>
      <c r="Q1001" s="1" t="s">
        <v>581</v>
      </c>
      <c r="R1001" s="1" t="s">
        <v>1741</v>
      </c>
      <c r="S1001" s="1" t="s">
        <v>1741</v>
      </c>
      <c r="T1001" s="1" t="s">
        <v>1741</v>
      </c>
      <c r="U1001" s="1" t="s">
        <v>1741</v>
      </c>
      <c r="V1001" s="1" t="s">
        <v>1741</v>
      </c>
      <c r="W1001" s="3" t="s">
        <v>1741</v>
      </c>
      <c r="X1001" s="3" t="s">
        <v>1741</v>
      </c>
      <c r="Y1001" s="3" t="s">
        <v>1741</v>
      </c>
      <c r="Z1001" s="3" t="s">
        <v>1741</v>
      </c>
      <c r="AA1001" s="3" t="s">
        <v>1741</v>
      </c>
      <c r="AB1001" s="3" t="s">
        <v>1741</v>
      </c>
      <c r="AC1001" s="3" t="s">
        <v>1741</v>
      </c>
      <c r="AD1001" s="3" t="s">
        <v>1741</v>
      </c>
      <c r="AE1001" s="3" t="s">
        <v>1741</v>
      </c>
      <c r="AF1001" s="3" t="s">
        <v>1741</v>
      </c>
      <c r="AG1001" s="3" t="s">
        <v>1741</v>
      </c>
      <c r="AH1001" s="3" t="s">
        <v>1741</v>
      </c>
      <c r="AI1001" s="15" t="s">
        <v>1741</v>
      </c>
    </row>
    <row r="1002" spans="1:35" x14ac:dyDescent="0.3">
      <c r="A1002" s="48" t="s">
        <v>1225</v>
      </c>
      <c r="B1002" s="102" t="s">
        <v>45</v>
      </c>
      <c r="C1002" s="102" t="s">
        <v>2005</v>
      </c>
      <c r="D1002" s="11">
        <v>2019</v>
      </c>
      <c r="E1002" s="4">
        <v>43664</v>
      </c>
      <c r="F1002" s="205">
        <v>6582550</v>
      </c>
      <c r="G1002" s="174">
        <v>156341</v>
      </c>
      <c r="H1002" s="1">
        <v>1.3571108820804314</v>
      </c>
      <c r="I1002" s="1">
        <v>0.89950758403864384</v>
      </c>
      <c r="J1002" s="1">
        <v>0.75720665854648794</v>
      </c>
      <c r="K1002" s="1">
        <v>1.1798848600310234</v>
      </c>
      <c r="L1002" s="1">
        <v>0.80625045545873819</v>
      </c>
      <c r="M1002" s="1">
        <v>1.1694931134638809</v>
      </c>
      <c r="N1002" s="1" t="s">
        <v>581</v>
      </c>
      <c r="O1002" s="1">
        <v>0.19499880279417428</v>
      </c>
      <c r="P1002" s="1" t="s">
        <v>556</v>
      </c>
      <c r="Q1002" s="1" t="s">
        <v>1741</v>
      </c>
      <c r="R1002" s="1" t="s">
        <v>556</v>
      </c>
      <c r="S1002" s="1" t="s">
        <v>1741</v>
      </c>
      <c r="T1002" s="1">
        <v>1.4397701364814641</v>
      </c>
      <c r="U1002" s="1">
        <v>1.0359369957421114</v>
      </c>
      <c r="V1002" s="1" t="s">
        <v>603</v>
      </c>
      <c r="W1002" s="3" t="s">
        <v>1741</v>
      </c>
      <c r="X1002" s="3" t="s">
        <v>1741</v>
      </c>
      <c r="Y1002" s="3" t="s">
        <v>1741</v>
      </c>
      <c r="Z1002" s="3" t="s">
        <v>1741</v>
      </c>
      <c r="AA1002" s="3" t="s">
        <v>1741</v>
      </c>
      <c r="AB1002" s="3" t="s">
        <v>1741</v>
      </c>
      <c r="AC1002" s="3" t="s">
        <v>1741</v>
      </c>
      <c r="AD1002" s="3" t="s">
        <v>1741</v>
      </c>
      <c r="AE1002" s="3" t="s">
        <v>1741</v>
      </c>
      <c r="AF1002" s="3" t="s">
        <v>1741</v>
      </c>
      <c r="AG1002" s="3" t="s">
        <v>1741</v>
      </c>
      <c r="AH1002" s="3" t="s">
        <v>1741</v>
      </c>
      <c r="AI1002" s="15" t="s">
        <v>1741</v>
      </c>
    </row>
    <row r="1003" spans="1:35" x14ac:dyDescent="0.3">
      <c r="A1003" s="48" t="s">
        <v>1226</v>
      </c>
      <c r="B1003" s="102" t="s">
        <v>45</v>
      </c>
      <c r="C1003" s="102" t="s">
        <v>2005</v>
      </c>
      <c r="D1003" s="11">
        <v>2019</v>
      </c>
      <c r="E1003" s="4">
        <v>43696</v>
      </c>
      <c r="F1003" s="205">
        <v>6582550</v>
      </c>
      <c r="G1003" s="174">
        <v>156341</v>
      </c>
      <c r="H1003" s="1">
        <v>0.6550925117313493</v>
      </c>
      <c r="I1003" s="1">
        <v>1.6872649363654362</v>
      </c>
      <c r="J1003" s="1">
        <v>0.7805568169909527</v>
      </c>
      <c r="K1003" s="1">
        <v>0.88653136316531034</v>
      </c>
      <c r="L1003" s="1">
        <v>0.70266997356807681</v>
      </c>
      <c r="M1003" s="1" t="s">
        <v>556</v>
      </c>
      <c r="N1003" s="1" t="s">
        <v>581</v>
      </c>
      <c r="O1003" s="1">
        <v>0.25932394825397942</v>
      </c>
      <c r="P1003" s="1" t="s">
        <v>556</v>
      </c>
      <c r="Q1003" s="1" t="s">
        <v>1741</v>
      </c>
      <c r="R1003" s="1" t="s">
        <v>556</v>
      </c>
      <c r="S1003" s="1" t="s">
        <v>1741</v>
      </c>
      <c r="T1003" s="1">
        <v>1.201662765920285</v>
      </c>
      <c r="U1003" s="1">
        <v>0.70806115438804862</v>
      </c>
      <c r="V1003" s="1" t="s">
        <v>603</v>
      </c>
      <c r="W1003" s="3" t="s">
        <v>1741</v>
      </c>
      <c r="X1003" s="3" t="s">
        <v>1741</v>
      </c>
      <c r="Y1003" s="3" t="s">
        <v>1741</v>
      </c>
      <c r="Z1003" s="3" t="s">
        <v>1741</v>
      </c>
      <c r="AA1003" s="3" t="s">
        <v>1741</v>
      </c>
      <c r="AB1003" s="3" t="s">
        <v>1741</v>
      </c>
      <c r="AC1003" s="3" t="s">
        <v>1741</v>
      </c>
      <c r="AD1003" s="3" t="s">
        <v>1741</v>
      </c>
      <c r="AE1003" s="3" t="s">
        <v>1741</v>
      </c>
      <c r="AF1003" s="3" t="s">
        <v>1741</v>
      </c>
      <c r="AG1003" s="3" t="s">
        <v>1741</v>
      </c>
      <c r="AH1003" s="3" t="s">
        <v>1741</v>
      </c>
      <c r="AI1003" s="15" t="s">
        <v>1741</v>
      </c>
    </row>
    <row r="1004" spans="1:35" x14ac:dyDescent="0.3">
      <c r="A1004" s="48" t="s">
        <v>1227</v>
      </c>
      <c r="B1004" s="102" t="s">
        <v>45</v>
      </c>
      <c r="C1004" s="102" t="s">
        <v>2005</v>
      </c>
      <c r="D1004" s="11">
        <v>2019</v>
      </c>
      <c r="E1004" s="4">
        <v>43727</v>
      </c>
      <c r="F1004" s="205">
        <v>6582550</v>
      </c>
      <c r="G1004" s="174">
        <v>156341</v>
      </c>
      <c r="H1004" s="1">
        <v>1.0852160832863267</v>
      </c>
      <c r="I1004" s="1">
        <v>1.0153885738602066</v>
      </c>
      <c r="J1004" s="1">
        <v>0.62776474779562397</v>
      </c>
      <c r="K1004" s="1">
        <v>0.70298765945234498</v>
      </c>
      <c r="L1004" s="1">
        <v>0.74266939801482457</v>
      </c>
      <c r="M1004" s="1">
        <v>1.1829706380073035</v>
      </c>
      <c r="N1004" s="1" t="s">
        <v>581</v>
      </c>
      <c r="O1004" s="1">
        <v>0.17319320329741017</v>
      </c>
      <c r="P1004" s="1" t="s">
        <v>556</v>
      </c>
      <c r="Q1004" s="1" t="s">
        <v>1741</v>
      </c>
      <c r="R1004" s="1" t="s">
        <v>556</v>
      </c>
      <c r="S1004" s="1" t="s">
        <v>1741</v>
      </c>
      <c r="T1004" s="1">
        <v>1.0747261229700442</v>
      </c>
      <c r="U1004" s="1">
        <v>0.68490534295242911</v>
      </c>
      <c r="V1004" s="1" t="s">
        <v>603</v>
      </c>
      <c r="W1004" s="3" t="s">
        <v>1741</v>
      </c>
      <c r="X1004" s="3" t="s">
        <v>1741</v>
      </c>
      <c r="Y1004" s="3" t="s">
        <v>1741</v>
      </c>
      <c r="Z1004" s="3" t="s">
        <v>1741</v>
      </c>
      <c r="AA1004" s="3" t="s">
        <v>1741</v>
      </c>
      <c r="AB1004" s="3" t="s">
        <v>1741</v>
      </c>
      <c r="AC1004" s="3" t="s">
        <v>1741</v>
      </c>
      <c r="AD1004" s="3" t="s">
        <v>1741</v>
      </c>
      <c r="AE1004" s="3" t="s">
        <v>1741</v>
      </c>
      <c r="AF1004" s="3" t="s">
        <v>1741</v>
      </c>
      <c r="AG1004" s="3" t="s">
        <v>1741</v>
      </c>
      <c r="AH1004" s="3" t="s">
        <v>1741</v>
      </c>
      <c r="AI1004" s="15" t="s">
        <v>1741</v>
      </c>
    </row>
    <row r="1005" spans="1:35" x14ac:dyDescent="0.3">
      <c r="A1005" s="48" t="s">
        <v>1228</v>
      </c>
      <c r="B1005" s="102" t="s">
        <v>45</v>
      </c>
      <c r="C1005" s="102" t="s">
        <v>2005</v>
      </c>
      <c r="D1005" s="11">
        <v>2019</v>
      </c>
      <c r="E1005" s="4">
        <v>43755</v>
      </c>
      <c r="F1005" s="205">
        <v>6582550</v>
      </c>
      <c r="G1005" s="174">
        <v>156341</v>
      </c>
      <c r="H1005" s="1">
        <v>2.8921946798195695</v>
      </c>
      <c r="I1005" s="1">
        <v>1.3342607815859366</v>
      </c>
      <c r="J1005" s="1">
        <v>1.0032249905147339</v>
      </c>
      <c r="K1005" s="1">
        <v>0.90325028455798673</v>
      </c>
      <c r="L1005" s="1">
        <v>0.81992749040934221</v>
      </c>
      <c r="M1005" s="1">
        <v>1.2166434804603519</v>
      </c>
      <c r="N1005" s="1" t="s">
        <v>581</v>
      </c>
      <c r="O1005" s="1">
        <v>0.30102019307786354</v>
      </c>
      <c r="P1005" s="1">
        <v>0.47030057754732102</v>
      </c>
      <c r="Q1005" s="1" t="s">
        <v>1741</v>
      </c>
      <c r="R1005" s="1">
        <v>0.10405337043126346</v>
      </c>
      <c r="S1005" s="1" t="s">
        <v>1741</v>
      </c>
      <c r="T1005" s="1">
        <v>1.4722503267147256</v>
      </c>
      <c r="U1005" s="1">
        <v>1.0554993465705493</v>
      </c>
      <c r="V1005" s="1" t="s">
        <v>603</v>
      </c>
      <c r="W1005" s="3" t="s">
        <v>1741</v>
      </c>
      <c r="X1005" s="3" t="s">
        <v>1741</v>
      </c>
      <c r="Y1005" s="3" t="s">
        <v>1741</v>
      </c>
      <c r="Z1005" s="3" t="s">
        <v>1741</v>
      </c>
      <c r="AA1005" s="3" t="s">
        <v>1741</v>
      </c>
      <c r="AB1005" s="3" t="s">
        <v>1741</v>
      </c>
      <c r="AC1005" s="3" t="s">
        <v>1741</v>
      </c>
      <c r="AD1005" s="3" t="s">
        <v>1741</v>
      </c>
      <c r="AE1005" s="3" t="s">
        <v>1741</v>
      </c>
      <c r="AF1005" s="3" t="s">
        <v>1741</v>
      </c>
      <c r="AG1005" s="3" t="s">
        <v>1741</v>
      </c>
      <c r="AH1005" s="3" t="s">
        <v>1741</v>
      </c>
      <c r="AI1005" s="15" t="s">
        <v>1741</v>
      </c>
    </row>
    <row r="1006" spans="1:35" x14ac:dyDescent="0.3">
      <c r="A1006" s="48" t="s">
        <v>1229</v>
      </c>
      <c r="B1006" s="102" t="s">
        <v>45</v>
      </c>
      <c r="C1006" s="102" t="s">
        <v>2005</v>
      </c>
      <c r="D1006" s="11">
        <v>2019</v>
      </c>
      <c r="E1006" s="4">
        <v>43783</v>
      </c>
      <c r="F1006" s="205">
        <v>6582550</v>
      </c>
      <c r="G1006" s="174">
        <v>156341</v>
      </c>
      <c r="H1006" s="1">
        <v>1.2473159622608025</v>
      </c>
      <c r="I1006" s="1">
        <v>0.94431792414697391</v>
      </c>
      <c r="J1006" s="1">
        <v>1.1792020348407322</v>
      </c>
      <c r="K1006" s="1">
        <v>0.51541411572170781</v>
      </c>
      <c r="L1006" s="1">
        <v>0.42846016582374569</v>
      </c>
      <c r="M1006" s="1">
        <v>0.92760738615637894</v>
      </c>
      <c r="N1006" s="1" t="s">
        <v>581</v>
      </c>
      <c r="O1006" s="1">
        <v>0.27943568661086632</v>
      </c>
      <c r="P1006" s="1">
        <v>0.34308361184229985</v>
      </c>
      <c r="Q1006" s="1" t="s">
        <v>1741</v>
      </c>
      <c r="R1006" s="1" t="s">
        <v>556</v>
      </c>
      <c r="S1006" s="1" t="s">
        <v>1741</v>
      </c>
      <c r="T1006" s="1" t="s">
        <v>1264</v>
      </c>
      <c r="U1006" s="1">
        <v>2.3249829937002748</v>
      </c>
      <c r="V1006" s="1" t="s">
        <v>603</v>
      </c>
      <c r="W1006" s="3" t="s">
        <v>1741</v>
      </c>
      <c r="X1006" s="3" t="s">
        <v>1741</v>
      </c>
      <c r="Y1006" s="3" t="s">
        <v>1741</v>
      </c>
      <c r="Z1006" s="3" t="s">
        <v>1741</v>
      </c>
      <c r="AA1006" s="3" t="s">
        <v>1741</v>
      </c>
      <c r="AB1006" s="3" t="s">
        <v>1741</v>
      </c>
      <c r="AC1006" s="3" t="s">
        <v>1741</v>
      </c>
      <c r="AD1006" s="3" t="s">
        <v>1741</v>
      </c>
      <c r="AE1006" s="3" t="s">
        <v>1741</v>
      </c>
      <c r="AF1006" s="3" t="s">
        <v>1741</v>
      </c>
      <c r="AG1006" s="3" t="s">
        <v>1741</v>
      </c>
      <c r="AH1006" s="3" t="s">
        <v>1741</v>
      </c>
      <c r="AI1006" s="15" t="s">
        <v>1741</v>
      </c>
    </row>
    <row r="1007" spans="1:35" x14ac:dyDescent="0.3">
      <c r="A1007" s="48" t="s">
        <v>1230</v>
      </c>
      <c r="B1007" s="102" t="s">
        <v>45</v>
      </c>
      <c r="C1007" s="102" t="s">
        <v>2005</v>
      </c>
      <c r="D1007" s="11">
        <v>2019</v>
      </c>
      <c r="E1007" s="4">
        <v>43816</v>
      </c>
      <c r="F1007" s="205">
        <v>6582550</v>
      </c>
      <c r="G1007" s="174">
        <v>156341</v>
      </c>
      <c r="H1007" s="1">
        <v>1.4077872744539413</v>
      </c>
      <c r="I1007" s="1">
        <v>1.2426928352854281</v>
      </c>
      <c r="J1007" s="1">
        <v>0.78906827054975226</v>
      </c>
      <c r="K1007" s="1">
        <v>0.71445868945868951</v>
      </c>
      <c r="L1007" s="1">
        <v>0.70708029967289243</v>
      </c>
      <c r="M1007" s="1">
        <v>0.97326158066898827</v>
      </c>
      <c r="N1007" s="1" t="s">
        <v>581</v>
      </c>
      <c r="O1007" s="1">
        <v>0.36789068270549757</v>
      </c>
      <c r="P1007" s="1">
        <v>0.16241426611796986</v>
      </c>
      <c r="Q1007" s="1" t="s">
        <v>1741</v>
      </c>
      <c r="R1007" s="1" t="s">
        <v>556</v>
      </c>
      <c r="S1007" s="1" t="s">
        <v>1741</v>
      </c>
      <c r="T1007" s="1">
        <v>2.2073440962329851</v>
      </c>
      <c r="U1007" s="1">
        <v>2.8564841194470829</v>
      </c>
      <c r="V1007" s="1" t="s">
        <v>603</v>
      </c>
      <c r="W1007" s="3" t="s">
        <v>1741</v>
      </c>
      <c r="X1007" s="3" t="s">
        <v>1741</v>
      </c>
      <c r="Y1007" s="3" t="s">
        <v>1741</v>
      </c>
      <c r="Z1007" s="3" t="s">
        <v>1741</v>
      </c>
      <c r="AA1007" s="3" t="s">
        <v>1741</v>
      </c>
      <c r="AB1007" s="3" t="s">
        <v>1741</v>
      </c>
      <c r="AC1007" s="3" t="s">
        <v>1741</v>
      </c>
      <c r="AD1007" s="3" t="s">
        <v>1741</v>
      </c>
      <c r="AE1007" s="3" t="s">
        <v>1741</v>
      </c>
      <c r="AF1007" s="3" t="s">
        <v>1741</v>
      </c>
      <c r="AG1007" s="3" t="s">
        <v>1741</v>
      </c>
      <c r="AH1007" s="3" t="s">
        <v>1741</v>
      </c>
      <c r="AI1007" s="15" t="s">
        <v>1741</v>
      </c>
    </row>
    <row r="1008" spans="1:35" x14ac:dyDescent="0.3">
      <c r="A1008" s="48" t="s">
        <v>1095</v>
      </c>
      <c r="B1008" s="89" t="s">
        <v>46</v>
      </c>
      <c r="C1008" s="3" t="s">
        <v>46</v>
      </c>
      <c r="D1008" s="11">
        <v>2019</v>
      </c>
      <c r="E1008" s="4">
        <v>43482</v>
      </c>
      <c r="F1008" s="202" t="s">
        <v>1282</v>
      </c>
      <c r="G1008" s="202" t="s">
        <v>1283</v>
      </c>
      <c r="H1008" s="1">
        <v>2.5302108955087914</v>
      </c>
      <c r="I1008" s="1">
        <v>2.7059419695727427</v>
      </c>
      <c r="J1008" s="1">
        <v>2.9331784640612191</v>
      </c>
      <c r="K1008" s="1">
        <v>2.0249726701284505</v>
      </c>
      <c r="L1008" s="1">
        <v>4.2490719231119618</v>
      </c>
      <c r="M1008" s="1">
        <v>8.2496925389450677</v>
      </c>
      <c r="N1008" s="1" t="s">
        <v>581</v>
      </c>
      <c r="O1008" s="1">
        <v>0.92705771157875583</v>
      </c>
      <c r="P1008" s="1" t="s">
        <v>581</v>
      </c>
      <c r="Q1008" s="1" t="s">
        <v>581</v>
      </c>
      <c r="R1008" s="1" t="s">
        <v>1741</v>
      </c>
      <c r="S1008" s="1" t="s">
        <v>1741</v>
      </c>
      <c r="T1008" s="1" t="s">
        <v>1741</v>
      </c>
      <c r="U1008" s="1" t="s">
        <v>1741</v>
      </c>
      <c r="V1008" s="1" t="s">
        <v>1741</v>
      </c>
      <c r="W1008" s="3" t="s">
        <v>1741</v>
      </c>
      <c r="X1008" s="3" t="s">
        <v>1741</v>
      </c>
      <c r="Y1008" s="3" t="s">
        <v>1741</v>
      </c>
      <c r="Z1008" s="3" t="s">
        <v>1741</v>
      </c>
      <c r="AA1008" s="3" t="s">
        <v>1741</v>
      </c>
      <c r="AB1008" s="3" t="s">
        <v>1741</v>
      </c>
      <c r="AC1008" s="3" t="s">
        <v>1741</v>
      </c>
      <c r="AD1008" s="3" t="s">
        <v>1741</v>
      </c>
      <c r="AE1008" s="3" t="s">
        <v>1741</v>
      </c>
      <c r="AF1008" s="3" t="s">
        <v>1741</v>
      </c>
      <c r="AG1008" s="3" t="s">
        <v>1741</v>
      </c>
      <c r="AH1008" s="3" t="s">
        <v>1741</v>
      </c>
      <c r="AI1008" s="15" t="s">
        <v>1741</v>
      </c>
    </row>
    <row r="1009" spans="1:35" x14ac:dyDescent="0.3">
      <c r="A1009" s="48" t="s">
        <v>1096</v>
      </c>
      <c r="B1009" s="89" t="s">
        <v>46</v>
      </c>
      <c r="C1009" s="3" t="s">
        <v>46</v>
      </c>
      <c r="D1009" s="11">
        <v>2019</v>
      </c>
      <c r="E1009" s="4">
        <v>43482</v>
      </c>
      <c r="F1009" s="202" t="s">
        <v>1282</v>
      </c>
      <c r="G1009" s="202" t="s">
        <v>1283</v>
      </c>
      <c r="H1009" s="1">
        <v>2.4298564440177386</v>
      </c>
      <c r="I1009" s="1">
        <v>4.440691720385864</v>
      </c>
      <c r="J1009" s="1">
        <v>2.7314497325469755</v>
      </c>
      <c r="K1009" s="1">
        <v>1.9673227266492934</v>
      </c>
      <c r="L1009" s="1">
        <v>4.161940520276139</v>
      </c>
      <c r="M1009" s="1">
        <v>7.5258880811959958</v>
      </c>
      <c r="N1009" s="1" t="s">
        <v>581</v>
      </c>
      <c r="O1009" s="1">
        <v>0.61846225940657429</v>
      </c>
      <c r="P1009" s="1" t="s">
        <v>581</v>
      </c>
      <c r="Q1009" s="1" t="s">
        <v>581</v>
      </c>
      <c r="R1009" s="1" t="s">
        <v>1741</v>
      </c>
      <c r="S1009" s="1" t="s">
        <v>1741</v>
      </c>
      <c r="T1009" s="1" t="s">
        <v>1741</v>
      </c>
      <c r="U1009" s="1" t="s">
        <v>1741</v>
      </c>
      <c r="V1009" s="1" t="s">
        <v>1741</v>
      </c>
      <c r="W1009" s="3" t="s">
        <v>1741</v>
      </c>
      <c r="X1009" s="3" t="s">
        <v>1741</v>
      </c>
      <c r="Y1009" s="3" t="s">
        <v>1741</v>
      </c>
      <c r="Z1009" s="3" t="s">
        <v>1741</v>
      </c>
      <c r="AA1009" s="3" t="s">
        <v>1741</v>
      </c>
      <c r="AB1009" s="3" t="s">
        <v>1741</v>
      </c>
      <c r="AC1009" s="3" t="s">
        <v>1741</v>
      </c>
      <c r="AD1009" s="3" t="s">
        <v>1741</v>
      </c>
      <c r="AE1009" s="3" t="s">
        <v>1741</v>
      </c>
      <c r="AF1009" s="3" t="s">
        <v>1741</v>
      </c>
      <c r="AG1009" s="3" t="s">
        <v>1741</v>
      </c>
      <c r="AH1009" s="3" t="s">
        <v>1741</v>
      </c>
      <c r="AI1009" s="15" t="s">
        <v>1741</v>
      </c>
    </row>
    <row r="1010" spans="1:35" x14ac:dyDescent="0.3">
      <c r="A1010" s="48" t="s">
        <v>1097</v>
      </c>
      <c r="B1010" s="89" t="s">
        <v>46</v>
      </c>
      <c r="C1010" s="3" t="s">
        <v>46</v>
      </c>
      <c r="D1010" s="11">
        <v>2019</v>
      </c>
      <c r="E1010" s="4">
        <v>43521</v>
      </c>
      <c r="F1010" s="202" t="s">
        <v>1282</v>
      </c>
      <c r="G1010" s="202" t="s">
        <v>1283</v>
      </c>
      <c r="H1010" s="1">
        <v>2.992255481117235</v>
      </c>
      <c r="I1010" s="1">
        <v>1.9596712979769644</v>
      </c>
      <c r="J1010" s="1">
        <v>2.0107147178860987</v>
      </c>
      <c r="K1010" s="1">
        <v>1.4986304082373518</v>
      </c>
      <c r="L1010" s="1">
        <v>3.1143636623653785</v>
      </c>
      <c r="M1010" s="1">
        <v>6.7839345236130821</v>
      </c>
      <c r="N1010" s="1" t="s">
        <v>581</v>
      </c>
      <c r="O1010" s="1">
        <v>1.0184152338206658</v>
      </c>
      <c r="P1010" s="1" t="s">
        <v>581</v>
      </c>
      <c r="Q1010" s="1" t="s">
        <v>581</v>
      </c>
      <c r="R1010" s="1" t="s">
        <v>1741</v>
      </c>
      <c r="S1010" s="1" t="s">
        <v>1741</v>
      </c>
      <c r="T1010" s="1" t="s">
        <v>1741</v>
      </c>
      <c r="U1010" s="1" t="s">
        <v>1741</v>
      </c>
      <c r="V1010" s="1" t="s">
        <v>1741</v>
      </c>
      <c r="W1010" s="3" t="s">
        <v>1741</v>
      </c>
      <c r="X1010" s="3" t="s">
        <v>1741</v>
      </c>
      <c r="Y1010" s="3" t="s">
        <v>1741</v>
      </c>
      <c r="Z1010" s="3" t="s">
        <v>1741</v>
      </c>
      <c r="AA1010" s="3" t="s">
        <v>1741</v>
      </c>
      <c r="AB1010" s="3" t="s">
        <v>1741</v>
      </c>
      <c r="AC1010" s="3" t="s">
        <v>1741</v>
      </c>
      <c r="AD1010" s="3" t="s">
        <v>1741</v>
      </c>
      <c r="AE1010" s="3" t="s">
        <v>1741</v>
      </c>
      <c r="AF1010" s="3" t="s">
        <v>1741</v>
      </c>
      <c r="AG1010" s="3" t="s">
        <v>1741</v>
      </c>
      <c r="AH1010" s="3" t="s">
        <v>1741</v>
      </c>
      <c r="AI1010" s="15" t="s">
        <v>1741</v>
      </c>
    </row>
    <row r="1011" spans="1:35" x14ac:dyDescent="0.3">
      <c r="A1011" s="48" t="s">
        <v>1098</v>
      </c>
      <c r="B1011" s="89" t="s">
        <v>46</v>
      </c>
      <c r="C1011" s="3" t="s">
        <v>46</v>
      </c>
      <c r="D1011" s="11">
        <v>2019</v>
      </c>
      <c r="E1011" s="4">
        <v>43543</v>
      </c>
      <c r="F1011" s="202" t="s">
        <v>1282</v>
      </c>
      <c r="G1011" s="202" t="s">
        <v>1283</v>
      </c>
      <c r="H1011" s="1">
        <v>1.1668614680513996</v>
      </c>
      <c r="I1011" s="1">
        <v>0.40954057384263337</v>
      </c>
      <c r="J1011" s="1" t="s">
        <v>556</v>
      </c>
      <c r="K1011" s="1" t="s">
        <v>556</v>
      </c>
      <c r="L1011" s="1">
        <v>0.43108372939036554</v>
      </c>
      <c r="M1011" s="1">
        <v>0.59426157366660803</v>
      </c>
      <c r="N1011" s="1" t="s">
        <v>581</v>
      </c>
      <c r="O1011" s="1" t="s">
        <v>556</v>
      </c>
      <c r="P1011" s="1" t="s">
        <v>581</v>
      </c>
      <c r="Q1011" s="1" t="s">
        <v>581</v>
      </c>
      <c r="R1011" s="1" t="s">
        <v>1741</v>
      </c>
      <c r="S1011" s="1" t="s">
        <v>1741</v>
      </c>
      <c r="T1011" s="1" t="s">
        <v>1741</v>
      </c>
      <c r="U1011" s="1" t="s">
        <v>1741</v>
      </c>
      <c r="V1011" s="1" t="s">
        <v>1741</v>
      </c>
      <c r="W1011" s="3" t="s">
        <v>1741</v>
      </c>
      <c r="X1011" s="3" t="s">
        <v>1741</v>
      </c>
      <c r="Y1011" s="3" t="s">
        <v>1741</v>
      </c>
      <c r="Z1011" s="3" t="s">
        <v>1741</v>
      </c>
      <c r="AA1011" s="3" t="s">
        <v>1741</v>
      </c>
      <c r="AB1011" s="3" t="s">
        <v>1741</v>
      </c>
      <c r="AC1011" s="3" t="s">
        <v>1741</v>
      </c>
      <c r="AD1011" s="3" t="s">
        <v>1741</v>
      </c>
      <c r="AE1011" s="3" t="s">
        <v>1741</v>
      </c>
      <c r="AF1011" s="3" t="s">
        <v>1741</v>
      </c>
      <c r="AG1011" s="3" t="s">
        <v>1741</v>
      </c>
      <c r="AH1011" s="3" t="s">
        <v>1741</v>
      </c>
      <c r="AI1011" s="15" t="s">
        <v>1741</v>
      </c>
    </row>
    <row r="1012" spans="1:35" x14ac:dyDescent="0.3">
      <c r="A1012" s="48" t="s">
        <v>1099</v>
      </c>
      <c r="B1012" s="89" t="s">
        <v>46</v>
      </c>
      <c r="C1012" s="3" t="s">
        <v>46</v>
      </c>
      <c r="D1012" s="11">
        <v>2019</v>
      </c>
      <c r="E1012" s="4">
        <v>43570</v>
      </c>
      <c r="F1012" s="202" t="s">
        <v>1282</v>
      </c>
      <c r="G1012" s="202" t="s">
        <v>1283</v>
      </c>
      <c r="H1012" s="1">
        <v>2.9555110220440883</v>
      </c>
      <c r="I1012" s="1">
        <v>3.8913493653974616</v>
      </c>
      <c r="J1012" s="1">
        <v>1.7856665712377133</v>
      </c>
      <c r="K1012" s="1">
        <v>1.5214142570856</v>
      </c>
      <c r="L1012" s="1">
        <v>4.1976953907815631</v>
      </c>
      <c r="M1012" s="1">
        <v>8.1130833094760959</v>
      </c>
      <c r="N1012" s="1" t="s">
        <v>581</v>
      </c>
      <c r="O1012" s="1">
        <v>0.8488214524286668</v>
      </c>
      <c r="P1012" s="1">
        <v>0.58392976429048571</v>
      </c>
      <c r="Q1012" s="1" t="s">
        <v>581</v>
      </c>
      <c r="R1012" s="1" t="s">
        <v>1741</v>
      </c>
      <c r="S1012" s="1" t="s">
        <v>1741</v>
      </c>
      <c r="T1012" s="1" t="s">
        <v>1741</v>
      </c>
      <c r="U1012" s="1" t="s">
        <v>1741</v>
      </c>
      <c r="V1012" s="1" t="s">
        <v>1741</v>
      </c>
      <c r="W1012" s="3" t="s">
        <v>1741</v>
      </c>
      <c r="X1012" s="3" t="s">
        <v>1741</v>
      </c>
      <c r="Y1012" s="3" t="s">
        <v>1741</v>
      </c>
      <c r="Z1012" s="3" t="s">
        <v>1741</v>
      </c>
      <c r="AA1012" s="3" t="s">
        <v>1741</v>
      </c>
      <c r="AB1012" s="3" t="s">
        <v>1741</v>
      </c>
      <c r="AC1012" s="3" t="s">
        <v>1741</v>
      </c>
      <c r="AD1012" s="3" t="s">
        <v>1741</v>
      </c>
      <c r="AE1012" s="3" t="s">
        <v>1741</v>
      </c>
      <c r="AF1012" s="3" t="s">
        <v>1741</v>
      </c>
      <c r="AG1012" s="3" t="s">
        <v>1741</v>
      </c>
      <c r="AH1012" s="3" t="s">
        <v>1741</v>
      </c>
      <c r="AI1012" s="15" t="s">
        <v>1741</v>
      </c>
    </row>
    <row r="1013" spans="1:35" x14ac:dyDescent="0.3">
      <c r="A1013" s="48" t="s">
        <v>1100</v>
      </c>
      <c r="B1013" s="89" t="s">
        <v>46</v>
      </c>
      <c r="C1013" s="3" t="s">
        <v>46</v>
      </c>
      <c r="D1013" s="11">
        <v>2019</v>
      </c>
      <c r="E1013" s="4">
        <v>43598</v>
      </c>
      <c r="F1013" s="202" t="s">
        <v>1282</v>
      </c>
      <c r="G1013" s="202" t="s">
        <v>1283</v>
      </c>
      <c r="H1013" s="1">
        <v>2.9291313304261752</v>
      </c>
      <c r="I1013" s="1">
        <v>4.7755959228443778</v>
      </c>
      <c r="J1013" s="1">
        <v>1.7326000466266391</v>
      </c>
      <c r="K1013" s="1">
        <v>1.593171108299924</v>
      </c>
      <c r="L1013" s="1">
        <v>4.9407153749431503</v>
      </c>
      <c r="M1013" s="1">
        <v>8.317657355352317</v>
      </c>
      <c r="N1013" s="1" t="s">
        <v>581</v>
      </c>
      <c r="O1013" s="1">
        <v>1.0678111850427856</v>
      </c>
      <c r="P1013" s="1">
        <v>0.40351152098389848</v>
      </c>
      <c r="Q1013" s="1" t="s">
        <v>581</v>
      </c>
      <c r="R1013" s="1" t="s">
        <v>1741</v>
      </c>
      <c r="S1013" s="1" t="s">
        <v>1741</v>
      </c>
      <c r="T1013" s="1" t="s">
        <v>1741</v>
      </c>
      <c r="U1013" s="1" t="s">
        <v>1741</v>
      </c>
      <c r="V1013" s="1" t="s">
        <v>1741</v>
      </c>
      <c r="W1013" s="3" t="s">
        <v>1741</v>
      </c>
      <c r="X1013" s="3" t="s">
        <v>1741</v>
      </c>
      <c r="Y1013" s="3" t="s">
        <v>1741</v>
      </c>
      <c r="Z1013" s="3" t="s">
        <v>1741</v>
      </c>
      <c r="AA1013" s="3" t="s">
        <v>1741</v>
      </c>
      <c r="AB1013" s="3" t="s">
        <v>1741</v>
      </c>
      <c r="AC1013" s="3" t="s">
        <v>1741</v>
      </c>
      <c r="AD1013" s="3" t="s">
        <v>1741</v>
      </c>
      <c r="AE1013" s="3" t="s">
        <v>1741</v>
      </c>
      <c r="AF1013" s="3" t="s">
        <v>1741</v>
      </c>
      <c r="AG1013" s="3" t="s">
        <v>1741</v>
      </c>
      <c r="AH1013" s="3" t="s">
        <v>1741</v>
      </c>
      <c r="AI1013" s="15" t="s">
        <v>1741</v>
      </c>
    </row>
    <row r="1014" spans="1:35" x14ac:dyDescent="0.3">
      <c r="A1014" s="48" t="s">
        <v>1101</v>
      </c>
      <c r="B1014" s="89" t="s">
        <v>46</v>
      </c>
      <c r="C1014" s="3" t="s">
        <v>46</v>
      </c>
      <c r="D1014" s="11">
        <v>2019</v>
      </c>
      <c r="E1014" s="4">
        <v>43627</v>
      </c>
      <c r="F1014" s="202" t="s">
        <v>1282</v>
      </c>
      <c r="G1014" s="202" t="s">
        <v>1283</v>
      </c>
      <c r="H1014" s="1">
        <v>3.3219856810964048</v>
      </c>
      <c r="I1014" s="1">
        <v>4.455440714453184</v>
      </c>
      <c r="J1014" s="1" t="s">
        <v>556</v>
      </c>
      <c r="K1014" s="1">
        <v>1.8613049640855128</v>
      </c>
      <c r="L1014" s="1">
        <v>5.2629030990898835</v>
      </c>
      <c r="M1014" s="1">
        <v>8.7263546507662504</v>
      </c>
      <c r="N1014" s="1" t="s">
        <v>581</v>
      </c>
      <c r="O1014" s="1">
        <v>1.1315671547626662</v>
      </c>
      <c r="P1014" s="1" t="s">
        <v>581</v>
      </c>
      <c r="Q1014" s="1" t="s">
        <v>581</v>
      </c>
      <c r="R1014" s="1" t="s">
        <v>1741</v>
      </c>
      <c r="S1014" s="1" t="s">
        <v>1741</v>
      </c>
      <c r="T1014" s="1" t="s">
        <v>1741</v>
      </c>
      <c r="U1014" s="1" t="s">
        <v>1741</v>
      </c>
      <c r="V1014" s="1" t="s">
        <v>1741</v>
      </c>
      <c r="W1014" s="3" t="s">
        <v>1741</v>
      </c>
      <c r="X1014" s="3" t="s">
        <v>1741</v>
      </c>
      <c r="Y1014" s="3" t="s">
        <v>1741</v>
      </c>
      <c r="Z1014" s="3" t="s">
        <v>1741</v>
      </c>
      <c r="AA1014" s="3" t="s">
        <v>1741</v>
      </c>
      <c r="AB1014" s="3" t="s">
        <v>1741</v>
      </c>
      <c r="AC1014" s="3" t="s">
        <v>1741</v>
      </c>
      <c r="AD1014" s="3" t="s">
        <v>1741</v>
      </c>
      <c r="AE1014" s="3" t="s">
        <v>1741</v>
      </c>
      <c r="AF1014" s="3" t="s">
        <v>1741</v>
      </c>
      <c r="AG1014" s="3" t="s">
        <v>1741</v>
      </c>
      <c r="AH1014" s="3" t="s">
        <v>1741</v>
      </c>
      <c r="AI1014" s="15" t="s">
        <v>1741</v>
      </c>
    </row>
    <row r="1015" spans="1:35" x14ac:dyDescent="0.3">
      <c r="A1015" s="48" t="s">
        <v>1231</v>
      </c>
      <c r="B1015" s="89" t="s">
        <v>46</v>
      </c>
      <c r="C1015" s="3" t="s">
        <v>46</v>
      </c>
      <c r="D1015" s="11">
        <v>2019</v>
      </c>
      <c r="E1015" s="4">
        <v>43663</v>
      </c>
      <c r="F1015" s="202" t="s">
        <v>1282</v>
      </c>
      <c r="G1015" s="202" t="s">
        <v>1283</v>
      </c>
      <c r="H1015" s="1">
        <v>2.5180338869317231</v>
      </c>
      <c r="I1015" s="1">
        <v>4.916373091763127</v>
      </c>
      <c r="J1015" s="1">
        <v>2.1875</v>
      </c>
      <c r="K1015" s="1">
        <v>2.0816159201476268</v>
      </c>
      <c r="L1015" s="1">
        <v>5.3383031370575411</v>
      </c>
      <c r="M1015" s="1">
        <v>8.4438223452440866</v>
      </c>
      <c r="N1015" s="1" t="s">
        <v>581</v>
      </c>
      <c r="O1015" s="1">
        <v>1.1595265056198625</v>
      </c>
      <c r="P1015" s="1" t="s">
        <v>556</v>
      </c>
      <c r="Q1015" s="1" t="s">
        <v>1741</v>
      </c>
      <c r="R1015" s="1">
        <v>0.59919686294245933</v>
      </c>
      <c r="S1015" s="1" t="s">
        <v>1741</v>
      </c>
      <c r="T1015" s="1">
        <v>5.9826371414192252</v>
      </c>
      <c r="U1015" s="1">
        <v>10.139961835262541</v>
      </c>
      <c r="V1015" s="1" t="s">
        <v>603</v>
      </c>
      <c r="W1015" s="3" t="s">
        <v>1741</v>
      </c>
      <c r="X1015" s="3" t="s">
        <v>1741</v>
      </c>
      <c r="Y1015" s="3" t="s">
        <v>1741</v>
      </c>
      <c r="Z1015" s="3" t="s">
        <v>1741</v>
      </c>
      <c r="AA1015" s="3" t="s">
        <v>1741</v>
      </c>
      <c r="AB1015" s="3" t="s">
        <v>1741</v>
      </c>
      <c r="AC1015" s="3" t="s">
        <v>1741</v>
      </c>
      <c r="AD1015" s="3" t="s">
        <v>1741</v>
      </c>
      <c r="AE1015" s="3" t="s">
        <v>1741</v>
      </c>
      <c r="AF1015" s="3" t="s">
        <v>1741</v>
      </c>
      <c r="AG1015" s="3" t="s">
        <v>1741</v>
      </c>
      <c r="AH1015" s="3" t="s">
        <v>1741</v>
      </c>
      <c r="AI1015" s="15" t="s">
        <v>1741</v>
      </c>
    </row>
    <row r="1016" spans="1:35" x14ac:dyDescent="0.3">
      <c r="A1016" s="48" t="s">
        <v>1232</v>
      </c>
      <c r="B1016" s="89" t="s">
        <v>46</v>
      </c>
      <c r="C1016" s="3" t="s">
        <v>46</v>
      </c>
      <c r="D1016" s="11">
        <v>2019</v>
      </c>
      <c r="E1016" s="4">
        <v>43693</v>
      </c>
      <c r="F1016" s="202" t="s">
        <v>1282</v>
      </c>
      <c r="G1016" s="202" t="s">
        <v>1283</v>
      </c>
      <c r="H1016" s="1">
        <v>2.2010195335408489</v>
      </c>
      <c r="I1016" s="1">
        <v>4.1379528127396581</v>
      </c>
      <c r="J1016" s="1">
        <v>1.8962308837461093</v>
      </c>
      <c r="K1016" s="1">
        <v>1.8838385888934004</v>
      </c>
      <c r="L1016" s="1">
        <v>4.8286416745612843</v>
      </c>
      <c r="M1016" s="1">
        <v>8.9811205846528637</v>
      </c>
      <c r="N1016" s="1" t="s">
        <v>581</v>
      </c>
      <c r="O1016" s="1">
        <v>1.0036428023638742</v>
      </c>
      <c r="P1016" s="1" t="s">
        <v>556</v>
      </c>
      <c r="Q1016" s="1" t="s">
        <v>1741</v>
      </c>
      <c r="R1016" s="1">
        <v>0.52610862994541441</v>
      </c>
      <c r="S1016" s="1" t="s">
        <v>1741</v>
      </c>
      <c r="T1016" s="1">
        <v>6.5367438083637843</v>
      </c>
      <c r="U1016" s="1">
        <v>10.196564713312583</v>
      </c>
      <c r="V1016" s="1" t="s">
        <v>603</v>
      </c>
      <c r="W1016" s="3" t="s">
        <v>1741</v>
      </c>
      <c r="X1016" s="3" t="s">
        <v>1741</v>
      </c>
      <c r="Y1016" s="3" t="s">
        <v>1741</v>
      </c>
      <c r="Z1016" s="3" t="s">
        <v>1741</v>
      </c>
      <c r="AA1016" s="3" t="s">
        <v>1741</v>
      </c>
      <c r="AB1016" s="3" t="s">
        <v>1741</v>
      </c>
      <c r="AC1016" s="3" t="s">
        <v>1741</v>
      </c>
      <c r="AD1016" s="3" t="s">
        <v>1741</v>
      </c>
      <c r="AE1016" s="3" t="s">
        <v>1741</v>
      </c>
      <c r="AF1016" s="3" t="s">
        <v>1741</v>
      </c>
      <c r="AG1016" s="3" t="s">
        <v>1741</v>
      </c>
      <c r="AH1016" s="3" t="s">
        <v>1741</v>
      </c>
      <c r="AI1016" s="15" t="s">
        <v>1741</v>
      </c>
    </row>
    <row r="1017" spans="1:35" x14ac:dyDescent="0.3">
      <c r="A1017" s="48" t="s">
        <v>1233</v>
      </c>
      <c r="B1017" s="89" t="s">
        <v>46</v>
      </c>
      <c r="C1017" s="3" t="s">
        <v>46</v>
      </c>
      <c r="D1017" s="11">
        <v>2019</v>
      </c>
      <c r="E1017" s="4">
        <v>43725</v>
      </c>
      <c r="F1017" s="202" t="s">
        <v>1282</v>
      </c>
      <c r="G1017" s="202" t="s">
        <v>1283</v>
      </c>
      <c r="H1017" s="1">
        <v>2.4038011517408377</v>
      </c>
      <c r="I1017" s="1">
        <v>4.2519178723317657</v>
      </c>
      <c r="J1017" s="1">
        <v>1.8205543007142422</v>
      </c>
      <c r="K1017" s="1">
        <v>1.8826302830515027</v>
      </c>
      <c r="L1017" s="1">
        <v>4.7834483039293492</v>
      </c>
      <c r="M1017" s="1">
        <v>9.0179476222452841</v>
      </c>
      <c r="N1017" s="1" t="s">
        <v>581</v>
      </c>
      <c r="O1017" s="1">
        <v>0.66734835073153853</v>
      </c>
      <c r="P1017" s="1" t="s">
        <v>556</v>
      </c>
      <c r="Q1017" s="1" t="s">
        <v>1741</v>
      </c>
      <c r="R1017" s="1" t="s">
        <v>556</v>
      </c>
      <c r="S1017" s="1" t="s">
        <v>1741</v>
      </c>
      <c r="T1017" s="1">
        <v>6.8432940601916847</v>
      </c>
      <c r="U1017" s="1">
        <v>10.267067537594366</v>
      </c>
      <c r="V1017" s="1" t="s">
        <v>603</v>
      </c>
      <c r="W1017" s="3" t="s">
        <v>1741</v>
      </c>
      <c r="X1017" s="3" t="s">
        <v>1741</v>
      </c>
      <c r="Y1017" s="3" t="s">
        <v>1741</v>
      </c>
      <c r="Z1017" s="3" t="s">
        <v>1741</v>
      </c>
      <c r="AA1017" s="3" t="s">
        <v>1741</v>
      </c>
      <c r="AB1017" s="3" t="s">
        <v>1741</v>
      </c>
      <c r="AC1017" s="3" t="s">
        <v>1741</v>
      </c>
      <c r="AD1017" s="3" t="s">
        <v>1741</v>
      </c>
      <c r="AE1017" s="3" t="s">
        <v>1741</v>
      </c>
      <c r="AF1017" s="3" t="s">
        <v>1741</v>
      </c>
      <c r="AG1017" s="3" t="s">
        <v>1741</v>
      </c>
      <c r="AH1017" s="3" t="s">
        <v>1741</v>
      </c>
      <c r="AI1017" s="15" t="s">
        <v>1741</v>
      </c>
    </row>
    <row r="1018" spans="1:35" x14ac:dyDescent="0.3">
      <c r="A1018" s="48" t="s">
        <v>1234</v>
      </c>
      <c r="B1018" s="89" t="s">
        <v>46</v>
      </c>
      <c r="C1018" s="3" t="s">
        <v>46</v>
      </c>
      <c r="D1018" s="11">
        <v>2019</v>
      </c>
      <c r="E1018" s="4">
        <v>43753</v>
      </c>
      <c r="F1018" s="202" t="s">
        <v>1282</v>
      </c>
      <c r="G1018" s="202" t="s">
        <v>1283</v>
      </c>
      <c r="H1018" s="1">
        <v>2.4486213253915188</v>
      </c>
      <c r="I1018" s="1">
        <v>4.7012702850543979</v>
      </c>
      <c r="J1018" s="1">
        <v>2.4685467695860934</v>
      </c>
      <c r="K1018" s="1">
        <v>1.5033124658117061</v>
      </c>
      <c r="L1018" s="1">
        <v>5.8661844850989677</v>
      </c>
      <c r="M1018" s="1">
        <v>10.407828359569683</v>
      </c>
      <c r="N1018" s="1" t="s">
        <v>581</v>
      </c>
      <c r="O1018" s="1">
        <v>0.7937964707550802</v>
      </c>
      <c r="P1018" s="1" t="s">
        <v>556</v>
      </c>
      <c r="Q1018" s="1" t="s">
        <v>1741</v>
      </c>
      <c r="R1018" s="1">
        <v>0.49933142891873822</v>
      </c>
      <c r="S1018" s="1" t="s">
        <v>1741</v>
      </c>
      <c r="T1018" s="1">
        <v>6.973328065803603</v>
      </c>
      <c r="U1018" s="1">
        <v>7.4510221033651396</v>
      </c>
      <c r="V1018" s="1" t="s">
        <v>603</v>
      </c>
      <c r="W1018" s="3" t="s">
        <v>1741</v>
      </c>
      <c r="X1018" s="3" t="s">
        <v>1741</v>
      </c>
      <c r="Y1018" s="3" t="s">
        <v>1741</v>
      </c>
      <c r="Z1018" s="3" t="s">
        <v>1741</v>
      </c>
      <c r="AA1018" s="3" t="s">
        <v>1741</v>
      </c>
      <c r="AB1018" s="3" t="s">
        <v>1741</v>
      </c>
      <c r="AC1018" s="3" t="s">
        <v>1741</v>
      </c>
      <c r="AD1018" s="3" t="s">
        <v>1741</v>
      </c>
      <c r="AE1018" s="3" t="s">
        <v>1741</v>
      </c>
      <c r="AF1018" s="3" t="s">
        <v>1741</v>
      </c>
      <c r="AG1018" s="3" t="s">
        <v>1741</v>
      </c>
      <c r="AH1018" s="3" t="s">
        <v>1741</v>
      </c>
      <c r="AI1018" s="15" t="s">
        <v>1741</v>
      </c>
    </row>
    <row r="1019" spans="1:35" x14ac:dyDescent="0.3">
      <c r="A1019" s="48" t="s">
        <v>1235</v>
      </c>
      <c r="B1019" s="89" t="s">
        <v>46</v>
      </c>
      <c r="C1019" s="3" t="s">
        <v>46</v>
      </c>
      <c r="D1019" s="11">
        <v>2019</v>
      </c>
      <c r="E1019" s="4">
        <v>43753</v>
      </c>
      <c r="F1019" s="202" t="s">
        <v>1282</v>
      </c>
      <c r="G1019" s="202" t="s">
        <v>1283</v>
      </c>
      <c r="H1019" s="1">
        <v>3.1744454544504692</v>
      </c>
      <c r="I1019" s="1">
        <v>4.9744538131210234</v>
      </c>
      <c r="J1019" s="1">
        <v>1.9850797730620946</v>
      </c>
      <c r="K1019" s="1">
        <v>1.8420838165689744</v>
      </c>
      <c r="L1019" s="1">
        <v>6.8028921000114932</v>
      </c>
      <c r="M1019" s="1">
        <v>10.672350562643009</v>
      </c>
      <c r="N1019" s="1" t="s">
        <v>581</v>
      </c>
      <c r="O1019" s="1">
        <v>0.92532572694312965</v>
      </c>
      <c r="P1019" s="1">
        <v>0.11831698168406313</v>
      </c>
      <c r="Q1019" s="1" t="s">
        <v>1741</v>
      </c>
      <c r="R1019" s="1">
        <v>0.68429301319625102</v>
      </c>
      <c r="S1019" s="1" t="s">
        <v>1741</v>
      </c>
      <c r="T1019" s="1">
        <v>7.067182814573342</v>
      </c>
      <c r="U1019" s="1">
        <v>8.0927603464668945</v>
      </c>
      <c r="V1019" s="1" t="s">
        <v>603</v>
      </c>
      <c r="W1019" s="3" t="s">
        <v>1741</v>
      </c>
      <c r="X1019" s="3" t="s">
        <v>1741</v>
      </c>
      <c r="Y1019" s="3" t="s">
        <v>1741</v>
      </c>
      <c r="Z1019" s="3" t="s">
        <v>1741</v>
      </c>
      <c r="AA1019" s="3" t="s">
        <v>1741</v>
      </c>
      <c r="AB1019" s="3" t="s">
        <v>1741</v>
      </c>
      <c r="AC1019" s="3" t="s">
        <v>1741</v>
      </c>
      <c r="AD1019" s="3" t="s">
        <v>1741</v>
      </c>
      <c r="AE1019" s="3" t="s">
        <v>1741</v>
      </c>
      <c r="AF1019" s="3" t="s">
        <v>1741</v>
      </c>
      <c r="AG1019" s="3" t="s">
        <v>1741</v>
      </c>
      <c r="AH1019" s="3" t="s">
        <v>1741</v>
      </c>
      <c r="AI1019" s="15" t="s">
        <v>1741</v>
      </c>
    </row>
    <row r="1020" spans="1:35" x14ac:dyDescent="0.3">
      <c r="A1020" s="48" t="s">
        <v>1236</v>
      </c>
      <c r="B1020" s="89" t="s">
        <v>46</v>
      </c>
      <c r="C1020" s="3" t="s">
        <v>46</v>
      </c>
      <c r="D1020" s="11">
        <v>2019</v>
      </c>
      <c r="E1020" s="4">
        <v>43783</v>
      </c>
      <c r="F1020" s="202" t="s">
        <v>1282</v>
      </c>
      <c r="G1020" s="202" t="s">
        <v>1283</v>
      </c>
      <c r="H1020" s="1">
        <v>2.3345234262971526</v>
      </c>
      <c r="I1020" s="1">
        <v>3.5184318086486597</v>
      </c>
      <c r="J1020" s="1">
        <v>2.8670510081648186</v>
      </c>
      <c r="K1020" s="1">
        <v>0.86115907250787715</v>
      </c>
      <c r="L1020" s="1">
        <v>4.667310487450373</v>
      </c>
      <c r="M1020" s="1">
        <v>10.431750119497041</v>
      </c>
      <c r="N1020" s="1" t="s">
        <v>581</v>
      </c>
      <c r="O1020" s="1">
        <v>1.0578560767902607</v>
      </c>
      <c r="P1020" s="1">
        <v>0.35702788914576694</v>
      </c>
      <c r="Q1020" s="1" t="s">
        <v>1741</v>
      </c>
      <c r="R1020" s="1">
        <v>0.39908109215416582</v>
      </c>
      <c r="S1020" s="1" t="s">
        <v>1741</v>
      </c>
      <c r="T1020" s="1">
        <v>4.6575556270911989</v>
      </c>
      <c r="U1020" s="1">
        <v>11.477861344414857</v>
      </c>
      <c r="V1020" s="1" t="s">
        <v>603</v>
      </c>
      <c r="W1020" s="3" t="s">
        <v>1741</v>
      </c>
      <c r="X1020" s="3" t="s">
        <v>1741</v>
      </c>
      <c r="Y1020" s="3" t="s">
        <v>1741</v>
      </c>
      <c r="Z1020" s="3" t="s">
        <v>1741</v>
      </c>
      <c r="AA1020" s="3" t="s">
        <v>1741</v>
      </c>
      <c r="AB1020" s="3" t="s">
        <v>1741</v>
      </c>
      <c r="AC1020" s="3" t="s">
        <v>1741</v>
      </c>
      <c r="AD1020" s="3" t="s">
        <v>1741</v>
      </c>
      <c r="AE1020" s="3" t="s">
        <v>1741</v>
      </c>
      <c r="AF1020" s="3" t="s">
        <v>1741</v>
      </c>
      <c r="AG1020" s="3" t="s">
        <v>1741</v>
      </c>
      <c r="AH1020" s="3" t="s">
        <v>1741</v>
      </c>
      <c r="AI1020" s="15" t="s">
        <v>1741</v>
      </c>
    </row>
    <row r="1021" spans="1:35" x14ac:dyDescent="0.3">
      <c r="A1021" s="48" t="s">
        <v>1237</v>
      </c>
      <c r="B1021" s="89" t="s">
        <v>46</v>
      </c>
      <c r="C1021" s="3" t="s">
        <v>46</v>
      </c>
      <c r="D1021" s="11">
        <v>2019</v>
      </c>
      <c r="E1021" s="4">
        <v>43812</v>
      </c>
      <c r="F1021" s="202" t="s">
        <v>1282</v>
      </c>
      <c r="G1021" s="202" t="s">
        <v>1283</v>
      </c>
      <c r="H1021" s="1">
        <v>2.4036749564390942</v>
      </c>
      <c r="I1021" s="1">
        <v>3.0526426949680556</v>
      </c>
      <c r="J1021" s="1">
        <v>1.3409366914831828</v>
      </c>
      <c r="K1021" s="1">
        <v>1.2567638206874703</v>
      </c>
      <c r="L1021" s="1">
        <v>4.5346639210095576</v>
      </c>
      <c r="M1021" s="1">
        <v>7.7758698980938803</v>
      </c>
      <c r="N1021" s="1" t="s">
        <v>581</v>
      </c>
      <c r="O1021" s="1">
        <v>0.89724906278050587</v>
      </c>
      <c r="P1021" s="1">
        <v>1.0264744706689899</v>
      </c>
      <c r="Q1021" s="1" t="s">
        <v>1741</v>
      </c>
      <c r="R1021" s="1">
        <v>0.53513913089392262</v>
      </c>
      <c r="S1021" s="1" t="s">
        <v>1741</v>
      </c>
      <c r="T1021" s="1">
        <v>5.2060826865198795</v>
      </c>
      <c r="U1021" s="1">
        <v>7.3162152172765191</v>
      </c>
      <c r="V1021" s="1" t="s">
        <v>603</v>
      </c>
      <c r="W1021" s="3" t="s">
        <v>1741</v>
      </c>
      <c r="X1021" s="3" t="s">
        <v>1741</v>
      </c>
      <c r="Y1021" s="3" t="s">
        <v>1741</v>
      </c>
      <c r="Z1021" s="3" t="s">
        <v>1741</v>
      </c>
      <c r="AA1021" s="3" t="s">
        <v>1741</v>
      </c>
      <c r="AB1021" s="3" t="s">
        <v>1741</v>
      </c>
      <c r="AC1021" s="3" t="s">
        <v>1741</v>
      </c>
      <c r="AD1021" s="3" t="s">
        <v>1741</v>
      </c>
      <c r="AE1021" s="3" t="s">
        <v>1741</v>
      </c>
      <c r="AF1021" s="3" t="s">
        <v>1741</v>
      </c>
      <c r="AG1021" s="3" t="s">
        <v>1741</v>
      </c>
      <c r="AH1021" s="3" t="s">
        <v>1741</v>
      </c>
      <c r="AI1021" s="15" t="s">
        <v>1741</v>
      </c>
    </row>
    <row r="1022" spans="1:35" x14ac:dyDescent="0.3">
      <c r="A1022" s="48" t="s">
        <v>1102</v>
      </c>
      <c r="B1022" s="89" t="s">
        <v>939</v>
      </c>
      <c r="C1022" s="3" t="s">
        <v>939</v>
      </c>
      <c r="D1022" s="11">
        <v>2019</v>
      </c>
      <c r="E1022" s="4">
        <v>43482</v>
      </c>
      <c r="F1022" s="205">
        <v>6570553</v>
      </c>
      <c r="G1022" s="174">
        <v>158751</v>
      </c>
      <c r="H1022" s="1">
        <v>1.7968094314608467</v>
      </c>
      <c r="I1022" s="1">
        <v>3.665264218957148</v>
      </c>
      <c r="J1022" s="1">
        <v>1.9182855076751142</v>
      </c>
      <c r="K1022" s="1">
        <v>0.90967360220885518</v>
      </c>
      <c r="L1022" s="1">
        <v>3.6938774392181348</v>
      </c>
      <c r="M1022" s="1">
        <v>8.6935870887157733</v>
      </c>
      <c r="N1022" s="1" t="s">
        <v>581</v>
      </c>
      <c r="O1022" s="1">
        <v>0.45810187467814917</v>
      </c>
      <c r="P1022" s="1" t="s">
        <v>581</v>
      </c>
      <c r="Q1022" s="1" t="s">
        <v>581</v>
      </c>
      <c r="R1022" s="1" t="s">
        <v>1741</v>
      </c>
      <c r="S1022" s="1" t="s">
        <v>1741</v>
      </c>
      <c r="T1022" s="1" t="s">
        <v>1741</v>
      </c>
      <c r="U1022" s="1" t="s">
        <v>1741</v>
      </c>
      <c r="V1022" s="1" t="s">
        <v>1741</v>
      </c>
      <c r="W1022" s="3" t="s">
        <v>1741</v>
      </c>
      <c r="X1022" s="3" t="s">
        <v>1741</v>
      </c>
      <c r="Y1022" s="3" t="s">
        <v>1741</v>
      </c>
      <c r="Z1022" s="3" t="s">
        <v>1741</v>
      </c>
      <c r="AA1022" s="3" t="s">
        <v>1741</v>
      </c>
      <c r="AB1022" s="3" t="s">
        <v>1741</v>
      </c>
      <c r="AC1022" s="3" t="s">
        <v>1741</v>
      </c>
      <c r="AD1022" s="3" t="s">
        <v>1741</v>
      </c>
      <c r="AE1022" s="3" t="s">
        <v>1741</v>
      </c>
      <c r="AF1022" s="3" t="s">
        <v>1741</v>
      </c>
      <c r="AG1022" s="3" t="s">
        <v>1741</v>
      </c>
      <c r="AH1022" s="3" t="s">
        <v>1741</v>
      </c>
      <c r="AI1022" s="15" t="s">
        <v>1741</v>
      </c>
    </row>
    <row r="1023" spans="1:35" x14ac:dyDescent="0.3">
      <c r="A1023" s="48" t="s">
        <v>1103</v>
      </c>
      <c r="B1023" s="89" t="s">
        <v>939</v>
      </c>
      <c r="C1023" s="3" t="s">
        <v>939</v>
      </c>
      <c r="D1023" s="11">
        <v>2019</v>
      </c>
      <c r="E1023" s="4">
        <v>43521</v>
      </c>
      <c r="F1023" s="205">
        <v>6570553</v>
      </c>
      <c r="G1023" s="174">
        <v>158751</v>
      </c>
      <c r="H1023" s="1">
        <v>1.1478820387170827</v>
      </c>
      <c r="I1023" s="1">
        <v>1.0025826104231508</v>
      </c>
      <c r="J1023" s="1">
        <v>0.75911087565944857</v>
      </c>
      <c r="K1023" s="1">
        <v>0.35461227733262696</v>
      </c>
      <c r="L1023" s="1">
        <v>1.6246716552987659</v>
      </c>
      <c r="M1023" s="1">
        <v>3.0216541950864184</v>
      </c>
      <c r="N1023" s="1" t="s">
        <v>581</v>
      </c>
      <c r="O1023" s="1">
        <v>0.24829481491291966</v>
      </c>
      <c r="P1023" s="1" t="s">
        <v>581</v>
      </c>
      <c r="Q1023" s="1" t="s">
        <v>581</v>
      </c>
      <c r="R1023" s="1" t="s">
        <v>1741</v>
      </c>
      <c r="S1023" s="1" t="s">
        <v>1741</v>
      </c>
      <c r="T1023" s="1" t="s">
        <v>1741</v>
      </c>
      <c r="U1023" s="1" t="s">
        <v>1741</v>
      </c>
      <c r="V1023" s="1" t="s">
        <v>1741</v>
      </c>
      <c r="W1023" s="3" t="s">
        <v>1741</v>
      </c>
      <c r="X1023" s="3" t="s">
        <v>1741</v>
      </c>
      <c r="Y1023" s="3" t="s">
        <v>1741</v>
      </c>
      <c r="Z1023" s="3" t="s">
        <v>1741</v>
      </c>
      <c r="AA1023" s="3" t="s">
        <v>1741</v>
      </c>
      <c r="AB1023" s="3" t="s">
        <v>1741</v>
      </c>
      <c r="AC1023" s="3" t="s">
        <v>1741</v>
      </c>
      <c r="AD1023" s="3" t="s">
        <v>1741</v>
      </c>
      <c r="AE1023" s="3" t="s">
        <v>1741</v>
      </c>
      <c r="AF1023" s="3" t="s">
        <v>1741</v>
      </c>
      <c r="AG1023" s="3" t="s">
        <v>1741</v>
      </c>
      <c r="AH1023" s="3" t="s">
        <v>1741</v>
      </c>
      <c r="AI1023" s="15" t="s">
        <v>1741</v>
      </c>
    </row>
    <row r="1024" spans="1:35" x14ac:dyDescent="0.3">
      <c r="A1024" s="48" t="s">
        <v>1104</v>
      </c>
      <c r="B1024" s="89" t="s">
        <v>939</v>
      </c>
      <c r="C1024" s="3" t="s">
        <v>939</v>
      </c>
      <c r="D1024" s="11">
        <v>2019</v>
      </c>
      <c r="E1024" s="4">
        <v>43539</v>
      </c>
      <c r="F1024" s="205">
        <v>6570553</v>
      </c>
      <c r="G1024" s="174">
        <v>158751</v>
      </c>
      <c r="H1024" s="1">
        <v>0.92394445362869881</v>
      </c>
      <c r="I1024" s="1">
        <v>0.30527359894197387</v>
      </c>
      <c r="J1024" s="1" t="s">
        <v>556</v>
      </c>
      <c r="K1024" s="1" t="s">
        <v>556</v>
      </c>
      <c r="L1024" s="1">
        <v>0.34865046564170382</v>
      </c>
      <c r="M1024" s="1" t="s">
        <v>581</v>
      </c>
      <c r="N1024" s="1" t="s">
        <v>581</v>
      </c>
      <c r="O1024" s="1" t="s">
        <v>556</v>
      </c>
      <c r="P1024" s="1" t="s">
        <v>581</v>
      </c>
      <c r="Q1024" s="1" t="s">
        <v>581</v>
      </c>
      <c r="R1024" s="1" t="s">
        <v>1741</v>
      </c>
      <c r="S1024" s="1" t="s">
        <v>1741</v>
      </c>
      <c r="T1024" s="1" t="s">
        <v>1741</v>
      </c>
      <c r="U1024" s="1" t="s">
        <v>1741</v>
      </c>
      <c r="V1024" s="1" t="s">
        <v>1741</v>
      </c>
      <c r="W1024" s="3" t="s">
        <v>1741</v>
      </c>
      <c r="X1024" s="3" t="s">
        <v>1741</v>
      </c>
      <c r="Y1024" s="3" t="s">
        <v>1741</v>
      </c>
      <c r="Z1024" s="3" t="s">
        <v>1741</v>
      </c>
      <c r="AA1024" s="3" t="s">
        <v>1741</v>
      </c>
      <c r="AB1024" s="3" t="s">
        <v>1741</v>
      </c>
      <c r="AC1024" s="3" t="s">
        <v>1741</v>
      </c>
      <c r="AD1024" s="3" t="s">
        <v>1741</v>
      </c>
      <c r="AE1024" s="3" t="s">
        <v>1741</v>
      </c>
      <c r="AF1024" s="3" t="s">
        <v>1741</v>
      </c>
      <c r="AG1024" s="3" t="s">
        <v>1741</v>
      </c>
      <c r="AH1024" s="3" t="s">
        <v>1741</v>
      </c>
      <c r="AI1024" s="15" t="s">
        <v>1741</v>
      </c>
    </row>
    <row r="1025" spans="1:35" x14ac:dyDescent="0.3">
      <c r="A1025" s="48" t="s">
        <v>1105</v>
      </c>
      <c r="B1025" s="89" t="s">
        <v>939</v>
      </c>
      <c r="C1025" s="3" t="s">
        <v>939</v>
      </c>
      <c r="D1025" s="11">
        <v>2019</v>
      </c>
      <c r="E1025" s="4">
        <v>43570</v>
      </c>
      <c r="F1025" s="205">
        <v>6570553</v>
      </c>
      <c r="G1025" s="174">
        <v>158751</v>
      </c>
      <c r="H1025" s="1">
        <v>1.5011956674637783</v>
      </c>
      <c r="I1025" s="1">
        <v>3.5344985229990149</v>
      </c>
      <c r="J1025" s="1">
        <v>1.2049112794646626</v>
      </c>
      <c r="K1025" s="1">
        <v>0.99701585515342728</v>
      </c>
      <c r="L1025" s="1">
        <v>3.75154733436489</v>
      </c>
      <c r="M1025" s="1">
        <v>6.959688925506903</v>
      </c>
      <c r="N1025" s="1" t="s">
        <v>581</v>
      </c>
      <c r="O1025" s="1">
        <v>0.65106605309165444</v>
      </c>
      <c r="P1025" s="1" t="s">
        <v>581</v>
      </c>
      <c r="Q1025" s="1" t="s">
        <v>581</v>
      </c>
      <c r="R1025" s="1" t="s">
        <v>1741</v>
      </c>
      <c r="S1025" s="1" t="s">
        <v>1741</v>
      </c>
      <c r="T1025" s="1" t="s">
        <v>1741</v>
      </c>
      <c r="U1025" s="1" t="s">
        <v>1741</v>
      </c>
      <c r="V1025" s="1" t="s">
        <v>1741</v>
      </c>
      <c r="W1025" s="3" t="s">
        <v>1741</v>
      </c>
      <c r="X1025" s="3" t="s">
        <v>1741</v>
      </c>
      <c r="Y1025" s="3" t="s">
        <v>1741</v>
      </c>
      <c r="Z1025" s="3" t="s">
        <v>1741</v>
      </c>
      <c r="AA1025" s="3" t="s">
        <v>1741</v>
      </c>
      <c r="AB1025" s="3" t="s">
        <v>1741</v>
      </c>
      <c r="AC1025" s="3" t="s">
        <v>1741</v>
      </c>
      <c r="AD1025" s="3" t="s">
        <v>1741</v>
      </c>
      <c r="AE1025" s="3" t="s">
        <v>1741</v>
      </c>
      <c r="AF1025" s="3" t="s">
        <v>1741</v>
      </c>
      <c r="AG1025" s="3" t="s">
        <v>1741</v>
      </c>
      <c r="AH1025" s="3" t="s">
        <v>1741</v>
      </c>
      <c r="AI1025" s="15" t="s">
        <v>1741</v>
      </c>
    </row>
    <row r="1026" spans="1:35" x14ac:dyDescent="0.3">
      <c r="A1026" s="48" t="s">
        <v>1106</v>
      </c>
      <c r="B1026" s="89" t="s">
        <v>939</v>
      </c>
      <c r="C1026" s="3" t="s">
        <v>939</v>
      </c>
      <c r="D1026" s="11">
        <v>2019</v>
      </c>
      <c r="E1026" s="4">
        <v>43598</v>
      </c>
      <c r="F1026" s="205">
        <v>6570553</v>
      </c>
      <c r="G1026" s="174">
        <v>158751</v>
      </c>
      <c r="H1026" s="1">
        <v>1.3708367960109951</v>
      </c>
      <c r="I1026" s="1">
        <v>3.4362654222335873</v>
      </c>
      <c r="J1026" s="1">
        <v>1.2549657080757253</v>
      </c>
      <c r="K1026" s="1">
        <v>0.72400252052492664</v>
      </c>
      <c r="L1026" s="1">
        <v>3.6015789810138714</v>
      </c>
      <c r="M1026" s="1">
        <v>7.1887014730459082</v>
      </c>
      <c r="N1026" s="1" t="s">
        <v>581</v>
      </c>
      <c r="O1026" s="1">
        <v>0.64289823837225224</v>
      </c>
      <c r="P1026" s="1" t="s">
        <v>581</v>
      </c>
      <c r="Q1026" s="1" t="s">
        <v>581</v>
      </c>
      <c r="R1026" s="1" t="s">
        <v>1741</v>
      </c>
      <c r="S1026" s="1" t="s">
        <v>1741</v>
      </c>
      <c r="T1026" s="1" t="s">
        <v>1741</v>
      </c>
      <c r="U1026" s="1" t="s">
        <v>1741</v>
      </c>
      <c r="V1026" s="1" t="s">
        <v>1741</v>
      </c>
      <c r="W1026" s="3" t="s">
        <v>1741</v>
      </c>
      <c r="X1026" s="3" t="s">
        <v>1741</v>
      </c>
      <c r="Y1026" s="3" t="s">
        <v>1741</v>
      </c>
      <c r="Z1026" s="3" t="s">
        <v>1741</v>
      </c>
      <c r="AA1026" s="3" t="s">
        <v>1741</v>
      </c>
      <c r="AB1026" s="3" t="s">
        <v>1741</v>
      </c>
      <c r="AC1026" s="3" t="s">
        <v>1741</v>
      </c>
      <c r="AD1026" s="3" t="s">
        <v>1741</v>
      </c>
      <c r="AE1026" s="3" t="s">
        <v>1741</v>
      </c>
      <c r="AF1026" s="3" t="s">
        <v>1741</v>
      </c>
      <c r="AG1026" s="3" t="s">
        <v>1741</v>
      </c>
      <c r="AH1026" s="3" t="s">
        <v>1741</v>
      </c>
      <c r="AI1026" s="15" t="s">
        <v>1741</v>
      </c>
    </row>
    <row r="1027" spans="1:35" x14ac:dyDescent="0.3">
      <c r="A1027" s="48" t="s">
        <v>1107</v>
      </c>
      <c r="B1027" s="89" t="s">
        <v>939</v>
      </c>
      <c r="C1027" s="3" t="s">
        <v>939</v>
      </c>
      <c r="D1027" s="11">
        <v>2019</v>
      </c>
      <c r="E1027" s="4">
        <v>43626</v>
      </c>
      <c r="F1027" s="205">
        <v>6570553</v>
      </c>
      <c r="G1027" s="174">
        <v>158751</v>
      </c>
      <c r="H1027" s="1">
        <v>2.1054450505378086</v>
      </c>
      <c r="I1027" s="1">
        <v>3.5280452299875682</v>
      </c>
      <c r="J1027" s="1">
        <v>0.27183736014269516</v>
      </c>
      <c r="K1027" s="1">
        <v>1.209042538241176</v>
      </c>
      <c r="L1027" s="1">
        <v>3.712021505864548</v>
      </c>
      <c r="M1027" s="1">
        <v>6.590362275552673</v>
      </c>
      <c r="N1027" s="1" t="s">
        <v>581</v>
      </c>
      <c r="O1027" s="1">
        <v>0.50000737689854602</v>
      </c>
      <c r="P1027" s="1" t="s">
        <v>581</v>
      </c>
      <c r="Q1027" s="1" t="s">
        <v>581</v>
      </c>
      <c r="R1027" s="1" t="s">
        <v>1741</v>
      </c>
      <c r="S1027" s="1" t="s">
        <v>1741</v>
      </c>
      <c r="T1027" s="1" t="s">
        <v>1741</v>
      </c>
      <c r="U1027" s="1" t="s">
        <v>1741</v>
      </c>
      <c r="V1027" s="1" t="s">
        <v>1741</v>
      </c>
      <c r="W1027" s="3" t="s">
        <v>1741</v>
      </c>
      <c r="X1027" s="3" t="s">
        <v>1741</v>
      </c>
      <c r="Y1027" s="3" t="s">
        <v>1741</v>
      </c>
      <c r="Z1027" s="3" t="s">
        <v>1741</v>
      </c>
      <c r="AA1027" s="3" t="s">
        <v>1741</v>
      </c>
      <c r="AB1027" s="3" t="s">
        <v>1741</v>
      </c>
      <c r="AC1027" s="3" t="s">
        <v>1741</v>
      </c>
      <c r="AD1027" s="3" t="s">
        <v>1741</v>
      </c>
      <c r="AE1027" s="3" t="s">
        <v>1741</v>
      </c>
      <c r="AF1027" s="3" t="s">
        <v>1741</v>
      </c>
      <c r="AG1027" s="3" t="s">
        <v>1741</v>
      </c>
      <c r="AH1027" s="3" t="s">
        <v>1741</v>
      </c>
      <c r="AI1027" s="15" t="s">
        <v>1741</v>
      </c>
    </row>
    <row r="1028" spans="1:35" x14ac:dyDescent="0.3">
      <c r="A1028" s="48" t="s">
        <v>1238</v>
      </c>
      <c r="B1028" s="89" t="s">
        <v>939</v>
      </c>
      <c r="C1028" s="3" t="s">
        <v>939</v>
      </c>
      <c r="D1028" s="11">
        <v>2019</v>
      </c>
      <c r="E1028" s="4">
        <v>43658</v>
      </c>
      <c r="F1028" s="205">
        <v>6570553</v>
      </c>
      <c r="G1028" s="174">
        <v>158751</v>
      </c>
      <c r="H1028" s="1">
        <v>2.4747344981157933</v>
      </c>
      <c r="I1028" s="1">
        <v>3.5104487838300789</v>
      </c>
      <c r="J1028" s="1">
        <v>1.2797083761562178</v>
      </c>
      <c r="K1028" s="1">
        <v>1.8781710346008906</v>
      </c>
      <c r="L1028" s="1">
        <v>3.2989251455978073</v>
      </c>
      <c r="M1028" s="1">
        <v>7.337037512846865</v>
      </c>
      <c r="N1028" s="1" t="s">
        <v>581</v>
      </c>
      <c r="O1028" s="1">
        <v>0.66687007536827669</v>
      </c>
      <c r="P1028" s="1" t="s">
        <v>556</v>
      </c>
      <c r="Q1028" s="1" t="s">
        <v>1741</v>
      </c>
      <c r="R1028" s="1">
        <v>0.44802372387804035</v>
      </c>
      <c r="S1028" s="1" t="s">
        <v>1741</v>
      </c>
      <c r="T1028" s="1">
        <v>10.283915724563206</v>
      </c>
      <c r="U1028" s="1">
        <v>9.1331470537855424</v>
      </c>
      <c r="V1028" s="1" t="s">
        <v>603</v>
      </c>
      <c r="W1028" s="3" t="s">
        <v>1741</v>
      </c>
      <c r="X1028" s="3" t="s">
        <v>1741</v>
      </c>
      <c r="Y1028" s="3" t="s">
        <v>1741</v>
      </c>
      <c r="Z1028" s="3" t="s">
        <v>1741</v>
      </c>
      <c r="AA1028" s="3" t="s">
        <v>1741</v>
      </c>
      <c r="AB1028" s="3" t="s">
        <v>1741</v>
      </c>
      <c r="AC1028" s="3" t="s">
        <v>1741</v>
      </c>
      <c r="AD1028" s="3" t="s">
        <v>1741</v>
      </c>
      <c r="AE1028" s="3" t="s">
        <v>1741</v>
      </c>
      <c r="AF1028" s="3" t="s">
        <v>1741</v>
      </c>
      <c r="AG1028" s="3" t="s">
        <v>1741</v>
      </c>
      <c r="AH1028" s="3" t="s">
        <v>1741</v>
      </c>
      <c r="AI1028" s="15" t="s">
        <v>1741</v>
      </c>
    </row>
    <row r="1029" spans="1:35" x14ac:dyDescent="0.3">
      <c r="A1029" s="48" t="s">
        <v>1239</v>
      </c>
      <c r="B1029" s="89" t="s">
        <v>939</v>
      </c>
      <c r="C1029" s="3" t="s">
        <v>939</v>
      </c>
      <c r="D1029" s="11">
        <v>2019</v>
      </c>
      <c r="E1029" s="4">
        <v>43693</v>
      </c>
      <c r="F1029" s="205">
        <v>6570553</v>
      </c>
      <c r="G1029" s="174">
        <v>158751</v>
      </c>
      <c r="H1029" s="1">
        <v>1.319325622248078</v>
      </c>
      <c r="I1029" s="1">
        <v>3.5350534985056923</v>
      </c>
      <c r="J1029" s="1">
        <v>1.353261241530354</v>
      </c>
      <c r="K1029" s="1">
        <v>2.4631693016676937</v>
      </c>
      <c r="L1029" s="1">
        <v>4.8496110236579746</v>
      </c>
      <c r="M1029" s="1">
        <v>7.235849702279106</v>
      </c>
      <c r="N1029" s="1" t="s">
        <v>581</v>
      </c>
      <c r="O1029" s="1">
        <v>0.67632833709762064</v>
      </c>
      <c r="P1029" s="1" t="s">
        <v>556</v>
      </c>
      <c r="Q1029" s="1" t="s">
        <v>1741</v>
      </c>
      <c r="R1029" s="1" t="s">
        <v>556</v>
      </c>
      <c r="S1029" s="1" t="s">
        <v>1741</v>
      </c>
      <c r="T1029" s="1">
        <v>3.9422353021695984</v>
      </c>
      <c r="U1029" s="1">
        <v>9.7313553715237386</v>
      </c>
      <c r="V1029" s="1" t="s">
        <v>603</v>
      </c>
      <c r="W1029" s="3" t="s">
        <v>1741</v>
      </c>
      <c r="X1029" s="3" t="s">
        <v>1741</v>
      </c>
      <c r="Y1029" s="3" t="s">
        <v>1741</v>
      </c>
      <c r="Z1029" s="3" t="s">
        <v>1741</v>
      </c>
      <c r="AA1029" s="3" t="s">
        <v>1741</v>
      </c>
      <c r="AB1029" s="3" t="s">
        <v>1741</v>
      </c>
      <c r="AC1029" s="3" t="s">
        <v>1741</v>
      </c>
      <c r="AD1029" s="3" t="s">
        <v>1741</v>
      </c>
      <c r="AE1029" s="3" t="s">
        <v>1741</v>
      </c>
      <c r="AF1029" s="3" t="s">
        <v>1741</v>
      </c>
      <c r="AG1029" s="3" t="s">
        <v>1741</v>
      </c>
      <c r="AH1029" s="3" t="s">
        <v>1741</v>
      </c>
      <c r="AI1029" s="15" t="s">
        <v>1741</v>
      </c>
    </row>
    <row r="1030" spans="1:35" x14ac:dyDescent="0.3">
      <c r="A1030" s="48" t="s">
        <v>1240</v>
      </c>
      <c r="B1030" s="89" t="s">
        <v>939</v>
      </c>
      <c r="C1030" s="3" t="s">
        <v>939</v>
      </c>
      <c r="D1030" s="11">
        <v>2019</v>
      </c>
      <c r="E1030" s="4">
        <v>43726</v>
      </c>
      <c r="F1030" s="205">
        <v>6570553</v>
      </c>
      <c r="G1030" s="174">
        <v>158751</v>
      </c>
      <c r="H1030" s="1">
        <v>2.138312006153416</v>
      </c>
      <c r="I1030" s="1">
        <v>3.5452465861528162</v>
      </c>
      <c r="J1030" s="1">
        <v>1.4637837513860172</v>
      </c>
      <c r="K1030" s="1">
        <v>2.0521661821850623</v>
      </c>
      <c r="L1030" s="1">
        <v>3.6475571138881397</v>
      </c>
      <c r="M1030" s="1">
        <v>7.0857981959303551</v>
      </c>
      <c r="N1030" s="1" t="s">
        <v>581</v>
      </c>
      <c r="O1030" s="1">
        <v>0.51435963519034633</v>
      </c>
      <c r="P1030" s="1" t="s">
        <v>556</v>
      </c>
      <c r="Q1030" s="1" t="s">
        <v>1741</v>
      </c>
      <c r="R1030" s="1" t="s">
        <v>556</v>
      </c>
      <c r="S1030" s="1" t="s">
        <v>1741</v>
      </c>
      <c r="T1030" s="1">
        <v>4.2914081932332406</v>
      </c>
      <c r="U1030" s="1">
        <v>9.3011377825726491</v>
      </c>
      <c r="V1030" s="1" t="s">
        <v>603</v>
      </c>
      <c r="W1030" s="3" t="s">
        <v>1741</v>
      </c>
      <c r="X1030" s="3" t="s">
        <v>1741</v>
      </c>
      <c r="Y1030" s="3" t="s">
        <v>1741</v>
      </c>
      <c r="Z1030" s="3" t="s">
        <v>1741</v>
      </c>
      <c r="AA1030" s="3" t="s">
        <v>1741</v>
      </c>
      <c r="AB1030" s="3" t="s">
        <v>1741</v>
      </c>
      <c r="AC1030" s="3" t="s">
        <v>1741</v>
      </c>
      <c r="AD1030" s="3" t="s">
        <v>1741</v>
      </c>
      <c r="AE1030" s="3" t="s">
        <v>1741</v>
      </c>
      <c r="AF1030" s="3" t="s">
        <v>1741</v>
      </c>
      <c r="AG1030" s="3" t="s">
        <v>1741</v>
      </c>
      <c r="AH1030" s="3" t="s">
        <v>1741</v>
      </c>
      <c r="AI1030" s="15" t="s">
        <v>1741</v>
      </c>
    </row>
    <row r="1031" spans="1:35" x14ac:dyDescent="0.3">
      <c r="A1031" s="48" t="s">
        <v>1241</v>
      </c>
      <c r="B1031" s="89" t="s">
        <v>939</v>
      </c>
      <c r="C1031" s="3" t="s">
        <v>939</v>
      </c>
      <c r="D1031" s="11">
        <v>2019</v>
      </c>
      <c r="E1031" s="4">
        <v>43754</v>
      </c>
      <c r="F1031" s="205">
        <v>6570553</v>
      </c>
      <c r="G1031" s="174">
        <v>158751</v>
      </c>
      <c r="H1031" s="1">
        <v>3.3703760820841815</v>
      </c>
      <c r="I1031" s="1">
        <v>3.6302510640922829</v>
      </c>
      <c r="J1031" s="1">
        <v>1.7497378323360682</v>
      </c>
      <c r="K1031" s="1">
        <v>0.6960705693664796</v>
      </c>
      <c r="L1031" s="1">
        <v>5.1518310612135787</v>
      </c>
      <c r="M1031" s="1">
        <v>8.558386280920363</v>
      </c>
      <c r="N1031" s="1" t="s">
        <v>581</v>
      </c>
      <c r="O1031" s="1">
        <v>0.8858388337137334</v>
      </c>
      <c r="P1031" s="1">
        <v>0.28760306787572226</v>
      </c>
      <c r="Q1031" s="1" t="s">
        <v>1741</v>
      </c>
      <c r="R1031" s="1">
        <v>0.50370119054962681</v>
      </c>
      <c r="S1031" s="1" t="s">
        <v>1741</v>
      </c>
      <c r="T1031" s="1">
        <v>4.918399029465589</v>
      </c>
      <c r="U1031" s="1">
        <v>8.2099603150124398</v>
      </c>
      <c r="V1031" s="1" t="s">
        <v>603</v>
      </c>
      <c r="W1031" s="3" t="s">
        <v>1741</v>
      </c>
      <c r="X1031" s="3" t="s">
        <v>1741</v>
      </c>
      <c r="Y1031" s="3" t="s">
        <v>1741</v>
      </c>
      <c r="Z1031" s="3" t="s">
        <v>1741</v>
      </c>
      <c r="AA1031" s="3" t="s">
        <v>1741</v>
      </c>
      <c r="AB1031" s="3" t="s">
        <v>1741</v>
      </c>
      <c r="AC1031" s="3" t="s">
        <v>1741</v>
      </c>
      <c r="AD1031" s="3" t="s">
        <v>1741</v>
      </c>
      <c r="AE1031" s="3" t="s">
        <v>1741</v>
      </c>
      <c r="AF1031" s="3" t="s">
        <v>1741</v>
      </c>
      <c r="AG1031" s="3" t="s">
        <v>1741</v>
      </c>
      <c r="AH1031" s="3" t="s">
        <v>1741</v>
      </c>
      <c r="AI1031" s="15" t="s">
        <v>1741</v>
      </c>
    </row>
    <row r="1032" spans="1:35" x14ac:dyDescent="0.3">
      <c r="A1032" s="48" t="s">
        <v>1242</v>
      </c>
      <c r="B1032" s="89" t="s">
        <v>939</v>
      </c>
      <c r="C1032" s="3" t="s">
        <v>939</v>
      </c>
      <c r="D1032" s="11">
        <v>2019</v>
      </c>
      <c r="E1032" s="4">
        <v>43784</v>
      </c>
      <c r="F1032" s="205">
        <v>6570553</v>
      </c>
      <c r="G1032" s="174">
        <v>158751</v>
      </c>
      <c r="H1032" s="1">
        <v>2.3908042595752188</v>
      </c>
      <c r="I1032" s="1">
        <v>3.2131650683453947</v>
      </c>
      <c r="J1032" s="1">
        <v>1.6376419368123785</v>
      </c>
      <c r="K1032" s="1">
        <v>0.6744327430330842</v>
      </c>
      <c r="L1032" s="1">
        <v>3.6326018316957898</v>
      </c>
      <c r="M1032" s="1">
        <v>7.6620383989331451</v>
      </c>
      <c r="N1032" s="1" t="s">
        <v>581</v>
      </c>
      <c r="O1032" s="1">
        <v>0.98982173324704359</v>
      </c>
      <c r="P1032" s="1">
        <v>0.24033652997587807</v>
      </c>
      <c r="Q1032" s="1" t="s">
        <v>1741</v>
      </c>
      <c r="R1032" s="1">
        <v>0.42469259281049593</v>
      </c>
      <c r="S1032" s="1" t="s">
        <v>1741</v>
      </c>
      <c r="T1032" s="1">
        <v>3.1227079288501893</v>
      </c>
      <c r="U1032" s="1">
        <v>13.567394246043419</v>
      </c>
      <c r="V1032" s="1" t="s">
        <v>603</v>
      </c>
      <c r="W1032" s="3" t="s">
        <v>1741</v>
      </c>
      <c r="X1032" s="3" t="s">
        <v>1741</v>
      </c>
      <c r="Y1032" s="3" t="s">
        <v>1741</v>
      </c>
      <c r="Z1032" s="3" t="s">
        <v>1741</v>
      </c>
      <c r="AA1032" s="3" t="s">
        <v>1741</v>
      </c>
      <c r="AB1032" s="3" t="s">
        <v>1741</v>
      </c>
      <c r="AC1032" s="3" t="s">
        <v>1741</v>
      </c>
      <c r="AD1032" s="3" t="s">
        <v>1741</v>
      </c>
      <c r="AE1032" s="3" t="s">
        <v>1741</v>
      </c>
      <c r="AF1032" s="3" t="s">
        <v>1741</v>
      </c>
      <c r="AG1032" s="3" t="s">
        <v>1741</v>
      </c>
      <c r="AH1032" s="3" t="s">
        <v>1741</v>
      </c>
      <c r="AI1032" s="15" t="s">
        <v>1741</v>
      </c>
    </row>
    <row r="1033" spans="1:35" x14ac:dyDescent="0.3">
      <c r="A1033" s="48" t="s">
        <v>1243</v>
      </c>
      <c r="B1033" s="89" t="s">
        <v>939</v>
      </c>
      <c r="C1033" s="3" t="s">
        <v>939</v>
      </c>
      <c r="D1033" s="11">
        <v>2019</v>
      </c>
      <c r="E1033" s="4">
        <v>43812</v>
      </c>
      <c r="F1033" s="205">
        <v>6570553</v>
      </c>
      <c r="G1033" s="174">
        <v>158751</v>
      </c>
      <c r="H1033" s="1">
        <v>2.7417553921718176</v>
      </c>
      <c r="I1033" s="1">
        <v>2.2653731555772496</v>
      </c>
      <c r="J1033" s="1">
        <v>1.2455128791807764</v>
      </c>
      <c r="K1033" s="1">
        <v>0.69769517068855069</v>
      </c>
      <c r="L1033" s="1">
        <v>3.7565717888485519</v>
      </c>
      <c r="M1033" s="1">
        <v>6.2370826850524219</v>
      </c>
      <c r="N1033" s="1" t="s">
        <v>581</v>
      </c>
      <c r="O1033" s="1">
        <v>0.72673561324831959</v>
      </c>
      <c r="P1033" s="1">
        <v>1.5122639195486878</v>
      </c>
      <c r="Q1033" s="1" t="s">
        <v>1741</v>
      </c>
      <c r="R1033" s="1">
        <v>0.61904471358695101</v>
      </c>
      <c r="S1033" s="1" t="s">
        <v>1741</v>
      </c>
      <c r="T1033" s="1">
        <v>4.0980505811647712</v>
      </c>
      <c r="U1033" s="1">
        <v>6.6181498317011922</v>
      </c>
      <c r="V1033" s="1" t="s">
        <v>603</v>
      </c>
      <c r="W1033" s="3" t="s">
        <v>1741</v>
      </c>
      <c r="X1033" s="3" t="s">
        <v>1741</v>
      </c>
      <c r="Y1033" s="3" t="s">
        <v>1741</v>
      </c>
      <c r="Z1033" s="3" t="s">
        <v>1741</v>
      </c>
      <c r="AA1033" s="3" t="s">
        <v>1741</v>
      </c>
      <c r="AB1033" s="3" t="s">
        <v>1741</v>
      </c>
      <c r="AC1033" s="3" t="s">
        <v>1741</v>
      </c>
      <c r="AD1033" s="3" t="s">
        <v>1741</v>
      </c>
      <c r="AE1033" s="3" t="s">
        <v>1741</v>
      </c>
      <c r="AF1033" s="3" t="s">
        <v>1741</v>
      </c>
      <c r="AG1033" s="3" t="s">
        <v>1741</v>
      </c>
      <c r="AH1033" s="3" t="s">
        <v>1741</v>
      </c>
      <c r="AI1033" s="15" t="s">
        <v>1741</v>
      </c>
    </row>
    <row r="1034" spans="1:35" x14ac:dyDescent="0.3">
      <c r="A1034" s="48" t="s">
        <v>1108</v>
      </c>
      <c r="B1034" s="89" t="s">
        <v>1109</v>
      </c>
      <c r="C1034" s="3" t="s">
        <v>1109</v>
      </c>
      <c r="D1034" s="11">
        <v>2019</v>
      </c>
      <c r="E1034" s="4">
        <v>43483</v>
      </c>
      <c r="F1034" s="210" t="s">
        <v>1741</v>
      </c>
      <c r="G1034" s="167" t="s">
        <v>1741</v>
      </c>
      <c r="H1034" s="1">
        <v>4.8406055909341061</v>
      </c>
      <c r="I1034" s="1">
        <v>3.386513471927401</v>
      </c>
      <c r="J1034" s="1">
        <v>3.2332625762323528</v>
      </c>
      <c r="K1034" s="1">
        <v>0.86508979413053011</v>
      </c>
      <c r="L1034" s="1">
        <v>3.1159686422498516</v>
      </c>
      <c r="M1034" s="1">
        <v>4.6324000134775432</v>
      </c>
      <c r="N1034" s="1" t="s">
        <v>581</v>
      </c>
      <c r="O1034" s="1">
        <v>0.56729786493255618</v>
      </c>
      <c r="P1034" s="1" t="s">
        <v>581</v>
      </c>
      <c r="Q1034" s="1" t="s">
        <v>581</v>
      </c>
      <c r="R1034" s="1" t="s">
        <v>1741</v>
      </c>
      <c r="S1034" s="1" t="s">
        <v>1741</v>
      </c>
      <c r="T1034" s="1" t="s">
        <v>1741</v>
      </c>
      <c r="U1034" s="1" t="s">
        <v>1741</v>
      </c>
      <c r="V1034" s="1" t="s">
        <v>1741</v>
      </c>
      <c r="W1034" s="3" t="s">
        <v>1741</v>
      </c>
      <c r="X1034" s="3" t="s">
        <v>1741</v>
      </c>
      <c r="Y1034" s="3" t="s">
        <v>1741</v>
      </c>
      <c r="Z1034" s="3" t="s">
        <v>1741</v>
      </c>
      <c r="AA1034" s="3" t="s">
        <v>1741</v>
      </c>
      <c r="AB1034" s="3" t="s">
        <v>1741</v>
      </c>
      <c r="AC1034" s="3" t="s">
        <v>1741</v>
      </c>
      <c r="AD1034" s="3" t="s">
        <v>1741</v>
      </c>
      <c r="AE1034" s="3" t="s">
        <v>1741</v>
      </c>
      <c r="AF1034" s="3" t="s">
        <v>1741</v>
      </c>
      <c r="AG1034" s="3" t="s">
        <v>1741</v>
      </c>
      <c r="AH1034" s="3" t="s">
        <v>1741</v>
      </c>
      <c r="AI1034" s="15" t="s">
        <v>1741</v>
      </c>
    </row>
    <row r="1035" spans="1:35" x14ac:dyDescent="0.3">
      <c r="A1035" s="48" t="s">
        <v>1110</v>
      </c>
      <c r="B1035" s="89" t="s">
        <v>1109</v>
      </c>
      <c r="C1035" s="3" t="s">
        <v>1109</v>
      </c>
      <c r="D1035" s="11">
        <v>2019</v>
      </c>
      <c r="E1035" s="4">
        <v>43522</v>
      </c>
      <c r="F1035" s="210" t="s">
        <v>1741</v>
      </c>
      <c r="G1035" s="167" t="s">
        <v>1741</v>
      </c>
      <c r="H1035" s="1">
        <v>2.8030555926469933</v>
      </c>
      <c r="I1035" s="1">
        <v>0.27974362398184005</v>
      </c>
      <c r="J1035" s="1">
        <v>1.2493879912760937</v>
      </c>
      <c r="K1035" s="1">
        <v>0.70470022699959944</v>
      </c>
      <c r="L1035" s="1">
        <v>1.7181310366315041</v>
      </c>
      <c r="M1035" s="1">
        <v>3.5238349579383099</v>
      </c>
      <c r="N1035" s="1" t="s">
        <v>581</v>
      </c>
      <c r="O1035" s="1">
        <v>0.22663239417812794</v>
      </c>
      <c r="P1035" s="1" t="s">
        <v>581</v>
      </c>
      <c r="Q1035" s="1" t="s">
        <v>581</v>
      </c>
      <c r="R1035" s="1" t="s">
        <v>1741</v>
      </c>
      <c r="S1035" s="1" t="s">
        <v>1741</v>
      </c>
      <c r="T1035" s="1" t="s">
        <v>1741</v>
      </c>
      <c r="U1035" s="1" t="s">
        <v>1741</v>
      </c>
      <c r="V1035" s="1" t="s">
        <v>1741</v>
      </c>
      <c r="W1035" s="3" t="s">
        <v>1741</v>
      </c>
      <c r="X1035" s="3" t="s">
        <v>1741</v>
      </c>
      <c r="Y1035" s="3" t="s">
        <v>1741</v>
      </c>
      <c r="Z1035" s="3" t="s">
        <v>1741</v>
      </c>
      <c r="AA1035" s="3" t="s">
        <v>1741</v>
      </c>
      <c r="AB1035" s="3" t="s">
        <v>1741</v>
      </c>
      <c r="AC1035" s="3" t="s">
        <v>1741</v>
      </c>
      <c r="AD1035" s="3" t="s">
        <v>1741</v>
      </c>
      <c r="AE1035" s="3" t="s">
        <v>1741</v>
      </c>
      <c r="AF1035" s="3" t="s">
        <v>1741</v>
      </c>
      <c r="AG1035" s="3" t="s">
        <v>1741</v>
      </c>
      <c r="AH1035" s="3" t="s">
        <v>1741</v>
      </c>
      <c r="AI1035" s="15" t="s">
        <v>1741</v>
      </c>
    </row>
    <row r="1036" spans="1:35" x14ac:dyDescent="0.3">
      <c r="A1036" s="48" t="s">
        <v>1111</v>
      </c>
      <c r="B1036" s="89" t="s">
        <v>1109</v>
      </c>
      <c r="C1036" s="3" t="s">
        <v>1109</v>
      </c>
      <c r="D1036" s="11">
        <v>2019</v>
      </c>
      <c r="E1036" s="4">
        <v>43539</v>
      </c>
      <c r="F1036" s="210" t="s">
        <v>1741</v>
      </c>
      <c r="G1036" s="167" t="s">
        <v>1741</v>
      </c>
      <c r="H1036" s="1">
        <v>0.35954691473698303</v>
      </c>
      <c r="I1036" s="1">
        <v>0.34911658412528446</v>
      </c>
      <c r="J1036" s="1" t="s">
        <v>556</v>
      </c>
      <c r="K1036" s="1" t="s">
        <v>556</v>
      </c>
      <c r="L1036" s="1">
        <v>0.3729398117164146</v>
      </c>
      <c r="M1036" s="1" t="s">
        <v>581</v>
      </c>
      <c r="N1036" s="1" t="s">
        <v>581</v>
      </c>
      <c r="O1036" s="1" t="s">
        <v>556</v>
      </c>
      <c r="P1036" s="1" t="s">
        <v>581</v>
      </c>
      <c r="Q1036" s="1" t="s">
        <v>581</v>
      </c>
      <c r="R1036" s="1" t="s">
        <v>1741</v>
      </c>
      <c r="S1036" s="1" t="s">
        <v>1741</v>
      </c>
      <c r="T1036" s="1" t="s">
        <v>1741</v>
      </c>
      <c r="U1036" s="1" t="s">
        <v>1741</v>
      </c>
      <c r="V1036" s="1" t="s">
        <v>1741</v>
      </c>
      <c r="W1036" s="3" t="s">
        <v>1741</v>
      </c>
      <c r="X1036" s="3" t="s">
        <v>1741</v>
      </c>
      <c r="Y1036" s="3" t="s">
        <v>1741</v>
      </c>
      <c r="Z1036" s="3" t="s">
        <v>1741</v>
      </c>
      <c r="AA1036" s="3" t="s">
        <v>1741</v>
      </c>
      <c r="AB1036" s="3" t="s">
        <v>1741</v>
      </c>
      <c r="AC1036" s="3" t="s">
        <v>1741</v>
      </c>
      <c r="AD1036" s="3" t="s">
        <v>1741</v>
      </c>
      <c r="AE1036" s="3" t="s">
        <v>1741</v>
      </c>
      <c r="AF1036" s="3" t="s">
        <v>1741</v>
      </c>
      <c r="AG1036" s="3" t="s">
        <v>1741</v>
      </c>
      <c r="AH1036" s="3" t="s">
        <v>1741</v>
      </c>
      <c r="AI1036" s="15" t="s">
        <v>1741</v>
      </c>
    </row>
    <row r="1037" spans="1:35" x14ac:dyDescent="0.3">
      <c r="A1037" s="48" t="s">
        <v>1112</v>
      </c>
      <c r="B1037" s="89" t="s">
        <v>1109</v>
      </c>
      <c r="C1037" s="3" t="s">
        <v>1109</v>
      </c>
      <c r="D1037" s="11">
        <v>2019</v>
      </c>
      <c r="E1037" s="4">
        <v>43570</v>
      </c>
      <c r="F1037" s="210" t="s">
        <v>1741</v>
      </c>
      <c r="G1037" s="167" t="s">
        <v>1741</v>
      </c>
      <c r="H1037" s="1">
        <v>4.8177940665381822</v>
      </c>
      <c r="I1037" s="1">
        <v>3.0996493001800891</v>
      </c>
      <c r="J1037" s="1">
        <v>1.8439498639176373</v>
      </c>
      <c r="K1037" s="1">
        <v>1.0126423448593365</v>
      </c>
      <c r="L1037" s="1">
        <v>2.9787052541783825</v>
      </c>
      <c r="M1037" s="1">
        <v>5.2101265137188166</v>
      </c>
      <c r="N1037" s="1" t="s">
        <v>581</v>
      </c>
      <c r="O1037" s="1">
        <v>0.39220606886715381</v>
      </c>
      <c r="P1037" s="1">
        <v>0.40070952395997417</v>
      </c>
      <c r="Q1037" s="1" t="s">
        <v>581</v>
      </c>
      <c r="R1037" s="1" t="s">
        <v>1741</v>
      </c>
      <c r="S1037" s="1" t="s">
        <v>1741</v>
      </c>
      <c r="T1037" s="1" t="s">
        <v>1741</v>
      </c>
      <c r="U1037" s="1" t="s">
        <v>1741</v>
      </c>
      <c r="V1037" s="1" t="s">
        <v>1741</v>
      </c>
      <c r="W1037" s="3" t="s">
        <v>1741</v>
      </c>
      <c r="X1037" s="3" t="s">
        <v>1741</v>
      </c>
      <c r="Y1037" s="3" t="s">
        <v>1741</v>
      </c>
      <c r="Z1037" s="3" t="s">
        <v>1741</v>
      </c>
      <c r="AA1037" s="3" t="s">
        <v>1741</v>
      </c>
      <c r="AB1037" s="3" t="s">
        <v>1741</v>
      </c>
      <c r="AC1037" s="3" t="s">
        <v>1741</v>
      </c>
      <c r="AD1037" s="3" t="s">
        <v>1741</v>
      </c>
      <c r="AE1037" s="3" t="s">
        <v>1741</v>
      </c>
      <c r="AF1037" s="3" t="s">
        <v>1741</v>
      </c>
      <c r="AG1037" s="3" t="s">
        <v>1741</v>
      </c>
      <c r="AH1037" s="3" t="s">
        <v>1741</v>
      </c>
      <c r="AI1037" s="15" t="s">
        <v>1741</v>
      </c>
    </row>
    <row r="1038" spans="1:35" x14ac:dyDescent="0.3">
      <c r="A1038" s="48" t="s">
        <v>1113</v>
      </c>
      <c r="B1038" s="89" t="s">
        <v>1109</v>
      </c>
      <c r="C1038" s="3" t="s">
        <v>1109</v>
      </c>
      <c r="D1038" s="11">
        <v>2019</v>
      </c>
      <c r="E1038" s="4">
        <v>43598</v>
      </c>
      <c r="F1038" s="210" t="s">
        <v>1741</v>
      </c>
      <c r="G1038" s="167" t="s">
        <v>1741</v>
      </c>
      <c r="H1038" s="1">
        <v>4.9564136169640758</v>
      </c>
      <c r="I1038" s="1">
        <v>3.4784084417111947</v>
      </c>
      <c r="J1038" s="1">
        <v>1.9680363323875774</v>
      </c>
      <c r="K1038" s="1">
        <v>0.8048910460443881</v>
      </c>
      <c r="L1038" s="1">
        <v>3.6522162852438087</v>
      </c>
      <c r="M1038" s="1">
        <v>4.5671846720339504</v>
      </c>
      <c r="N1038" s="1" t="s">
        <v>581</v>
      </c>
      <c r="O1038" s="1">
        <v>0.64232665543281531</v>
      </c>
      <c r="P1038" s="1">
        <v>0.6748952227327063</v>
      </c>
      <c r="Q1038" s="1" t="s">
        <v>581</v>
      </c>
      <c r="R1038" s="1" t="s">
        <v>1741</v>
      </c>
      <c r="S1038" s="1" t="s">
        <v>1741</v>
      </c>
      <c r="T1038" s="1" t="s">
        <v>1741</v>
      </c>
      <c r="U1038" s="1" t="s">
        <v>1741</v>
      </c>
      <c r="V1038" s="1" t="s">
        <v>1741</v>
      </c>
      <c r="W1038" s="3" t="s">
        <v>1741</v>
      </c>
      <c r="X1038" s="3" t="s">
        <v>1741</v>
      </c>
      <c r="Y1038" s="3" t="s">
        <v>1741</v>
      </c>
      <c r="Z1038" s="3" t="s">
        <v>1741</v>
      </c>
      <c r="AA1038" s="3" t="s">
        <v>1741</v>
      </c>
      <c r="AB1038" s="3" t="s">
        <v>1741</v>
      </c>
      <c r="AC1038" s="3" t="s">
        <v>1741</v>
      </c>
      <c r="AD1038" s="3" t="s">
        <v>1741</v>
      </c>
      <c r="AE1038" s="3" t="s">
        <v>1741</v>
      </c>
      <c r="AF1038" s="3" t="s">
        <v>1741</v>
      </c>
      <c r="AG1038" s="3" t="s">
        <v>1741</v>
      </c>
      <c r="AH1038" s="3" t="s">
        <v>1741</v>
      </c>
      <c r="AI1038" s="15" t="s">
        <v>1741</v>
      </c>
    </row>
    <row r="1039" spans="1:35" x14ac:dyDescent="0.3">
      <c r="A1039" s="48" t="s">
        <v>1114</v>
      </c>
      <c r="B1039" s="89" t="s">
        <v>1109</v>
      </c>
      <c r="C1039" s="3" t="s">
        <v>1109</v>
      </c>
      <c r="D1039" s="11">
        <v>2019</v>
      </c>
      <c r="E1039" s="4">
        <v>43626</v>
      </c>
      <c r="F1039" s="210" t="s">
        <v>1741</v>
      </c>
      <c r="G1039" s="167" t="s">
        <v>1741</v>
      </c>
      <c r="H1039" s="1">
        <v>5.4729083034020949</v>
      </c>
      <c r="I1039" s="1">
        <v>3.1287236472669866</v>
      </c>
      <c r="J1039" s="1">
        <v>0.21580575951177702</v>
      </c>
      <c r="K1039" s="1">
        <v>0.9813437801298962</v>
      </c>
      <c r="L1039" s="1">
        <v>3.2987630124068956</v>
      </c>
      <c r="M1039" s="1">
        <v>4.9520301569138514</v>
      </c>
      <c r="N1039" s="1" t="s">
        <v>581</v>
      </c>
      <c r="O1039" s="1">
        <v>0.48939790428361035</v>
      </c>
      <c r="P1039" s="1">
        <v>0.53396914380767724</v>
      </c>
      <c r="Q1039" s="1" t="s">
        <v>581</v>
      </c>
      <c r="R1039" s="1" t="s">
        <v>1741</v>
      </c>
      <c r="S1039" s="1" t="s">
        <v>1741</v>
      </c>
      <c r="T1039" s="1" t="s">
        <v>1741</v>
      </c>
      <c r="U1039" s="1" t="s">
        <v>1741</v>
      </c>
      <c r="V1039" s="1" t="s">
        <v>1741</v>
      </c>
      <c r="W1039" s="3" t="s">
        <v>1741</v>
      </c>
      <c r="X1039" s="3" t="s">
        <v>1741</v>
      </c>
      <c r="Y1039" s="3" t="s">
        <v>1741</v>
      </c>
      <c r="Z1039" s="3" t="s">
        <v>1741</v>
      </c>
      <c r="AA1039" s="3" t="s">
        <v>1741</v>
      </c>
      <c r="AB1039" s="3" t="s">
        <v>1741</v>
      </c>
      <c r="AC1039" s="3" t="s">
        <v>1741</v>
      </c>
      <c r="AD1039" s="3" t="s">
        <v>1741</v>
      </c>
      <c r="AE1039" s="3" t="s">
        <v>1741</v>
      </c>
      <c r="AF1039" s="3" t="s">
        <v>1741</v>
      </c>
      <c r="AG1039" s="3" t="s">
        <v>1741</v>
      </c>
      <c r="AH1039" s="3" t="s">
        <v>1741</v>
      </c>
      <c r="AI1039" s="15" t="s">
        <v>1741</v>
      </c>
    </row>
    <row r="1040" spans="1:35" x14ac:dyDescent="0.3">
      <c r="A1040" s="48" t="s">
        <v>1244</v>
      </c>
      <c r="B1040" s="89" t="s">
        <v>1109</v>
      </c>
      <c r="C1040" s="3" t="s">
        <v>1109</v>
      </c>
      <c r="D1040" s="11">
        <v>2019</v>
      </c>
      <c r="E1040" s="4">
        <v>43658</v>
      </c>
      <c r="F1040" s="210" t="s">
        <v>1741</v>
      </c>
      <c r="G1040" s="167" t="s">
        <v>1741</v>
      </c>
      <c r="H1040" s="1">
        <v>4.8134593556736567</v>
      </c>
      <c r="I1040" s="1">
        <v>3.1187771165494489</v>
      </c>
      <c r="J1040" s="1">
        <v>2.3754892912834551</v>
      </c>
      <c r="K1040" s="1">
        <v>2.2747265803180259</v>
      </c>
      <c r="L1040" s="1">
        <v>3.2369707963381389</v>
      </c>
      <c r="M1040" s="1">
        <v>4.8195907456321807</v>
      </c>
      <c r="N1040" s="1" t="s">
        <v>581</v>
      </c>
      <c r="O1040" s="1">
        <v>0.66077925935355208</v>
      </c>
      <c r="P1040" s="1" t="s">
        <v>556</v>
      </c>
      <c r="Q1040" s="1" t="s">
        <v>1741</v>
      </c>
      <c r="R1040" s="1">
        <v>0.61259799085595479</v>
      </c>
      <c r="S1040" s="1" t="s">
        <v>1741</v>
      </c>
      <c r="T1040" s="1">
        <v>2.8482321866148999</v>
      </c>
      <c r="U1040" s="1">
        <v>6.2492335762551843</v>
      </c>
      <c r="V1040" s="1" t="s">
        <v>603</v>
      </c>
      <c r="W1040" s="3" t="s">
        <v>1741</v>
      </c>
      <c r="X1040" s="3" t="s">
        <v>1741</v>
      </c>
      <c r="Y1040" s="3" t="s">
        <v>1741</v>
      </c>
      <c r="Z1040" s="3" t="s">
        <v>1741</v>
      </c>
      <c r="AA1040" s="3" t="s">
        <v>1741</v>
      </c>
      <c r="AB1040" s="3" t="s">
        <v>1741</v>
      </c>
      <c r="AC1040" s="3" t="s">
        <v>1741</v>
      </c>
      <c r="AD1040" s="3" t="s">
        <v>1741</v>
      </c>
      <c r="AE1040" s="3" t="s">
        <v>1741</v>
      </c>
      <c r="AF1040" s="3" t="s">
        <v>1741</v>
      </c>
      <c r="AG1040" s="3" t="s">
        <v>1741</v>
      </c>
      <c r="AH1040" s="3" t="s">
        <v>1741</v>
      </c>
      <c r="AI1040" s="15" t="s">
        <v>1741</v>
      </c>
    </row>
    <row r="1041" spans="1:35" x14ac:dyDescent="0.3">
      <c r="A1041" s="48" t="s">
        <v>1245</v>
      </c>
      <c r="B1041" s="89" t="s">
        <v>1109</v>
      </c>
      <c r="C1041" s="3" t="s">
        <v>1109</v>
      </c>
      <c r="D1041" s="11">
        <v>2019</v>
      </c>
      <c r="E1041" s="4">
        <v>43658</v>
      </c>
      <c r="F1041" s="210" t="s">
        <v>1741</v>
      </c>
      <c r="G1041" s="167" t="s">
        <v>1741</v>
      </c>
      <c r="H1041" s="1">
        <v>5.2423938482113002</v>
      </c>
      <c r="I1041" s="1">
        <v>3.4259445001671684</v>
      </c>
      <c r="J1041" s="1">
        <v>2.5371426780341024</v>
      </c>
      <c r="K1041" s="1">
        <v>2.2247596957539284</v>
      </c>
      <c r="L1041" s="1">
        <v>4.5046180207288531</v>
      </c>
      <c r="M1041" s="1">
        <v>5.3424648946840527</v>
      </c>
      <c r="N1041" s="1" t="s">
        <v>581</v>
      </c>
      <c r="O1041" s="1">
        <v>0.80440279170845874</v>
      </c>
      <c r="P1041" s="1" t="s">
        <v>556</v>
      </c>
      <c r="Q1041" s="1" t="s">
        <v>1741</v>
      </c>
      <c r="R1041" s="1">
        <v>0.55948052490805755</v>
      </c>
      <c r="S1041" s="1" t="s">
        <v>1741</v>
      </c>
      <c r="T1041" s="1">
        <v>4.3630892678034101</v>
      </c>
      <c r="U1041" s="1">
        <v>5.8102327816783692</v>
      </c>
      <c r="V1041" s="1" t="s">
        <v>603</v>
      </c>
      <c r="W1041" s="3" t="s">
        <v>1741</v>
      </c>
      <c r="X1041" s="3" t="s">
        <v>1741</v>
      </c>
      <c r="Y1041" s="3" t="s">
        <v>1741</v>
      </c>
      <c r="Z1041" s="3" t="s">
        <v>1741</v>
      </c>
      <c r="AA1041" s="3" t="s">
        <v>1741</v>
      </c>
      <c r="AB1041" s="3" t="s">
        <v>1741</v>
      </c>
      <c r="AC1041" s="3" t="s">
        <v>1741</v>
      </c>
      <c r="AD1041" s="3" t="s">
        <v>1741</v>
      </c>
      <c r="AE1041" s="3" t="s">
        <v>1741</v>
      </c>
      <c r="AF1041" s="3" t="s">
        <v>1741</v>
      </c>
      <c r="AG1041" s="3" t="s">
        <v>1741</v>
      </c>
      <c r="AH1041" s="3" t="s">
        <v>1741</v>
      </c>
      <c r="AI1041" s="15" t="s">
        <v>1741</v>
      </c>
    </row>
    <row r="1042" spans="1:35" x14ac:dyDescent="0.3">
      <c r="A1042" s="48" t="s">
        <v>1246</v>
      </c>
      <c r="B1042" s="89" t="s">
        <v>1109</v>
      </c>
      <c r="C1042" s="3" t="s">
        <v>1109</v>
      </c>
      <c r="D1042" s="11">
        <v>2019</v>
      </c>
      <c r="E1042" s="4">
        <v>43696</v>
      </c>
      <c r="F1042" s="210" t="s">
        <v>1741</v>
      </c>
      <c r="G1042" s="167" t="s">
        <v>1741</v>
      </c>
      <c r="H1042" s="1">
        <v>4.5495119480895285</v>
      </c>
      <c r="I1042" s="1">
        <v>3.5494117778000374</v>
      </c>
      <c r="J1042" s="1">
        <v>2.2686901065144074</v>
      </c>
      <c r="K1042" s="1">
        <v>2.4133938807083148</v>
      </c>
      <c r="L1042" s="1">
        <v>3.1725711487306194</v>
      </c>
      <c r="M1042" s="1">
        <v>4.9900163611472834</v>
      </c>
      <c r="N1042" s="1" t="s">
        <v>581</v>
      </c>
      <c r="O1042" s="1">
        <v>0.74338597838547749</v>
      </c>
      <c r="P1042" s="1" t="s">
        <v>556</v>
      </c>
      <c r="Q1042" s="1" t="s">
        <v>1741</v>
      </c>
      <c r="R1042" s="1">
        <v>0.60601912139526082</v>
      </c>
      <c r="S1042" s="1" t="s">
        <v>1741</v>
      </c>
      <c r="T1042" s="1">
        <v>4.6145113359377596</v>
      </c>
      <c r="U1042" s="1">
        <v>6.1561209611895773</v>
      </c>
      <c r="V1042" s="1" t="s">
        <v>603</v>
      </c>
      <c r="W1042" s="3" t="s">
        <v>1741</v>
      </c>
      <c r="X1042" s="3" t="s">
        <v>1741</v>
      </c>
      <c r="Y1042" s="3" t="s">
        <v>1741</v>
      </c>
      <c r="Z1042" s="3" t="s">
        <v>1741</v>
      </c>
      <c r="AA1042" s="3" t="s">
        <v>1741</v>
      </c>
      <c r="AB1042" s="3" t="s">
        <v>1741</v>
      </c>
      <c r="AC1042" s="3" t="s">
        <v>1741</v>
      </c>
      <c r="AD1042" s="3" t="s">
        <v>1741</v>
      </c>
      <c r="AE1042" s="3" t="s">
        <v>1741</v>
      </c>
      <c r="AF1042" s="3" t="s">
        <v>1741</v>
      </c>
      <c r="AG1042" s="3" t="s">
        <v>1741</v>
      </c>
      <c r="AH1042" s="3" t="s">
        <v>1741</v>
      </c>
      <c r="AI1042" s="15" t="s">
        <v>1741</v>
      </c>
    </row>
    <row r="1043" spans="1:35" x14ac:dyDescent="0.3">
      <c r="A1043" s="48" t="s">
        <v>1247</v>
      </c>
      <c r="B1043" s="89" t="s">
        <v>1109</v>
      </c>
      <c r="C1043" s="3" t="s">
        <v>1109</v>
      </c>
      <c r="D1043" s="11">
        <v>2019</v>
      </c>
      <c r="E1043" s="4">
        <v>43727</v>
      </c>
      <c r="F1043" s="210" t="s">
        <v>1741</v>
      </c>
      <c r="G1043" s="167" t="s">
        <v>1741</v>
      </c>
      <c r="H1043" s="1">
        <v>5.6728915000549538</v>
      </c>
      <c r="I1043" s="1">
        <v>4.2355245146528375</v>
      </c>
      <c r="J1043" s="1">
        <v>1.6739606126914659</v>
      </c>
      <c r="K1043" s="1">
        <v>2.0496607815513124</v>
      </c>
      <c r="L1043" s="1">
        <v>3.2587552331564802</v>
      </c>
      <c r="M1043" s="1">
        <v>5.2590150175354458</v>
      </c>
      <c r="N1043" s="1" t="s">
        <v>581</v>
      </c>
      <c r="O1043" s="1">
        <v>0.79624911323601411</v>
      </c>
      <c r="P1043" s="1" t="s">
        <v>556</v>
      </c>
      <c r="Q1043" s="1" t="s">
        <v>1741</v>
      </c>
      <c r="R1043" s="1">
        <v>0.3701827483188953</v>
      </c>
      <c r="S1043" s="1" t="s">
        <v>1741</v>
      </c>
      <c r="T1043" s="1">
        <v>5.0717904139564158</v>
      </c>
      <c r="U1043" s="1">
        <v>5.9761298122558264</v>
      </c>
      <c r="V1043" s="1" t="s">
        <v>603</v>
      </c>
      <c r="W1043" s="3" t="s">
        <v>1741</v>
      </c>
      <c r="X1043" s="3" t="s">
        <v>1741</v>
      </c>
      <c r="Y1043" s="3" t="s">
        <v>1741</v>
      </c>
      <c r="Z1043" s="3" t="s">
        <v>1741</v>
      </c>
      <c r="AA1043" s="3" t="s">
        <v>1741</v>
      </c>
      <c r="AB1043" s="3" t="s">
        <v>1741</v>
      </c>
      <c r="AC1043" s="3" t="s">
        <v>1741</v>
      </c>
      <c r="AD1043" s="3" t="s">
        <v>1741</v>
      </c>
      <c r="AE1043" s="3" t="s">
        <v>1741</v>
      </c>
      <c r="AF1043" s="3" t="s">
        <v>1741</v>
      </c>
      <c r="AG1043" s="3" t="s">
        <v>1741</v>
      </c>
      <c r="AH1043" s="3" t="s">
        <v>1741</v>
      </c>
      <c r="AI1043" s="15" t="s">
        <v>1741</v>
      </c>
    </row>
    <row r="1044" spans="1:35" x14ac:dyDescent="0.3">
      <c r="A1044" s="48" t="s">
        <v>1248</v>
      </c>
      <c r="B1044" s="89" t="s">
        <v>1109</v>
      </c>
      <c r="C1044" s="3" t="s">
        <v>1109</v>
      </c>
      <c r="D1044" s="11">
        <v>2019</v>
      </c>
      <c r="E1044" s="4">
        <v>43727</v>
      </c>
      <c r="F1044" s="210" t="s">
        <v>1741</v>
      </c>
      <c r="G1044" s="167" t="s">
        <v>1741</v>
      </c>
      <c r="H1044" s="1">
        <v>4.5196807046518002</v>
      </c>
      <c r="I1044" s="1">
        <v>3.9902481223703359</v>
      </c>
      <c r="J1044" s="1">
        <v>2.5493983720655895</v>
      </c>
      <c r="K1044" s="1">
        <v>2.5592406904958516</v>
      </c>
      <c r="L1044" s="1">
        <v>4.1794070229247771</v>
      </c>
      <c r="M1044" s="1">
        <v>4.8497699657897844</v>
      </c>
      <c r="N1044" s="1" t="s">
        <v>581</v>
      </c>
      <c r="O1044" s="1">
        <v>0.78340411309032287</v>
      </c>
      <c r="P1044" s="1" t="s">
        <v>556</v>
      </c>
      <c r="Q1044" s="1" t="s">
        <v>1741</v>
      </c>
      <c r="R1044" s="1">
        <v>0.69746569147890369</v>
      </c>
      <c r="S1044" s="1" t="s">
        <v>1741</v>
      </c>
      <c r="T1044" s="1">
        <v>4.6360740828123159</v>
      </c>
      <c r="U1044" s="1">
        <v>5.6732826078408243</v>
      </c>
      <c r="V1044" s="1" t="s">
        <v>603</v>
      </c>
      <c r="W1044" s="3" t="s">
        <v>1741</v>
      </c>
      <c r="X1044" s="3" t="s">
        <v>1741</v>
      </c>
      <c r="Y1044" s="3" t="s">
        <v>1741</v>
      </c>
      <c r="Z1044" s="3" t="s">
        <v>1741</v>
      </c>
      <c r="AA1044" s="3" t="s">
        <v>1741</v>
      </c>
      <c r="AB1044" s="3" t="s">
        <v>1741</v>
      </c>
      <c r="AC1044" s="3" t="s">
        <v>1741</v>
      </c>
      <c r="AD1044" s="3" t="s">
        <v>1741</v>
      </c>
      <c r="AE1044" s="3" t="s">
        <v>1741</v>
      </c>
      <c r="AF1044" s="3" t="s">
        <v>1741</v>
      </c>
      <c r="AG1044" s="3" t="s">
        <v>1741</v>
      </c>
      <c r="AH1044" s="3" t="s">
        <v>1741</v>
      </c>
      <c r="AI1044" s="15" t="s">
        <v>1741</v>
      </c>
    </row>
    <row r="1045" spans="1:35" x14ac:dyDescent="0.3">
      <c r="A1045" s="48" t="s">
        <v>1249</v>
      </c>
      <c r="B1045" s="89" t="s">
        <v>1109</v>
      </c>
      <c r="C1045" s="3" t="s">
        <v>1109</v>
      </c>
      <c r="D1045" s="11">
        <v>2019</v>
      </c>
      <c r="E1045" s="4">
        <v>43754</v>
      </c>
      <c r="F1045" s="210" t="s">
        <v>1741</v>
      </c>
      <c r="G1045" s="167" t="s">
        <v>1741</v>
      </c>
      <c r="H1045" s="1">
        <v>5.2500253956644523</v>
      </c>
      <c r="I1045" s="1">
        <v>4.6230267568720675</v>
      </c>
      <c r="J1045" s="1">
        <v>2.9722069848235511</v>
      </c>
      <c r="K1045" s="1">
        <v>1.0625952337416957</v>
      </c>
      <c r="L1045" s="1">
        <v>5.1512362609455309</v>
      </c>
      <c r="M1045" s="1">
        <v>6.9933564941793138</v>
      </c>
      <c r="N1045" s="1" t="s">
        <v>581</v>
      </c>
      <c r="O1045" s="1">
        <v>0.85087665833688875</v>
      </c>
      <c r="P1045" s="1">
        <v>1.6753418256435264</v>
      </c>
      <c r="Q1045" s="1" t="s">
        <v>1741</v>
      </c>
      <c r="R1045" s="1">
        <v>0.53120619247882006</v>
      </c>
      <c r="S1045" s="1" t="s">
        <v>1741</v>
      </c>
      <c r="T1045" s="1">
        <v>5.2558156071595459</v>
      </c>
      <c r="U1045" s="1">
        <v>4.3330082688283458</v>
      </c>
      <c r="V1045" s="1" t="s">
        <v>603</v>
      </c>
      <c r="W1045" s="3" t="s">
        <v>1741</v>
      </c>
      <c r="X1045" s="3" t="s">
        <v>1741</v>
      </c>
      <c r="Y1045" s="3" t="s">
        <v>1741</v>
      </c>
      <c r="Z1045" s="3" t="s">
        <v>1741</v>
      </c>
      <c r="AA1045" s="3" t="s">
        <v>1741</v>
      </c>
      <c r="AB1045" s="3" t="s">
        <v>1741</v>
      </c>
      <c r="AC1045" s="3" t="s">
        <v>1741</v>
      </c>
      <c r="AD1045" s="3" t="s">
        <v>1741</v>
      </c>
      <c r="AE1045" s="3" t="s">
        <v>1741</v>
      </c>
      <c r="AF1045" s="3" t="s">
        <v>1741</v>
      </c>
      <c r="AG1045" s="3" t="s">
        <v>1741</v>
      </c>
      <c r="AH1045" s="3" t="s">
        <v>1741</v>
      </c>
      <c r="AI1045" s="15" t="s">
        <v>1741</v>
      </c>
    </row>
    <row r="1046" spans="1:35" x14ac:dyDescent="0.3">
      <c r="A1046" s="48" t="s">
        <v>1250</v>
      </c>
      <c r="B1046" s="89" t="s">
        <v>1109</v>
      </c>
      <c r="C1046" s="3" t="s">
        <v>1109</v>
      </c>
      <c r="D1046" s="11">
        <v>2019</v>
      </c>
      <c r="E1046" s="4">
        <v>43784</v>
      </c>
      <c r="F1046" s="210" t="s">
        <v>1741</v>
      </c>
      <c r="G1046" s="167" t="s">
        <v>1741</v>
      </c>
      <c r="H1046" s="1">
        <v>4.5682555601439452</v>
      </c>
      <c r="I1046" s="1">
        <v>3.103897508504907</v>
      </c>
      <c r="J1046" s="1">
        <v>2.7659135154268184</v>
      </c>
      <c r="K1046" s="1">
        <v>1.4520283955715494</v>
      </c>
      <c r="L1046" s="1">
        <v>4.1439049810237352</v>
      </c>
      <c r="M1046" s="1">
        <v>8.1842762472223871</v>
      </c>
      <c r="N1046" s="1" t="s">
        <v>581</v>
      </c>
      <c r="O1046" s="1">
        <v>0.59725089965193789</v>
      </c>
      <c r="P1046" s="1">
        <v>1.0087900418854345</v>
      </c>
      <c r="Q1046" s="1" t="s">
        <v>1741</v>
      </c>
      <c r="R1046" s="1">
        <v>0.3196566574243408</v>
      </c>
      <c r="S1046" s="1" t="s">
        <v>1741</v>
      </c>
      <c r="T1046" s="1">
        <v>1.9011661062277547</v>
      </c>
      <c r="U1046" s="1">
        <v>9.5631526163648175</v>
      </c>
      <c r="V1046" s="1" t="s">
        <v>603</v>
      </c>
      <c r="W1046" s="3" t="s">
        <v>1741</v>
      </c>
      <c r="X1046" s="3" t="s">
        <v>1741</v>
      </c>
      <c r="Y1046" s="3" t="s">
        <v>1741</v>
      </c>
      <c r="Z1046" s="3" t="s">
        <v>1741</v>
      </c>
      <c r="AA1046" s="3" t="s">
        <v>1741</v>
      </c>
      <c r="AB1046" s="3" t="s">
        <v>1741</v>
      </c>
      <c r="AC1046" s="3" t="s">
        <v>1741</v>
      </c>
      <c r="AD1046" s="3" t="s">
        <v>1741</v>
      </c>
      <c r="AE1046" s="3" t="s">
        <v>1741</v>
      </c>
      <c r="AF1046" s="3" t="s">
        <v>1741</v>
      </c>
      <c r="AG1046" s="3" t="s">
        <v>1741</v>
      </c>
      <c r="AH1046" s="3" t="s">
        <v>1741</v>
      </c>
      <c r="AI1046" s="15" t="s">
        <v>1741</v>
      </c>
    </row>
    <row r="1047" spans="1:35" x14ac:dyDescent="0.3">
      <c r="A1047" s="48" t="s">
        <v>1251</v>
      </c>
      <c r="B1047" s="89" t="s">
        <v>1109</v>
      </c>
      <c r="C1047" s="3" t="s">
        <v>1109</v>
      </c>
      <c r="D1047" s="11">
        <v>2019</v>
      </c>
      <c r="E1047" s="4">
        <v>43784</v>
      </c>
      <c r="F1047" s="210" t="s">
        <v>1741</v>
      </c>
      <c r="G1047" s="167" t="s">
        <v>1741</v>
      </c>
      <c r="H1047" s="1">
        <v>4.1305434103685199</v>
      </c>
      <c r="I1047" s="1">
        <v>3.8734223649901356</v>
      </c>
      <c r="J1047" s="1">
        <v>3.1221557954849648</v>
      </c>
      <c r="K1047" s="1">
        <v>1.2946273658328624</v>
      </c>
      <c r="L1047" s="1">
        <v>4.6841755648751278</v>
      </c>
      <c r="M1047" s="1">
        <v>8.8178023655850009</v>
      </c>
      <c r="N1047" s="1" t="s">
        <v>581</v>
      </c>
      <c r="O1047" s="1">
        <v>0.81639451533267893</v>
      </c>
      <c r="P1047" s="1">
        <v>1.0767080098747805</v>
      </c>
      <c r="Q1047" s="1" t="s">
        <v>1741</v>
      </c>
      <c r="R1047" s="1">
        <v>0.18164242586478688</v>
      </c>
      <c r="S1047" s="1" t="s">
        <v>1741</v>
      </c>
      <c r="T1047" s="1">
        <v>2.1044386940701743</v>
      </c>
      <c r="U1047" s="1">
        <v>9.3159037506320459</v>
      </c>
      <c r="V1047" s="1" t="s">
        <v>603</v>
      </c>
      <c r="W1047" s="3" t="s">
        <v>1741</v>
      </c>
      <c r="X1047" s="3" t="s">
        <v>1741</v>
      </c>
      <c r="Y1047" s="3" t="s">
        <v>1741</v>
      </c>
      <c r="Z1047" s="3" t="s">
        <v>1741</v>
      </c>
      <c r="AA1047" s="3" t="s">
        <v>1741</v>
      </c>
      <c r="AB1047" s="3" t="s">
        <v>1741</v>
      </c>
      <c r="AC1047" s="3" t="s">
        <v>1741</v>
      </c>
      <c r="AD1047" s="3" t="s">
        <v>1741</v>
      </c>
      <c r="AE1047" s="3" t="s">
        <v>1741</v>
      </c>
      <c r="AF1047" s="3" t="s">
        <v>1741</v>
      </c>
      <c r="AG1047" s="3" t="s">
        <v>1741</v>
      </c>
      <c r="AH1047" s="3" t="s">
        <v>1741</v>
      </c>
      <c r="AI1047" s="15" t="s">
        <v>1741</v>
      </c>
    </row>
    <row r="1048" spans="1:35" x14ac:dyDescent="0.3">
      <c r="A1048" s="48" t="s">
        <v>1252</v>
      </c>
      <c r="B1048" s="89" t="s">
        <v>1109</v>
      </c>
      <c r="C1048" s="3" t="s">
        <v>1109</v>
      </c>
      <c r="D1048" s="11">
        <v>2019</v>
      </c>
      <c r="E1048" s="4">
        <v>43812</v>
      </c>
      <c r="F1048" s="210" t="s">
        <v>1741</v>
      </c>
      <c r="G1048" s="167" t="s">
        <v>1741</v>
      </c>
      <c r="H1048" s="1">
        <v>3.9173238048299655</v>
      </c>
      <c r="I1048" s="1">
        <v>1.948517332019057</v>
      </c>
      <c r="J1048" s="1">
        <v>1.6765237391161494</v>
      </c>
      <c r="K1048" s="1">
        <v>0.7691519837358306</v>
      </c>
      <c r="L1048" s="1">
        <v>3.1769549860358146</v>
      </c>
      <c r="M1048" s="1">
        <v>5.3426975521603426</v>
      </c>
      <c r="N1048" s="1" t="s">
        <v>581</v>
      </c>
      <c r="O1048" s="1">
        <v>0.50892270412354201</v>
      </c>
      <c r="P1048" s="1">
        <v>0.81322901264990965</v>
      </c>
      <c r="Q1048" s="1" t="s">
        <v>1741</v>
      </c>
      <c r="R1048" s="1">
        <v>0.25202275340890423</v>
      </c>
      <c r="S1048" s="1" t="s">
        <v>1741</v>
      </c>
      <c r="T1048" s="1">
        <v>3.3369270576638743</v>
      </c>
      <c r="U1048" s="1">
        <v>4.8033616724166261</v>
      </c>
      <c r="V1048" s="1" t="s">
        <v>603</v>
      </c>
      <c r="W1048" s="3" t="s">
        <v>1741</v>
      </c>
      <c r="X1048" s="3" t="s">
        <v>1741</v>
      </c>
      <c r="Y1048" s="3" t="s">
        <v>1741</v>
      </c>
      <c r="Z1048" s="3" t="s">
        <v>1741</v>
      </c>
      <c r="AA1048" s="3" t="s">
        <v>1741</v>
      </c>
      <c r="AB1048" s="3" t="s">
        <v>1741</v>
      </c>
      <c r="AC1048" s="3" t="s">
        <v>1741</v>
      </c>
      <c r="AD1048" s="3" t="s">
        <v>1741</v>
      </c>
      <c r="AE1048" s="3" t="s">
        <v>1741</v>
      </c>
      <c r="AF1048" s="3" t="s">
        <v>1741</v>
      </c>
      <c r="AG1048" s="3" t="s">
        <v>1741</v>
      </c>
      <c r="AH1048" s="3" t="s">
        <v>1741</v>
      </c>
      <c r="AI1048" s="15" t="s">
        <v>1741</v>
      </c>
    </row>
    <row r="1049" spans="1:35" x14ac:dyDescent="0.3">
      <c r="A1049" s="48" t="s">
        <v>1115</v>
      </c>
      <c r="B1049" s="89" t="s">
        <v>1116</v>
      </c>
      <c r="C1049" s="3" t="s">
        <v>1116</v>
      </c>
      <c r="D1049" s="11">
        <v>2019</v>
      </c>
      <c r="E1049" s="4">
        <v>43483</v>
      </c>
      <c r="F1049" s="210" t="s">
        <v>1741</v>
      </c>
      <c r="G1049" s="167" t="s">
        <v>1741</v>
      </c>
      <c r="H1049" s="1">
        <v>1.1704046517147264</v>
      </c>
      <c r="I1049" s="1">
        <v>2.3142604399279372</v>
      </c>
      <c r="J1049" s="1">
        <v>0.93077445872034703</v>
      </c>
      <c r="K1049" s="1">
        <v>1.0283504320528174</v>
      </c>
      <c r="L1049" s="1">
        <v>2.2356332998910431</v>
      </c>
      <c r="M1049" s="1">
        <v>3.1549564710832065</v>
      </c>
      <c r="N1049" s="1" t="s">
        <v>581</v>
      </c>
      <c r="O1049" s="1">
        <v>0.41544494428082895</v>
      </c>
      <c r="P1049" s="1" t="s">
        <v>581</v>
      </c>
      <c r="Q1049" s="1" t="s">
        <v>581</v>
      </c>
      <c r="R1049" s="1" t="s">
        <v>1741</v>
      </c>
      <c r="S1049" s="1" t="s">
        <v>1741</v>
      </c>
      <c r="T1049" s="1" t="s">
        <v>1741</v>
      </c>
      <c r="U1049" s="1" t="s">
        <v>1741</v>
      </c>
      <c r="V1049" s="1" t="s">
        <v>1741</v>
      </c>
      <c r="W1049" s="3" t="s">
        <v>1741</v>
      </c>
      <c r="X1049" s="3" t="s">
        <v>1741</v>
      </c>
      <c r="Y1049" s="3" t="s">
        <v>1741</v>
      </c>
      <c r="Z1049" s="3" t="s">
        <v>1741</v>
      </c>
      <c r="AA1049" s="3" t="s">
        <v>1741</v>
      </c>
      <c r="AB1049" s="3" t="s">
        <v>1741</v>
      </c>
      <c r="AC1049" s="3" t="s">
        <v>1741</v>
      </c>
      <c r="AD1049" s="3" t="s">
        <v>1741</v>
      </c>
      <c r="AE1049" s="3" t="s">
        <v>1741</v>
      </c>
      <c r="AF1049" s="3" t="s">
        <v>1741</v>
      </c>
      <c r="AG1049" s="3" t="s">
        <v>1741</v>
      </c>
      <c r="AH1049" s="3" t="s">
        <v>1741</v>
      </c>
      <c r="AI1049" s="15" t="s">
        <v>1741</v>
      </c>
    </row>
    <row r="1050" spans="1:35" x14ac:dyDescent="0.3">
      <c r="A1050" s="48" t="s">
        <v>1117</v>
      </c>
      <c r="B1050" s="89" t="s">
        <v>1116</v>
      </c>
      <c r="C1050" s="3" t="s">
        <v>1116</v>
      </c>
      <c r="D1050" s="11">
        <v>2019</v>
      </c>
      <c r="E1050" s="4">
        <v>43522</v>
      </c>
      <c r="F1050" s="210" t="s">
        <v>1741</v>
      </c>
      <c r="G1050" s="167" t="s">
        <v>1741</v>
      </c>
      <c r="H1050" s="1">
        <v>0.94153768135114868</v>
      </c>
      <c r="I1050" s="1">
        <v>0.32676279931207824</v>
      </c>
      <c r="J1050" s="1">
        <v>0.38453058164660225</v>
      </c>
      <c r="K1050" s="1">
        <v>0.44351104643471356</v>
      </c>
      <c r="L1050" s="1">
        <v>1.1366693125192924</v>
      </c>
      <c r="M1050" s="1">
        <v>0.82219870353221325</v>
      </c>
      <c r="N1050" s="1" t="s">
        <v>581</v>
      </c>
      <c r="O1050" s="1">
        <v>0.20402831062309831</v>
      </c>
      <c r="P1050" s="1" t="s">
        <v>581</v>
      </c>
      <c r="Q1050" s="1" t="s">
        <v>581</v>
      </c>
      <c r="R1050" s="1" t="s">
        <v>1741</v>
      </c>
      <c r="S1050" s="1" t="s">
        <v>1741</v>
      </c>
      <c r="T1050" s="1" t="s">
        <v>1741</v>
      </c>
      <c r="U1050" s="1" t="s">
        <v>1741</v>
      </c>
      <c r="V1050" s="1" t="s">
        <v>1741</v>
      </c>
      <c r="W1050" s="3" t="s">
        <v>1741</v>
      </c>
      <c r="X1050" s="3" t="s">
        <v>1741</v>
      </c>
      <c r="Y1050" s="3" t="s">
        <v>1741</v>
      </c>
      <c r="Z1050" s="3" t="s">
        <v>1741</v>
      </c>
      <c r="AA1050" s="3" t="s">
        <v>1741</v>
      </c>
      <c r="AB1050" s="3" t="s">
        <v>1741</v>
      </c>
      <c r="AC1050" s="3" t="s">
        <v>1741</v>
      </c>
      <c r="AD1050" s="3" t="s">
        <v>1741</v>
      </c>
      <c r="AE1050" s="3" t="s">
        <v>1741</v>
      </c>
      <c r="AF1050" s="3" t="s">
        <v>1741</v>
      </c>
      <c r="AG1050" s="3" t="s">
        <v>1741</v>
      </c>
      <c r="AH1050" s="3" t="s">
        <v>1741</v>
      </c>
      <c r="AI1050" s="15" t="s">
        <v>1741</v>
      </c>
    </row>
    <row r="1051" spans="1:35" x14ac:dyDescent="0.3">
      <c r="A1051" s="48" t="s">
        <v>1118</v>
      </c>
      <c r="B1051" s="89" t="s">
        <v>1116</v>
      </c>
      <c r="C1051" s="3" t="s">
        <v>1116</v>
      </c>
      <c r="D1051" s="11">
        <v>2019</v>
      </c>
      <c r="E1051" s="4">
        <v>43539</v>
      </c>
      <c r="F1051" s="210" t="s">
        <v>1741</v>
      </c>
      <c r="G1051" s="167" t="s">
        <v>1741</v>
      </c>
      <c r="H1051" s="1">
        <v>0.65436922458818803</v>
      </c>
      <c r="I1051" s="1">
        <v>0.61380072318200074</v>
      </c>
      <c r="J1051" s="1" t="s">
        <v>556</v>
      </c>
      <c r="K1051" s="1" t="s">
        <v>556</v>
      </c>
      <c r="L1051" s="1">
        <v>0.72803446274719874</v>
      </c>
      <c r="M1051" s="1" t="s">
        <v>581</v>
      </c>
      <c r="N1051" s="1" t="s">
        <v>581</v>
      </c>
      <c r="O1051" s="1" t="s">
        <v>556</v>
      </c>
      <c r="P1051" s="1" t="s">
        <v>581</v>
      </c>
      <c r="Q1051" s="1" t="s">
        <v>581</v>
      </c>
      <c r="R1051" s="1" t="s">
        <v>1741</v>
      </c>
      <c r="S1051" s="1" t="s">
        <v>1741</v>
      </c>
      <c r="T1051" s="1" t="s">
        <v>1741</v>
      </c>
      <c r="U1051" s="1" t="s">
        <v>1741</v>
      </c>
      <c r="V1051" s="1" t="s">
        <v>1741</v>
      </c>
      <c r="W1051" s="3" t="s">
        <v>1741</v>
      </c>
      <c r="X1051" s="3" t="s">
        <v>1741</v>
      </c>
      <c r="Y1051" s="3" t="s">
        <v>1741</v>
      </c>
      <c r="Z1051" s="3" t="s">
        <v>1741</v>
      </c>
      <c r="AA1051" s="3" t="s">
        <v>1741</v>
      </c>
      <c r="AB1051" s="3" t="s">
        <v>1741</v>
      </c>
      <c r="AC1051" s="3" t="s">
        <v>1741</v>
      </c>
      <c r="AD1051" s="3" t="s">
        <v>1741</v>
      </c>
      <c r="AE1051" s="3" t="s">
        <v>1741</v>
      </c>
      <c r="AF1051" s="3" t="s">
        <v>1741</v>
      </c>
      <c r="AG1051" s="3" t="s">
        <v>1741</v>
      </c>
      <c r="AH1051" s="3" t="s">
        <v>1741</v>
      </c>
      <c r="AI1051" s="15" t="s">
        <v>1741</v>
      </c>
    </row>
    <row r="1052" spans="1:35" x14ac:dyDescent="0.3">
      <c r="A1052" s="48" t="s">
        <v>1119</v>
      </c>
      <c r="B1052" s="89" t="s">
        <v>1116</v>
      </c>
      <c r="C1052" s="3" t="s">
        <v>1116</v>
      </c>
      <c r="D1052" s="11">
        <v>2019</v>
      </c>
      <c r="E1052" s="4">
        <v>43570</v>
      </c>
      <c r="F1052" s="210" t="s">
        <v>1741</v>
      </c>
      <c r="G1052" s="167" t="s">
        <v>1741</v>
      </c>
      <c r="H1052" s="1">
        <v>1.2470822750217021</v>
      </c>
      <c r="I1052" s="1">
        <v>2.9838600778059994</v>
      </c>
      <c r="J1052" s="1">
        <v>0.95369762218619258</v>
      </c>
      <c r="K1052" s="1">
        <v>0.7346925652555335</v>
      </c>
      <c r="L1052" s="1">
        <v>2.5167668713628912</v>
      </c>
      <c r="M1052" s="1">
        <v>3.6300586530467891</v>
      </c>
      <c r="N1052" s="1" t="s">
        <v>581</v>
      </c>
      <c r="O1052" s="1">
        <v>0.43448266359239579</v>
      </c>
      <c r="P1052" s="1" t="s">
        <v>581</v>
      </c>
      <c r="Q1052" s="1" t="s">
        <v>581</v>
      </c>
      <c r="R1052" s="1" t="s">
        <v>1741</v>
      </c>
      <c r="S1052" s="1" t="s">
        <v>1741</v>
      </c>
      <c r="T1052" s="1" t="s">
        <v>1741</v>
      </c>
      <c r="U1052" s="1" t="s">
        <v>1741</v>
      </c>
      <c r="V1052" s="1" t="s">
        <v>1741</v>
      </c>
      <c r="W1052" s="3" t="s">
        <v>1741</v>
      </c>
      <c r="X1052" s="3" t="s">
        <v>1741</v>
      </c>
      <c r="Y1052" s="3" t="s">
        <v>1741</v>
      </c>
      <c r="Z1052" s="3" t="s">
        <v>1741</v>
      </c>
      <c r="AA1052" s="3" t="s">
        <v>1741</v>
      </c>
      <c r="AB1052" s="3" t="s">
        <v>1741</v>
      </c>
      <c r="AC1052" s="3" t="s">
        <v>1741</v>
      </c>
      <c r="AD1052" s="3" t="s">
        <v>1741</v>
      </c>
      <c r="AE1052" s="3" t="s">
        <v>1741</v>
      </c>
      <c r="AF1052" s="3" t="s">
        <v>1741</v>
      </c>
      <c r="AG1052" s="3" t="s">
        <v>1741</v>
      </c>
      <c r="AH1052" s="3" t="s">
        <v>1741</v>
      </c>
      <c r="AI1052" s="15" t="s">
        <v>1741</v>
      </c>
    </row>
    <row r="1053" spans="1:35" x14ac:dyDescent="0.3">
      <c r="A1053" s="48" t="s">
        <v>1120</v>
      </c>
      <c r="B1053" s="89" t="s">
        <v>1116</v>
      </c>
      <c r="C1053" s="3" t="s">
        <v>1116</v>
      </c>
      <c r="D1053" s="11">
        <v>2019</v>
      </c>
      <c r="E1053" s="4">
        <v>43598</v>
      </c>
      <c r="F1053" s="210" t="s">
        <v>1741</v>
      </c>
      <c r="G1053" s="167" t="s">
        <v>1741</v>
      </c>
      <c r="H1053" s="1">
        <v>1.050873812662678</v>
      </c>
      <c r="I1053" s="1">
        <v>2.5118142176249876</v>
      </c>
      <c r="J1053" s="1">
        <v>0.84382439721654823</v>
      </c>
      <c r="K1053" s="1">
        <v>1.0901917607119922</v>
      </c>
      <c r="L1053" s="1">
        <v>3.058479532163743</v>
      </c>
      <c r="M1053" s="1">
        <v>3.2554411075859204</v>
      </c>
      <c r="N1053" s="1" t="s">
        <v>581</v>
      </c>
      <c r="O1053" s="1">
        <v>0.3925806809895645</v>
      </c>
      <c r="P1053" s="1" t="s">
        <v>581</v>
      </c>
      <c r="Q1053" s="1" t="s">
        <v>581</v>
      </c>
      <c r="R1053" s="1" t="s">
        <v>1741</v>
      </c>
      <c r="S1053" s="1" t="s">
        <v>1741</v>
      </c>
      <c r="T1053" s="1" t="s">
        <v>1741</v>
      </c>
      <c r="U1053" s="1" t="s">
        <v>1741</v>
      </c>
      <c r="V1053" s="1" t="s">
        <v>1741</v>
      </c>
      <c r="W1053" s="3" t="s">
        <v>1741</v>
      </c>
      <c r="X1053" s="3" t="s">
        <v>1741</v>
      </c>
      <c r="Y1053" s="3" t="s">
        <v>1741</v>
      </c>
      <c r="Z1053" s="3" t="s">
        <v>1741</v>
      </c>
      <c r="AA1053" s="3" t="s">
        <v>1741</v>
      </c>
      <c r="AB1053" s="3" t="s">
        <v>1741</v>
      </c>
      <c r="AC1053" s="3" t="s">
        <v>1741</v>
      </c>
      <c r="AD1053" s="3" t="s">
        <v>1741</v>
      </c>
      <c r="AE1053" s="3" t="s">
        <v>1741</v>
      </c>
      <c r="AF1053" s="3" t="s">
        <v>1741</v>
      </c>
      <c r="AG1053" s="3" t="s">
        <v>1741</v>
      </c>
      <c r="AH1053" s="3" t="s">
        <v>1741</v>
      </c>
      <c r="AI1053" s="15" t="s">
        <v>1741</v>
      </c>
    </row>
    <row r="1054" spans="1:35" x14ac:dyDescent="0.3">
      <c r="A1054" s="48" t="s">
        <v>1121</v>
      </c>
      <c r="B1054" s="89" t="s">
        <v>1116</v>
      </c>
      <c r="C1054" s="3" t="s">
        <v>1116</v>
      </c>
      <c r="D1054" s="11">
        <v>2019</v>
      </c>
      <c r="E1054" s="4">
        <v>43626</v>
      </c>
      <c r="F1054" s="210" t="s">
        <v>1741</v>
      </c>
      <c r="G1054" s="167" t="s">
        <v>1741</v>
      </c>
      <c r="H1054" s="1">
        <v>1.9779050085366754</v>
      </c>
      <c r="I1054" s="1">
        <v>2.5667745575244698</v>
      </c>
      <c r="J1054" s="1" t="s">
        <v>556</v>
      </c>
      <c r="K1054" s="1">
        <v>1.1857091803730684</v>
      </c>
      <c r="L1054" s="1">
        <v>2.9742955853190378</v>
      </c>
      <c r="M1054" s="1">
        <v>3.5365800517502834</v>
      </c>
      <c r="N1054" s="1" t="s">
        <v>581</v>
      </c>
      <c r="O1054" s="1">
        <v>0.59059833508308668</v>
      </c>
      <c r="P1054" s="1" t="s">
        <v>581</v>
      </c>
      <c r="Q1054" s="1" t="s">
        <v>581</v>
      </c>
      <c r="R1054" s="1" t="s">
        <v>1741</v>
      </c>
      <c r="S1054" s="1" t="s">
        <v>1741</v>
      </c>
      <c r="T1054" s="1" t="s">
        <v>1741</v>
      </c>
      <c r="U1054" s="1" t="s">
        <v>1741</v>
      </c>
      <c r="V1054" s="1" t="s">
        <v>1741</v>
      </c>
      <c r="W1054" s="3" t="s">
        <v>1741</v>
      </c>
      <c r="X1054" s="3" t="s">
        <v>1741</v>
      </c>
      <c r="Y1054" s="3" t="s">
        <v>1741</v>
      </c>
      <c r="Z1054" s="3" t="s">
        <v>1741</v>
      </c>
      <c r="AA1054" s="3" t="s">
        <v>1741</v>
      </c>
      <c r="AB1054" s="3" t="s">
        <v>1741</v>
      </c>
      <c r="AC1054" s="3" t="s">
        <v>1741</v>
      </c>
      <c r="AD1054" s="3" t="s">
        <v>1741</v>
      </c>
      <c r="AE1054" s="3" t="s">
        <v>1741</v>
      </c>
      <c r="AF1054" s="3" t="s">
        <v>1741</v>
      </c>
      <c r="AG1054" s="3" t="s">
        <v>1741</v>
      </c>
      <c r="AH1054" s="3" t="s">
        <v>1741</v>
      </c>
      <c r="AI1054" s="15" t="s">
        <v>1741</v>
      </c>
    </row>
    <row r="1055" spans="1:35" x14ac:dyDescent="0.3">
      <c r="A1055" s="48" t="s">
        <v>1253</v>
      </c>
      <c r="B1055" s="89" t="s">
        <v>1116</v>
      </c>
      <c r="C1055" s="3" t="s">
        <v>1116</v>
      </c>
      <c r="D1055" s="11">
        <v>2019</v>
      </c>
      <c r="E1055" s="4">
        <v>43658</v>
      </c>
      <c r="F1055" s="210" t="s">
        <v>1741</v>
      </c>
      <c r="G1055" s="167" t="s">
        <v>1741</v>
      </c>
      <c r="H1055" s="1">
        <v>1.4115167799378328</v>
      </c>
      <c r="I1055" s="1">
        <v>3.0789104894368053</v>
      </c>
      <c r="J1055" s="1">
        <v>0.85806859491070031</v>
      </c>
      <c r="K1055" s="1">
        <v>1.6209493704230549</v>
      </c>
      <c r="L1055" s="1">
        <v>3.0224540329803489</v>
      </c>
      <c r="M1055" s="1">
        <v>3.2699857752489341</v>
      </c>
      <c r="N1055" s="1" t="s">
        <v>581</v>
      </c>
      <c r="O1055" s="1">
        <v>0.57416363732153208</v>
      </c>
      <c r="P1055" s="1" t="s">
        <v>556</v>
      </c>
      <c r="Q1055" s="1" t="s">
        <v>1741</v>
      </c>
      <c r="R1055" s="1" t="s">
        <v>556</v>
      </c>
      <c r="S1055" s="1" t="s">
        <v>1741</v>
      </c>
      <c r="T1055" s="1">
        <v>4.3369685474948634</v>
      </c>
      <c r="U1055" s="1">
        <v>3.963005110373532</v>
      </c>
      <c r="V1055" s="1" t="s">
        <v>603</v>
      </c>
      <c r="W1055" s="3" t="s">
        <v>1741</v>
      </c>
      <c r="X1055" s="3" t="s">
        <v>1741</v>
      </c>
      <c r="Y1055" s="3" t="s">
        <v>1741</v>
      </c>
      <c r="Z1055" s="3" t="s">
        <v>1741</v>
      </c>
      <c r="AA1055" s="3" t="s">
        <v>1741</v>
      </c>
      <c r="AB1055" s="3" t="s">
        <v>1741</v>
      </c>
      <c r="AC1055" s="3" t="s">
        <v>1741</v>
      </c>
      <c r="AD1055" s="3" t="s">
        <v>1741</v>
      </c>
      <c r="AE1055" s="3" t="s">
        <v>1741</v>
      </c>
      <c r="AF1055" s="3" t="s">
        <v>1741</v>
      </c>
      <c r="AG1055" s="3" t="s">
        <v>1741</v>
      </c>
      <c r="AH1055" s="3" t="s">
        <v>1741</v>
      </c>
      <c r="AI1055" s="15" t="s">
        <v>1741</v>
      </c>
    </row>
    <row r="1056" spans="1:35" x14ac:dyDescent="0.3">
      <c r="A1056" s="48" t="s">
        <v>1254</v>
      </c>
      <c r="B1056" s="89" t="s">
        <v>1116</v>
      </c>
      <c r="C1056" s="3" t="s">
        <v>1116</v>
      </c>
      <c r="D1056" s="11">
        <v>2019</v>
      </c>
      <c r="E1056" s="4">
        <v>43696</v>
      </c>
      <c r="F1056" s="210" t="s">
        <v>1741</v>
      </c>
      <c r="G1056" s="167" t="s">
        <v>1741</v>
      </c>
      <c r="H1056" s="1">
        <v>1.0228506812660243</v>
      </c>
      <c r="I1056" s="1">
        <v>2.7071955574961657</v>
      </c>
      <c r="J1056" s="1">
        <v>0.88486212340039661</v>
      </c>
      <c r="K1056" s="1">
        <v>1.9137719858036928</v>
      </c>
      <c r="L1056" s="1">
        <v>3.4835365375787917</v>
      </c>
      <c r="M1056" s="1">
        <v>3.9447150102441819</v>
      </c>
      <c r="N1056" s="1" t="s">
        <v>581</v>
      </c>
      <c r="O1056" s="1">
        <v>0.52946181663475866</v>
      </c>
      <c r="P1056" s="1" t="s">
        <v>556</v>
      </c>
      <c r="Q1056" s="1" t="s">
        <v>1741</v>
      </c>
      <c r="R1056" s="1" t="s">
        <v>556</v>
      </c>
      <c r="S1056" s="1" t="s">
        <v>1741</v>
      </c>
      <c r="T1056" s="1">
        <v>3.7013401403956609</v>
      </c>
      <c r="U1056" s="1">
        <v>5.1513003952126661</v>
      </c>
      <c r="V1056" s="1" t="s">
        <v>603</v>
      </c>
      <c r="W1056" s="3" t="s">
        <v>1741</v>
      </c>
      <c r="X1056" s="3" t="s">
        <v>1741</v>
      </c>
      <c r="Y1056" s="3" t="s">
        <v>1741</v>
      </c>
      <c r="Z1056" s="3" t="s">
        <v>1741</v>
      </c>
      <c r="AA1056" s="3" t="s">
        <v>1741</v>
      </c>
      <c r="AB1056" s="3" t="s">
        <v>1741</v>
      </c>
      <c r="AC1056" s="3" t="s">
        <v>1741</v>
      </c>
      <c r="AD1056" s="3" t="s">
        <v>1741</v>
      </c>
      <c r="AE1056" s="3" t="s">
        <v>1741</v>
      </c>
      <c r="AF1056" s="3" t="s">
        <v>1741</v>
      </c>
      <c r="AG1056" s="3" t="s">
        <v>1741</v>
      </c>
      <c r="AH1056" s="3" t="s">
        <v>1741</v>
      </c>
      <c r="AI1056" s="15" t="s">
        <v>1741</v>
      </c>
    </row>
    <row r="1057" spans="1:35" x14ac:dyDescent="0.3">
      <c r="A1057" s="48" t="s">
        <v>1255</v>
      </c>
      <c r="B1057" s="89" t="s">
        <v>1116</v>
      </c>
      <c r="C1057" s="3" t="s">
        <v>1116</v>
      </c>
      <c r="D1057" s="11">
        <v>2019</v>
      </c>
      <c r="E1057" s="4">
        <v>43726</v>
      </c>
      <c r="F1057" s="210" t="s">
        <v>1741</v>
      </c>
      <c r="G1057" s="167" t="s">
        <v>1741</v>
      </c>
      <c r="H1057" s="1">
        <v>1.5312053742030212</v>
      </c>
      <c r="I1057" s="1">
        <v>3.2372332508698891</v>
      </c>
      <c r="J1057" s="1">
        <v>1.0844445785313463</v>
      </c>
      <c r="K1057" s="1">
        <v>1.6918703111486557</v>
      </c>
      <c r="L1057" s="1">
        <v>3.1592147871035223</v>
      </c>
      <c r="M1057" s="1">
        <v>3.9958366017015639</v>
      </c>
      <c r="N1057" s="1" t="s">
        <v>581</v>
      </c>
      <c r="O1057" s="1">
        <v>0.48765059635149549</v>
      </c>
      <c r="P1057" s="1" t="s">
        <v>556</v>
      </c>
      <c r="Q1057" s="1" t="s">
        <v>1741</v>
      </c>
      <c r="R1057" s="1" t="s">
        <v>556</v>
      </c>
      <c r="S1057" s="1" t="s">
        <v>1741</v>
      </c>
      <c r="T1057" s="1">
        <v>3.9280757859168531</v>
      </c>
      <c r="U1057" s="1">
        <v>4.5667551640218029</v>
      </c>
      <c r="V1057" s="1" t="s">
        <v>603</v>
      </c>
      <c r="W1057" s="3" t="s">
        <v>1741</v>
      </c>
      <c r="X1057" s="3" t="s">
        <v>1741</v>
      </c>
      <c r="Y1057" s="3" t="s">
        <v>1741</v>
      </c>
      <c r="Z1057" s="3" t="s">
        <v>1741</v>
      </c>
      <c r="AA1057" s="3" t="s">
        <v>1741</v>
      </c>
      <c r="AB1057" s="3" t="s">
        <v>1741</v>
      </c>
      <c r="AC1057" s="3" t="s">
        <v>1741</v>
      </c>
      <c r="AD1057" s="3" t="s">
        <v>1741</v>
      </c>
      <c r="AE1057" s="3" t="s">
        <v>1741</v>
      </c>
      <c r="AF1057" s="3" t="s">
        <v>1741</v>
      </c>
      <c r="AG1057" s="3" t="s">
        <v>1741</v>
      </c>
      <c r="AH1057" s="3" t="s">
        <v>1741</v>
      </c>
      <c r="AI1057" s="15" t="s">
        <v>1741</v>
      </c>
    </row>
    <row r="1058" spans="1:35" x14ac:dyDescent="0.3">
      <c r="A1058" s="48" t="s">
        <v>1256</v>
      </c>
      <c r="B1058" s="89" t="s">
        <v>1116</v>
      </c>
      <c r="C1058" s="3" t="s">
        <v>1116</v>
      </c>
      <c r="D1058" s="11">
        <v>2019</v>
      </c>
      <c r="E1058" s="4">
        <v>43754</v>
      </c>
      <c r="F1058" s="210" t="s">
        <v>1741</v>
      </c>
      <c r="G1058" s="167" t="s">
        <v>1741</v>
      </c>
      <c r="H1058" s="1">
        <v>1.2357556026801269</v>
      </c>
      <c r="I1058" s="1">
        <v>3.1868821122427651</v>
      </c>
      <c r="J1058" s="1">
        <v>1.3120874525850481</v>
      </c>
      <c r="K1058" s="1">
        <v>0.99363818284997474</v>
      </c>
      <c r="L1058" s="1">
        <v>3.4058918988879259</v>
      </c>
      <c r="M1058" s="1">
        <v>5.300916937964816</v>
      </c>
      <c r="N1058" s="1" t="s">
        <v>581</v>
      </c>
      <c r="O1058" s="1">
        <v>0.62485190605617114</v>
      </c>
      <c r="P1058" s="1">
        <v>0.12588234122835837</v>
      </c>
      <c r="Q1058" s="1" t="s">
        <v>1741</v>
      </c>
      <c r="R1058" s="1" t="s">
        <v>556</v>
      </c>
      <c r="S1058" s="1" t="s">
        <v>1741</v>
      </c>
      <c r="T1058" s="1">
        <v>2.9409018050038331</v>
      </c>
      <c r="U1058" s="1">
        <v>5.3219238772238979</v>
      </c>
      <c r="V1058" s="1" t="s">
        <v>603</v>
      </c>
      <c r="W1058" s="3" t="s">
        <v>1741</v>
      </c>
      <c r="X1058" s="3" t="s">
        <v>1741</v>
      </c>
      <c r="Y1058" s="3" t="s">
        <v>1741</v>
      </c>
      <c r="Z1058" s="3" t="s">
        <v>1741</v>
      </c>
      <c r="AA1058" s="3" t="s">
        <v>1741</v>
      </c>
      <c r="AB1058" s="3" t="s">
        <v>1741</v>
      </c>
      <c r="AC1058" s="3" t="s">
        <v>1741</v>
      </c>
      <c r="AD1058" s="3" t="s">
        <v>1741</v>
      </c>
      <c r="AE1058" s="3" t="s">
        <v>1741</v>
      </c>
      <c r="AF1058" s="3" t="s">
        <v>1741</v>
      </c>
      <c r="AG1058" s="3" t="s">
        <v>1741</v>
      </c>
      <c r="AH1058" s="3" t="s">
        <v>1741</v>
      </c>
      <c r="AI1058" s="15" t="s">
        <v>1741</v>
      </c>
    </row>
    <row r="1059" spans="1:35" x14ac:dyDescent="0.3">
      <c r="A1059" s="48" t="s">
        <v>1257</v>
      </c>
      <c r="B1059" s="89" t="s">
        <v>1116</v>
      </c>
      <c r="C1059" s="3" t="s">
        <v>1116</v>
      </c>
      <c r="D1059" s="11">
        <v>2019</v>
      </c>
      <c r="E1059" s="4">
        <v>43784</v>
      </c>
      <c r="F1059" s="210" t="s">
        <v>1741</v>
      </c>
      <c r="G1059" s="167" t="s">
        <v>1741</v>
      </c>
      <c r="H1059" s="1">
        <v>1.5681337407450935</v>
      </c>
      <c r="I1059" s="1">
        <v>3.1504387511262588</v>
      </c>
      <c r="J1059" s="1">
        <v>1.327124221412622</v>
      </c>
      <c r="K1059" s="1">
        <v>0.98797351823559387</v>
      </c>
      <c r="L1059" s="1">
        <v>2.056254162259568</v>
      </c>
      <c r="M1059" s="1">
        <v>3.5980530418772276</v>
      </c>
      <c r="N1059" s="1" t="s">
        <v>581</v>
      </c>
      <c r="O1059" s="1">
        <v>0.58314725584675042</v>
      </c>
      <c r="P1059" s="1" t="s">
        <v>556</v>
      </c>
      <c r="Q1059" s="1" t="s">
        <v>1741</v>
      </c>
      <c r="R1059" s="1" t="s">
        <v>556</v>
      </c>
      <c r="S1059" s="1" t="s">
        <v>1741</v>
      </c>
      <c r="T1059" s="1">
        <v>1.8819289379872295</v>
      </c>
      <c r="U1059" s="1">
        <v>4.5014102714772593</v>
      </c>
      <c r="V1059" s="1" t="s">
        <v>603</v>
      </c>
      <c r="W1059" s="3" t="s">
        <v>1741</v>
      </c>
      <c r="X1059" s="3" t="s">
        <v>1741</v>
      </c>
      <c r="Y1059" s="3" t="s">
        <v>1741</v>
      </c>
      <c r="Z1059" s="3" t="s">
        <v>1741</v>
      </c>
      <c r="AA1059" s="3" t="s">
        <v>1741</v>
      </c>
      <c r="AB1059" s="3" t="s">
        <v>1741</v>
      </c>
      <c r="AC1059" s="3" t="s">
        <v>1741</v>
      </c>
      <c r="AD1059" s="3" t="s">
        <v>1741</v>
      </c>
      <c r="AE1059" s="3" t="s">
        <v>1741</v>
      </c>
      <c r="AF1059" s="3" t="s">
        <v>1741</v>
      </c>
      <c r="AG1059" s="3" t="s">
        <v>1741</v>
      </c>
      <c r="AH1059" s="3" t="s">
        <v>1741</v>
      </c>
      <c r="AI1059" s="15" t="s">
        <v>1741</v>
      </c>
    </row>
    <row r="1060" spans="1:35" x14ac:dyDescent="0.3">
      <c r="A1060" s="48" t="s">
        <v>1258</v>
      </c>
      <c r="B1060" s="89" t="s">
        <v>1116</v>
      </c>
      <c r="C1060" s="3" t="s">
        <v>1116</v>
      </c>
      <c r="D1060" s="11">
        <v>2019</v>
      </c>
      <c r="E1060" s="4">
        <v>43812</v>
      </c>
      <c r="F1060" s="210" t="s">
        <v>1741</v>
      </c>
      <c r="G1060" s="167" t="s">
        <v>1741</v>
      </c>
      <c r="H1060" s="1">
        <v>3.7186435476446213</v>
      </c>
      <c r="I1060" s="1">
        <v>2.0517620582067413</v>
      </c>
      <c r="J1060" s="1">
        <v>0.7097335174671372</v>
      </c>
      <c r="K1060" s="1">
        <v>0.64967776584317927</v>
      </c>
      <c r="L1060" s="1">
        <v>2.192317528515165</v>
      </c>
      <c r="M1060" s="1">
        <v>3.8190987673264796</v>
      </c>
      <c r="N1060" s="1" t="s">
        <v>581</v>
      </c>
      <c r="O1060" s="1">
        <v>1.0563654033041787</v>
      </c>
      <c r="P1060" s="1">
        <v>2.9062656641604008</v>
      </c>
      <c r="Q1060" s="1" t="s">
        <v>1741</v>
      </c>
      <c r="R1060" s="1">
        <v>0.49076773566569487</v>
      </c>
      <c r="S1060" s="1" t="s">
        <v>1741</v>
      </c>
      <c r="T1060" s="1">
        <v>4.0917600122755866</v>
      </c>
      <c r="U1060" s="1">
        <v>1.7749373433583959</v>
      </c>
      <c r="V1060" s="1" t="s">
        <v>603</v>
      </c>
      <c r="W1060" s="3" t="s">
        <v>1741</v>
      </c>
      <c r="X1060" s="3" t="s">
        <v>1741</v>
      </c>
      <c r="Y1060" s="3" t="s">
        <v>1741</v>
      </c>
      <c r="Z1060" s="3" t="s">
        <v>1741</v>
      </c>
      <c r="AA1060" s="3" t="s">
        <v>1741</v>
      </c>
      <c r="AB1060" s="3" t="s">
        <v>1741</v>
      </c>
      <c r="AC1060" s="3" t="s">
        <v>1741</v>
      </c>
      <c r="AD1060" s="3" t="s">
        <v>1741</v>
      </c>
      <c r="AE1060" s="3" t="s">
        <v>1741</v>
      </c>
      <c r="AF1060" s="3" t="s">
        <v>1741</v>
      </c>
      <c r="AG1060" s="3" t="s">
        <v>1741</v>
      </c>
      <c r="AH1060" s="3" t="s">
        <v>1741</v>
      </c>
      <c r="AI1060" s="15" t="s">
        <v>1741</v>
      </c>
    </row>
    <row r="1061" spans="1:35" x14ac:dyDescent="0.3">
      <c r="A1061" s="48" t="s">
        <v>1122</v>
      </c>
      <c r="B1061" s="89" t="s">
        <v>1123</v>
      </c>
      <c r="C1061" s="3" t="s">
        <v>1123</v>
      </c>
      <c r="D1061" s="11">
        <v>2019</v>
      </c>
      <c r="E1061" s="4">
        <v>43522</v>
      </c>
      <c r="F1061" s="210" t="s">
        <v>1741</v>
      </c>
      <c r="G1061" s="167" t="s">
        <v>1741</v>
      </c>
      <c r="H1061" s="1">
        <v>4.1448866777224982</v>
      </c>
      <c r="I1061" s="1">
        <v>1.0275290215588724</v>
      </c>
      <c r="J1061" s="1">
        <v>2.2761746821448314</v>
      </c>
      <c r="K1061" s="1">
        <v>0.60066334991708137</v>
      </c>
      <c r="L1061" s="1">
        <v>2.0586511885019347</v>
      </c>
      <c r="M1061" s="1">
        <v>3.7996683250414591</v>
      </c>
      <c r="N1061" s="1" t="s">
        <v>581</v>
      </c>
      <c r="O1061" s="1">
        <v>0.52268656716417916</v>
      </c>
      <c r="P1061" s="1" t="s">
        <v>581</v>
      </c>
      <c r="Q1061" s="1" t="s">
        <v>581</v>
      </c>
      <c r="R1061" s="1" t="s">
        <v>1741</v>
      </c>
      <c r="S1061" s="1" t="s">
        <v>1741</v>
      </c>
      <c r="T1061" s="1" t="s">
        <v>1741</v>
      </c>
      <c r="U1061" s="1" t="s">
        <v>1741</v>
      </c>
      <c r="V1061" s="1" t="s">
        <v>1741</v>
      </c>
      <c r="W1061" s="3" t="s">
        <v>1741</v>
      </c>
      <c r="X1061" s="3" t="s">
        <v>1741</v>
      </c>
      <c r="Y1061" s="3" t="s">
        <v>1741</v>
      </c>
      <c r="Z1061" s="3" t="s">
        <v>1741</v>
      </c>
      <c r="AA1061" s="3" t="s">
        <v>1741</v>
      </c>
      <c r="AB1061" s="3" t="s">
        <v>1741</v>
      </c>
      <c r="AC1061" s="3" t="s">
        <v>1741</v>
      </c>
      <c r="AD1061" s="3" t="s">
        <v>1741</v>
      </c>
      <c r="AE1061" s="3" t="s">
        <v>1741</v>
      </c>
      <c r="AF1061" s="3" t="s">
        <v>1741</v>
      </c>
      <c r="AG1061" s="3" t="s">
        <v>1741</v>
      </c>
      <c r="AH1061" s="3" t="s">
        <v>1741</v>
      </c>
      <c r="AI1061" s="15" t="s">
        <v>1741</v>
      </c>
    </row>
    <row r="1062" spans="1:35" x14ac:dyDescent="0.3">
      <c r="A1062" s="48" t="s">
        <v>1124</v>
      </c>
      <c r="B1062" s="89" t="s">
        <v>1123</v>
      </c>
      <c r="C1062" s="3" t="s">
        <v>1123</v>
      </c>
      <c r="D1062" s="11">
        <v>2019</v>
      </c>
      <c r="E1062" s="4">
        <v>43598</v>
      </c>
      <c r="F1062" s="210" t="s">
        <v>1741</v>
      </c>
      <c r="G1062" s="167" t="s">
        <v>1741</v>
      </c>
      <c r="H1062" s="1">
        <v>4.0194746957078795</v>
      </c>
      <c r="I1062" s="1">
        <v>3.1520499679692509</v>
      </c>
      <c r="J1062" s="1">
        <v>2.1384643543516062</v>
      </c>
      <c r="K1062" s="1">
        <v>0.98498215429669644</v>
      </c>
      <c r="L1062" s="1">
        <v>3.3849775784753371</v>
      </c>
      <c r="M1062" s="1">
        <v>4.3851926420792529</v>
      </c>
      <c r="N1062" s="1" t="s">
        <v>581</v>
      </c>
      <c r="O1062" s="1">
        <v>0.47129129678777343</v>
      </c>
      <c r="P1062" s="1">
        <v>0.73615814038619942</v>
      </c>
      <c r="Q1062" s="1" t="s">
        <v>581</v>
      </c>
      <c r="R1062" s="1" t="s">
        <v>1741</v>
      </c>
      <c r="S1062" s="1" t="s">
        <v>1741</v>
      </c>
      <c r="T1062" s="1" t="s">
        <v>1741</v>
      </c>
      <c r="U1062" s="1" t="s">
        <v>1741</v>
      </c>
      <c r="V1062" s="1" t="s">
        <v>1741</v>
      </c>
      <c r="W1062" s="3" t="s">
        <v>1741</v>
      </c>
      <c r="X1062" s="3" t="s">
        <v>1741</v>
      </c>
      <c r="Y1062" s="3" t="s">
        <v>1741</v>
      </c>
      <c r="Z1062" s="3" t="s">
        <v>1741</v>
      </c>
      <c r="AA1062" s="3" t="s">
        <v>1741</v>
      </c>
      <c r="AB1062" s="3" t="s">
        <v>1741</v>
      </c>
      <c r="AC1062" s="3" t="s">
        <v>1741</v>
      </c>
      <c r="AD1062" s="3" t="s">
        <v>1741</v>
      </c>
      <c r="AE1062" s="3" t="s">
        <v>1741</v>
      </c>
      <c r="AF1062" s="3" t="s">
        <v>1741</v>
      </c>
      <c r="AG1062" s="3" t="s">
        <v>1741</v>
      </c>
      <c r="AH1062" s="3" t="s">
        <v>1741</v>
      </c>
      <c r="AI1062" s="15" t="s">
        <v>1741</v>
      </c>
    </row>
    <row r="1063" spans="1:35" x14ac:dyDescent="0.3">
      <c r="A1063" s="48" t="s">
        <v>1125</v>
      </c>
      <c r="B1063" s="89" t="s">
        <v>1123</v>
      </c>
      <c r="C1063" s="3" t="s">
        <v>1123</v>
      </c>
      <c r="D1063" s="11">
        <v>2019</v>
      </c>
      <c r="E1063" s="4">
        <v>43598</v>
      </c>
      <c r="F1063" s="210" t="s">
        <v>1741</v>
      </c>
      <c r="G1063" s="167" t="s">
        <v>1741</v>
      </c>
      <c r="H1063" s="1">
        <v>4.3749531819265215</v>
      </c>
      <c r="I1063" s="1">
        <v>3.7286594708706464</v>
      </c>
      <c r="J1063" s="1">
        <v>2.1881186673995416</v>
      </c>
      <c r="K1063" s="1">
        <v>1.0198216778624691</v>
      </c>
      <c r="L1063" s="1">
        <v>3.1624842521025571</v>
      </c>
      <c r="M1063" s="1">
        <v>4.3891761478332354</v>
      </c>
      <c r="N1063" s="1" t="s">
        <v>581</v>
      </c>
      <c r="O1063" s="1">
        <v>0.58611850201621729</v>
      </c>
      <c r="P1063" s="1">
        <v>0.74510051901178598</v>
      </c>
      <c r="Q1063" s="1" t="s">
        <v>581</v>
      </c>
      <c r="R1063" s="1" t="s">
        <v>1741</v>
      </c>
      <c r="S1063" s="1" t="s">
        <v>1741</v>
      </c>
      <c r="T1063" s="1" t="s">
        <v>1741</v>
      </c>
      <c r="U1063" s="1" t="s">
        <v>1741</v>
      </c>
      <c r="V1063" s="1" t="s">
        <v>1741</v>
      </c>
      <c r="W1063" s="3" t="s">
        <v>1741</v>
      </c>
      <c r="X1063" s="3" t="s">
        <v>1741</v>
      </c>
      <c r="Y1063" s="3" t="s">
        <v>1741</v>
      </c>
      <c r="Z1063" s="3" t="s">
        <v>1741</v>
      </c>
      <c r="AA1063" s="3" t="s">
        <v>1741</v>
      </c>
      <c r="AB1063" s="3" t="s">
        <v>1741</v>
      </c>
      <c r="AC1063" s="3" t="s">
        <v>1741</v>
      </c>
      <c r="AD1063" s="3" t="s">
        <v>1741</v>
      </c>
      <c r="AE1063" s="3" t="s">
        <v>1741</v>
      </c>
      <c r="AF1063" s="3" t="s">
        <v>1741</v>
      </c>
      <c r="AG1063" s="3" t="s">
        <v>1741</v>
      </c>
      <c r="AH1063" s="3" t="s">
        <v>1741</v>
      </c>
      <c r="AI1063" s="15" t="s">
        <v>1741</v>
      </c>
    </row>
    <row r="1064" spans="1:35" x14ac:dyDescent="0.3">
      <c r="A1064" s="48" t="s">
        <v>1259</v>
      </c>
      <c r="B1064" s="89" t="s">
        <v>1123</v>
      </c>
      <c r="C1064" s="3" t="s">
        <v>1123</v>
      </c>
      <c r="D1064" s="11">
        <v>2019</v>
      </c>
      <c r="E1064" s="4">
        <v>43696</v>
      </c>
      <c r="F1064" s="210" t="s">
        <v>1741</v>
      </c>
      <c r="G1064" s="167" t="s">
        <v>1741</v>
      </c>
      <c r="H1064" s="1">
        <v>5.133529521983049</v>
      </c>
      <c r="I1064" s="1">
        <v>3.1346537490769215</v>
      </c>
      <c r="J1064" s="1">
        <v>2.2664748867506535</v>
      </c>
      <c r="K1064" s="1">
        <v>1.8575780621411015</v>
      </c>
      <c r="L1064" s="1">
        <v>3.5285961489711122</v>
      </c>
      <c r="M1064" s="1">
        <v>4.3463280759183949</v>
      </c>
      <c r="N1064" s="1" t="s">
        <v>581</v>
      </c>
      <c r="O1064" s="1">
        <v>0.52123356368966933</v>
      </c>
      <c r="P1064" s="1">
        <v>0.95308362898077492</v>
      </c>
      <c r="Q1064" s="1" t="s">
        <v>1741</v>
      </c>
      <c r="R1064" s="1">
        <v>0.43480033947249508</v>
      </c>
      <c r="S1064" s="1" t="s">
        <v>1741</v>
      </c>
      <c r="T1064" s="1">
        <v>3.8091459180636842</v>
      </c>
      <c r="U1064" s="1">
        <v>5.9640137111618126</v>
      </c>
      <c r="V1064" s="1" t="s">
        <v>603</v>
      </c>
      <c r="W1064" s="3" t="s">
        <v>1741</v>
      </c>
      <c r="X1064" s="3" t="s">
        <v>1741</v>
      </c>
      <c r="Y1064" s="3" t="s">
        <v>1741</v>
      </c>
      <c r="Z1064" s="3" t="s">
        <v>1741</v>
      </c>
      <c r="AA1064" s="3" t="s">
        <v>1741</v>
      </c>
      <c r="AB1064" s="3" t="s">
        <v>1741</v>
      </c>
      <c r="AC1064" s="3" t="s">
        <v>1741</v>
      </c>
      <c r="AD1064" s="3" t="s">
        <v>1741</v>
      </c>
      <c r="AE1064" s="3" t="s">
        <v>1741</v>
      </c>
      <c r="AF1064" s="3" t="s">
        <v>1741</v>
      </c>
      <c r="AG1064" s="3" t="s">
        <v>1741</v>
      </c>
      <c r="AH1064" s="3" t="s">
        <v>1741</v>
      </c>
      <c r="AI1064" s="15" t="s">
        <v>1741</v>
      </c>
    </row>
    <row r="1065" spans="1:35" x14ac:dyDescent="0.3">
      <c r="A1065" s="48" t="s">
        <v>1260</v>
      </c>
      <c r="B1065" s="89" t="s">
        <v>1123</v>
      </c>
      <c r="C1065" s="3" t="s">
        <v>1123</v>
      </c>
      <c r="D1065" s="11">
        <v>2019</v>
      </c>
      <c r="E1065" s="4">
        <v>43784</v>
      </c>
      <c r="F1065" s="210" t="s">
        <v>1741</v>
      </c>
      <c r="G1065" s="167" t="s">
        <v>1741</v>
      </c>
      <c r="H1065" s="1">
        <v>3.7552272994244102</v>
      </c>
      <c r="I1065" s="1">
        <v>3.4132601119855908</v>
      </c>
      <c r="J1065" s="1">
        <v>2.4160108070010571</v>
      </c>
      <c r="K1065" s="1">
        <v>0.56462664943811425</v>
      </c>
      <c r="L1065" s="1">
        <v>2.9803437879321826</v>
      </c>
      <c r="M1065" s="1">
        <v>4.8885038568463912</v>
      </c>
      <c r="N1065" s="1" t="s">
        <v>581</v>
      </c>
      <c r="O1065" s="1">
        <v>0.55937977211323864</v>
      </c>
      <c r="P1065" s="1">
        <v>0.80832026380343425</v>
      </c>
      <c r="Q1065" s="1" t="s">
        <v>1741</v>
      </c>
      <c r="R1065" s="1">
        <v>0.28594502525549159</v>
      </c>
      <c r="S1065" s="1" t="s">
        <v>1741</v>
      </c>
      <c r="T1065" s="1">
        <v>2.1952699792474255</v>
      </c>
      <c r="U1065" s="1">
        <v>8.5519205920357102</v>
      </c>
      <c r="V1065" s="1" t="s">
        <v>603</v>
      </c>
      <c r="W1065" s="3" t="s">
        <v>1741</v>
      </c>
      <c r="X1065" s="3" t="s">
        <v>1741</v>
      </c>
      <c r="Y1065" s="3" t="s">
        <v>1741</v>
      </c>
      <c r="Z1065" s="3" t="s">
        <v>1741</v>
      </c>
      <c r="AA1065" s="3" t="s">
        <v>1741</v>
      </c>
      <c r="AB1065" s="3" t="s">
        <v>1741</v>
      </c>
      <c r="AC1065" s="3" t="s">
        <v>1741</v>
      </c>
      <c r="AD1065" s="3" t="s">
        <v>1741</v>
      </c>
      <c r="AE1065" s="3" t="s">
        <v>1741</v>
      </c>
      <c r="AF1065" s="3" t="s">
        <v>1741</v>
      </c>
      <c r="AG1065" s="3" t="s">
        <v>1741</v>
      </c>
      <c r="AH1065" s="3" t="s">
        <v>1741</v>
      </c>
      <c r="AI1065" s="15" t="s">
        <v>1741</v>
      </c>
    </row>
    <row r="1066" spans="1:35" x14ac:dyDescent="0.3">
      <c r="A1066" s="48" t="s">
        <v>1261</v>
      </c>
      <c r="B1066" s="89" t="s">
        <v>1123</v>
      </c>
      <c r="C1066" s="3" t="s">
        <v>1123</v>
      </c>
      <c r="D1066" s="11">
        <v>2019</v>
      </c>
      <c r="E1066" s="4">
        <v>43784</v>
      </c>
      <c r="F1066" s="210" t="s">
        <v>1741</v>
      </c>
      <c r="G1066" s="167" t="s">
        <v>1741</v>
      </c>
      <c r="H1066" s="1">
        <v>5.1035545510581475</v>
      </c>
      <c r="I1066" s="1">
        <v>2.9419217861790292</v>
      </c>
      <c r="J1066" s="1">
        <v>2.0273562476151339</v>
      </c>
      <c r="K1066" s="1">
        <v>0.39410216521373287</v>
      </c>
      <c r="L1066" s="1">
        <v>2.2685334663966263</v>
      </c>
      <c r="M1066" s="1">
        <v>7.8506364534718758</v>
      </c>
      <c r="N1066" s="1" t="s">
        <v>581</v>
      </c>
      <c r="O1066" s="1">
        <v>0.46517361824532572</v>
      </c>
      <c r="P1066" s="1">
        <v>1.2562740321113035</v>
      </c>
      <c r="Q1066" s="1" t="s">
        <v>1741</v>
      </c>
      <c r="R1066" s="1">
        <v>0.20009392703043827</v>
      </c>
      <c r="S1066" s="1" t="s">
        <v>1741</v>
      </c>
      <c r="T1066" s="1">
        <v>1.8478186425587291</v>
      </c>
      <c r="U1066" s="1">
        <v>8.8118230649564122</v>
      </c>
      <c r="V1066" s="1" t="s">
        <v>603</v>
      </c>
      <c r="W1066" s="3" t="s">
        <v>1741</v>
      </c>
      <c r="X1066" s="3" t="s">
        <v>1741</v>
      </c>
      <c r="Y1066" s="3" t="s">
        <v>1741</v>
      </c>
      <c r="Z1066" s="3" t="s">
        <v>1741</v>
      </c>
      <c r="AA1066" s="3" t="s">
        <v>1741</v>
      </c>
      <c r="AB1066" s="3" t="s">
        <v>1741</v>
      </c>
      <c r="AC1066" s="3" t="s">
        <v>1741</v>
      </c>
      <c r="AD1066" s="3" t="s">
        <v>1741</v>
      </c>
      <c r="AE1066" s="3" t="s">
        <v>1741</v>
      </c>
      <c r="AF1066" s="3" t="s">
        <v>1741</v>
      </c>
      <c r="AG1066" s="3" t="s">
        <v>1741</v>
      </c>
      <c r="AH1066" s="3" t="s">
        <v>1741</v>
      </c>
      <c r="AI1066" s="15" t="s">
        <v>1741</v>
      </c>
    </row>
    <row r="1067" spans="1:35" x14ac:dyDescent="0.3">
      <c r="A1067" s="48" t="s">
        <v>724</v>
      </c>
      <c r="B1067" s="95" t="s">
        <v>546</v>
      </c>
      <c r="C1067" s="3" t="s">
        <v>32</v>
      </c>
      <c r="D1067" s="9">
        <v>2018</v>
      </c>
      <c r="E1067" s="4">
        <v>43115</v>
      </c>
      <c r="F1067" s="205">
        <v>6576900</v>
      </c>
      <c r="G1067" s="174">
        <v>152125</v>
      </c>
      <c r="H1067" s="1">
        <v>2.5953426107530895</v>
      </c>
      <c r="I1067" s="1">
        <v>1.5143779251372411</v>
      </c>
      <c r="J1067" s="1">
        <v>1.7101273310295444</v>
      </c>
      <c r="K1067" s="1">
        <v>1.2069985367827898</v>
      </c>
      <c r="L1067" s="1">
        <v>0.86532175212477802</v>
      </c>
      <c r="M1067" s="1">
        <v>1.4917447568049975</v>
      </c>
      <c r="N1067" s="1" t="s">
        <v>581</v>
      </c>
      <c r="O1067" s="1">
        <v>0.34107489389080864</v>
      </c>
      <c r="P1067" s="1" t="s">
        <v>581</v>
      </c>
      <c r="Q1067" s="1" t="s">
        <v>581</v>
      </c>
      <c r="R1067" s="1" t="s">
        <v>1741</v>
      </c>
      <c r="S1067" s="1" t="s">
        <v>1741</v>
      </c>
      <c r="T1067" s="1" t="s">
        <v>1741</v>
      </c>
      <c r="U1067" s="1" t="s">
        <v>1741</v>
      </c>
      <c r="V1067" s="1" t="s">
        <v>1741</v>
      </c>
      <c r="W1067" s="3" t="s">
        <v>1741</v>
      </c>
      <c r="X1067" s="3" t="s">
        <v>1741</v>
      </c>
      <c r="Y1067" s="3" t="s">
        <v>1741</v>
      </c>
      <c r="Z1067" s="3" t="s">
        <v>1741</v>
      </c>
      <c r="AA1067" s="3" t="s">
        <v>1741</v>
      </c>
      <c r="AB1067" s="3" t="s">
        <v>1741</v>
      </c>
      <c r="AC1067" s="3" t="s">
        <v>1741</v>
      </c>
      <c r="AD1067" s="3" t="s">
        <v>1741</v>
      </c>
      <c r="AE1067" s="3" t="s">
        <v>1741</v>
      </c>
      <c r="AF1067" s="3" t="s">
        <v>1741</v>
      </c>
      <c r="AG1067" s="3" t="s">
        <v>1741</v>
      </c>
      <c r="AH1067" s="3" t="s">
        <v>1741</v>
      </c>
      <c r="AI1067" s="15" t="s">
        <v>1741</v>
      </c>
    </row>
    <row r="1068" spans="1:35" x14ac:dyDescent="0.3">
      <c r="A1068" s="48" t="s">
        <v>725</v>
      </c>
      <c r="B1068" s="95" t="s">
        <v>546</v>
      </c>
      <c r="C1068" s="3" t="s">
        <v>32</v>
      </c>
      <c r="D1068" s="9">
        <v>2018</v>
      </c>
      <c r="E1068" s="4">
        <v>43143</v>
      </c>
      <c r="F1068" s="205">
        <v>6576900</v>
      </c>
      <c r="G1068" s="174">
        <v>152125</v>
      </c>
      <c r="H1068" s="1">
        <v>2.7275924285667421</v>
      </c>
      <c r="I1068" s="1">
        <v>1.4379599558223708</v>
      </c>
      <c r="J1068" s="1">
        <v>1.8756137300571902</v>
      </c>
      <c r="K1068" s="1">
        <v>1.5676497282638411</v>
      </c>
      <c r="L1068" s="1">
        <v>0.87347701997834859</v>
      </c>
      <c r="M1068" s="1">
        <v>1.2927642729827555</v>
      </c>
      <c r="N1068" s="1" t="s">
        <v>581</v>
      </c>
      <c r="O1068" s="1">
        <v>0.32340211483996545</v>
      </c>
      <c r="P1068" s="1" t="s">
        <v>581</v>
      </c>
      <c r="Q1068" s="1" t="s">
        <v>581</v>
      </c>
      <c r="R1068" s="1" t="s">
        <v>1741</v>
      </c>
      <c r="S1068" s="1" t="s">
        <v>1741</v>
      </c>
      <c r="T1068" s="1" t="s">
        <v>1741</v>
      </c>
      <c r="U1068" s="1" t="s">
        <v>1741</v>
      </c>
      <c r="V1068" s="1" t="s">
        <v>1741</v>
      </c>
      <c r="W1068" s="3" t="s">
        <v>1741</v>
      </c>
      <c r="X1068" s="3" t="s">
        <v>1741</v>
      </c>
      <c r="Y1068" s="3" t="s">
        <v>1741</v>
      </c>
      <c r="Z1068" s="3" t="s">
        <v>1741</v>
      </c>
      <c r="AA1068" s="3" t="s">
        <v>1741</v>
      </c>
      <c r="AB1068" s="3" t="s">
        <v>1741</v>
      </c>
      <c r="AC1068" s="3" t="s">
        <v>1741</v>
      </c>
      <c r="AD1068" s="3" t="s">
        <v>1741</v>
      </c>
      <c r="AE1068" s="3" t="s">
        <v>1741</v>
      </c>
      <c r="AF1068" s="3" t="s">
        <v>1741</v>
      </c>
      <c r="AG1068" s="3" t="s">
        <v>1741</v>
      </c>
      <c r="AH1068" s="3" t="s">
        <v>1741</v>
      </c>
      <c r="AI1068" s="15" t="s">
        <v>1741</v>
      </c>
    </row>
    <row r="1069" spans="1:35" x14ac:dyDescent="0.3">
      <c r="A1069" s="48" t="s">
        <v>726</v>
      </c>
      <c r="B1069" s="95" t="s">
        <v>546</v>
      </c>
      <c r="C1069" s="3" t="s">
        <v>32</v>
      </c>
      <c r="D1069" s="9">
        <v>2018</v>
      </c>
      <c r="E1069" s="4">
        <v>43168</v>
      </c>
      <c r="F1069" s="205">
        <v>6576900</v>
      </c>
      <c r="G1069" s="174">
        <v>152125</v>
      </c>
      <c r="H1069" s="1">
        <v>2.3789160099942341</v>
      </c>
      <c r="I1069" s="1">
        <v>1.372391996070643</v>
      </c>
      <c r="J1069" s="1">
        <v>1.4616887692997629</v>
      </c>
      <c r="K1069" s="1">
        <v>1.4244986866551348</v>
      </c>
      <c r="L1069" s="1">
        <v>0.79105003523608175</v>
      </c>
      <c r="M1069" s="1">
        <v>1.1697204604181348</v>
      </c>
      <c r="N1069" s="1" t="s">
        <v>581</v>
      </c>
      <c r="O1069" s="1">
        <v>0.28751574946078118</v>
      </c>
      <c r="P1069" s="1" t="s">
        <v>581</v>
      </c>
      <c r="Q1069" s="1" t="s">
        <v>581</v>
      </c>
      <c r="R1069" s="1" t="s">
        <v>1741</v>
      </c>
      <c r="S1069" s="1" t="s">
        <v>1741</v>
      </c>
      <c r="T1069" s="1" t="s">
        <v>1741</v>
      </c>
      <c r="U1069" s="1" t="s">
        <v>1741</v>
      </c>
      <c r="V1069" s="1" t="s">
        <v>1741</v>
      </c>
      <c r="W1069" s="3" t="s">
        <v>1741</v>
      </c>
      <c r="X1069" s="3" t="s">
        <v>1741</v>
      </c>
      <c r="Y1069" s="3" t="s">
        <v>1741</v>
      </c>
      <c r="Z1069" s="3" t="s">
        <v>1741</v>
      </c>
      <c r="AA1069" s="3" t="s">
        <v>1741</v>
      </c>
      <c r="AB1069" s="3" t="s">
        <v>1741</v>
      </c>
      <c r="AC1069" s="3" t="s">
        <v>1741</v>
      </c>
      <c r="AD1069" s="3" t="s">
        <v>1741</v>
      </c>
      <c r="AE1069" s="3" t="s">
        <v>1741</v>
      </c>
      <c r="AF1069" s="3" t="s">
        <v>1741</v>
      </c>
      <c r="AG1069" s="3" t="s">
        <v>1741</v>
      </c>
      <c r="AH1069" s="3" t="s">
        <v>1741</v>
      </c>
      <c r="AI1069" s="15" t="s">
        <v>1741</v>
      </c>
    </row>
    <row r="1070" spans="1:35" x14ac:dyDescent="0.3">
      <c r="A1070" s="48" t="s">
        <v>727</v>
      </c>
      <c r="B1070" s="95" t="s">
        <v>546</v>
      </c>
      <c r="C1070" s="3" t="s">
        <v>32</v>
      </c>
      <c r="D1070" s="9">
        <v>2018</v>
      </c>
      <c r="E1070" s="4">
        <v>43168</v>
      </c>
      <c r="F1070" s="205">
        <v>6576900</v>
      </c>
      <c r="G1070" s="174">
        <v>152125</v>
      </c>
      <c r="H1070" s="1">
        <v>2.3156308729181516</v>
      </c>
      <c r="I1070" s="1">
        <v>1.4173849178061477</v>
      </c>
      <c r="J1070" s="1">
        <v>1.3554209059685047</v>
      </c>
      <c r="K1070" s="1">
        <v>1.1071868317024172</v>
      </c>
      <c r="L1070" s="1">
        <v>0.83581751020672679</v>
      </c>
      <c r="M1070" s="1">
        <v>1.1346099842308772</v>
      </c>
      <c r="N1070" s="1" t="s">
        <v>581</v>
      </c>
      <c r="O1070" s="1">
        <v>0.28013954593567064</v>
      </c>
      <c r="P1070" s="1" t="s">
        <v>581</v>
      </c>
      <c r="Q1070" s="1" t="s">
        <v>581</v>
      </c>
      <c r="R1070" s="1" t="s">
        <v>1741</v>
      </c>
      <c r="S1070" s="1" t="s">
        <v>1741</v>
      </c>
      <c r="T1070" s="1" t="s">
        <v>1741</v>
      </c>
      <c r="U1070" s="1" t="s">
        <v>1741</v>
      </c>
      <c r="V1070" s="1" t="s">
        <v>1741</v>
      </c>
      <c r="W1070" s="3" t="s">
        <v>1741</v>
      </c>
      <c r="X1070" s="3" t="s">
        <v>1741</v>
      </c>
      <c r="Y1070" s="3" t="s">
        <v>1741</v>
      </c>
      <c r="Z1070" s="3" t="s">
        <v>1741</v>
      </c>
      <c r="AA1070" s="3" t="s">
        <v>1741</v>
      </c>
      <c r="AB1070" s="3" t="s">
        <v>1741</v>
      </c>
      <c r="AC1070" s="3" t="s">
        <v>1741</v>
      </c>
      <c r="AD1070" s="3" t="s">
        <v>1741</v>
      </c>
      <c r="AE1070" s="3" t="s">
        <v>1741</v>
      </c>
      <c r="AF1070" s="3" t="s">
        <v>1741</v>
      </c>
      <c r="AG1070" s="3" t="s">
        <v>1741</v>
      </c>
      <c r="AH1070" s="3" t="s">
        <v>1741</v>
      </c>
      <c r="AI1070" s="15" t="s">
        <v>1741</v>
      </c>
    </row>
    <row r="1071" spans="1:35" x14ac:dyDescent="0.3">
      <c r="A1071" s="48" t="s">
        <v>728</v>
      </c>
      <c r="B1071" s="95" t="s">
        <v>546</v>
      </c>
      <c r="C1071" s="3" t="s">
        <v>32</v>
      </c>
      <c r="D1071" s="9">
        <v>2018</v>
      </c>
      <c r="E1071" s="4">
        <v>43209</v>
      </c>
      <c r="F1071" s="205">
        <v>6576900</v>
      </c>
      <c r="G1071" s="174">
        <v>152125</v>
      </c>
      <c r="H1071" s="1">
        <v>1.8595902665950972</v>
      </c>
      <c r="I1071" s="1">
        <v>1.4327249955269279</v>
      </c>
      <c r="J1071" s="1">
        <v>1.4693035426731078</v>
      </c>
      <c r="K1071" s="1">
        <v>1.2756083378064054</v>
      </c>
      <c r="L1071" s="1">
        <v>0.70522454821971725</v>
      </c>
      <c r="M1071" s="1">
        <v>1.6006553050635175</v>
      </c>
      <c r="N1071" s="1" t="s">
        <v>581</v>
      </c>
      <c r="O1071" s="1">
        <v>0.24687108606190733</v>
      </c>
      <c r="P1071" s="1" t="s">
        <v>581</v>
      </c>
      <c r="Q1071" s="1" t="s">
        <v>581</v>
      </c>
      <c r="R1071" s="1" t="s">
        <v>1741</v>
      </c>
      <c r="S1071" s="1" t="s">
        <v>1741</v>
      </c>
      <c r="T1071" s="1" t="s">
        <v>1741</v>
      </c>
      <c r="U1071" s="1" t="s">
        <v>1741</v>
      </c>
      <c r="V1071" s="1" t="s">
        <v>1741</v>
      </c>
      <c r="W1071" s="3" t="s">
        <v>1741</v>
      </c>
      <c r="X1071" s="3" t="s">
        <v>1741</v>
      </c>
      <c r="Y1071" s="3" t="s">
        <v>1741</v>
      </c>
      <c r="Z1071" s="3" t="s">
        <v>1741</v>
      </c>
      <c r="AA1071" s="3" t="s">
        <v>1741</v>
      </c>
      <c r="AB1071" s="3" t="s">
        <v>1741</v>
      </c>
      <c r="AC1071" s="3" t="s">
        <v>1741</v>
      </c>
      <c r="AD1071" s="3" t="s">
        <v>1741</v>
      </c>
      <c r="AE1071" s="3" t="s">
        <v>1741</v>
      </c>
      <c r="AF1071" s="3" t="s">
        <v>1741</v>
      </c>
      <c r="AG1071" s="3" t="s">
        <v>1741</v>
      </c>
      <c r="AH1071" s="3" t="s">
        <v>1741</v>
      </c>
      <c r="AI1071" s="15" t="s">
        <v>1741</v>
      </c>
    </row>
    <row r="1072" spans="1:35" x14ac:dyDescent="0.3">
      <c r="A1072" s="48" t="s">
        <v>729</v>
      </c>
      <c r="B1072" s="95" t="s">
        <v>546</v>
      </c>
      <c r="C1072" s="3" t="s">
        <v>32</v>
      </c>
      <c r="D1072" s="9">
        <v>2018</v>
      </c>
      <c r="E1072" s="4">
        <v>43235</v>
      </c>
      <c r="F1072" s="205">
        <v>6576900</v>
      </c>
      <c r="G1072" s="174">
        <v>152125</v>
      </c>
      <c r="H1072" s="1">
        <v>1.7471179952819695</v>
      </c>
      <c r="I1072" s="1">
        <v>1.4407798103885701</v>
      </c>
      <c r="J1072" s="1">
        <v>1.3336782837049894</v>
      </c>
      <c r="K1072" s="1">
        <v>0.9620788267236392</v>
      </c>
      <c r="L1072" s="1">
        <v>0.88854764766101413</v>
      </c>
      <c r="M1072" s="1">
        <v>1.730838563226065</v>
      </c>
      <c r="N1072" s="1" t="s">
        <v>581</v>
      </c>
      <c r="O1072" s="1">
        <v>0.24270708149730716</v>
      </c>
      <c r="P1072" s="1" t="s">
        <v>581</v>
      </c>
      <c r="Q1072" s="1" t="s">
        <v>581</v>
      </c>
      <c r="R1072" s="1" t="s">
        <v>1741</v>
      </c>
      <c r="S1072" s="1" t="s">
        <v>1741</v>
      </c>
      <c r="T1072" s="1" t="s">
        <v>1741</v>
      </c>
      <c r="U1072" s="1" t="s">
        <v>1741</v>
      </c>
      <c r="V1072" s="1" t="s">
        <v>1741</v>
      </c>
      <c r="W1072" s="3" t="s">
        <v>1741</v>
      </c>
      <c r="X1072" s="3" t="s">
        <v>1741</v>
      </c>
      <c r="Y1072" s="3" t="s">
        <v>1741</v>
      </c>
      <c r="Z1072" s="3" t="s">
        <v>1741</v>
      </c>
      <c r="AA1072" s="3" t="s">
        <v>1741</v>
      </c>
      <c r="AB1072" s="3" t="s">
        <v>1741</v>
      </c>
      <c r="AC1072" s="3" t="s">
        <v>1741</v>
      </c>
      <c r="AD1072" s="3" t="s">
        <v>1741</v>
      </c>
      <c r="AE1072" s="3" t="s">
        <v>1741</v>
      </c>
      <c r="AF1072" s="3" t="s">
        <v>1741</v>
      </c>
      <c r="AG1072" s="3" t="s">
        <v>1741</v>
      </c>
      <c r="AH1072" s="3" t="s">
        <v>1741</v>
      </c>
      <c r="AI1072" s="15" t="s">
        <v>1741</v>
      </c>
    </row>
    <row r="1073" spans="1:35" x14ac:dyDescent="0.3">
      <c r="A1073" s="48" t="s">
        <v>730</v>
      </c>
      <c r="B1073" s="95" t="s">
        <v>546</v>
      </c>
      <c r="C1073" s="3" t="s">
        <v>32</v>
      </c>
      <c r="D1073" s="9">
        <v>2018</v>
      </c>
      <c r="E1073" s="4">
        <v>43263</v>
      </c>
      <c r="F1073" s="205">
        <v>6576900</v>
      </c>
      <c r="G1073" s="174">
        <v>152125</v>
      </c>
      <c r="H1073" s="1">
        <v>2.7781475318912925</v>
      </c>
      <c r="I1073" s="1">
        <v>1.5169162506932889</v>
      </c>
      <c r="J1073" s="1">
        <v>1.3672989462007765</v>
      </c>
      <c r="K1073" s="1">
        <v>1.1233499722684415</v>
      </c>
      <c r="L1073" s="1">
        <v>0.82126899611758186</v>
      </c>
      <c r="M1073" s="1">
        <v>1.2818857459789241</v>
      </c>
      <c r="N1073" s="1" t="s">
        <v>581</v>
      </c>
      <c r="O1073" s="1">
        <v>0.32269772601220187</v>
      </c>
      <c r="P1073" s="1" t="s">
        <v>581</v>
      </c>
      <c r="Q1073" s="1" t="s">
        <v>581</v>
      </c>
      <c r="R1073" s="1" t="s">
        <v>1741</v>
      </c>
      <c r="S1073" s="1" t="s">
        <v>1741</v>
      </c>
      <c r="T1073" s="1" t="s">
        <v>1741</v>
      </c>
      <c r="U1073" s="1" t="s">
        <v>1741</v>
      </c>
      <c r="V1073" s="1" t="s">
        <v>1741</v>
      </c>
      <c r="W1073" s="3" t="s">
        <v>1741</v>
      </c>
      <c r="X1073" s="3" t="s">
        <v>1741</v>
      </c>
      <c r="Y1073" s="3" t="s">
        <v>1741</v>
      </c>
      <c r="Z1073" s="3" t="s">
        <v>1741</v>
      </c>
      <c r="AA1073" s="3" t="s">
        <v>1741</v>
      </c>
      <c r="AB1073" s="3" t="s">
        <v>1741</v>
      </c>
      <c r="AC1073" s="3" t="s">
        <v>1741</v>
      </c>
      <c r="AD1073" s="3" t="s">
        <v>1741</v>
      </c>
      <c r="AE1073" s="3" t="s">
        <v>1741</v>
      </c>
      <c r="AF1073" s="3" t="s">
        <v>1741</v>
      </c>
      <c r="AG1073" s="3" t="s">
        <v>1741</v>
      </c>
      <c r="AH1073" s="3" t="s">
        <v>1741</v>
      </c>
      <c r="AI1073" s="15" t="s">
        <v>1741</v>
      </c>
    </row>
    <row r="1074" spans="1:35" x14ac:dyDescent="0.3">
      <c r="A1074" s="48" t="s">
        <v>731</v>
      </c>
      <c r="B1074" s="95" t="s">
        <v>546</v>
      </c>
      <c r="C1074" s="3" t="s">
        <v>32</v>
      </c>
      <c r="D1074" s="9">
        <v>2018</v>
      </c>
      <c r="E1074" s="4">
        <v>43299</v>
      </c>
      <c r="F1074" s="205">
        <v>6576900</v>
      </c>
      <c r="G1074" s="174">
        <v>152125</v>
      </c>
      <c r="H1074" s="1">
        <v>3.7072485894457343</v>
      </c>
      <c r="I1074" s="1">
        <v>2.2644540325257219</v>
      </c>
      <c r="J1074" s="1">
        <v>1.0143710587454364</v>
      </c>
      <c r="K1074" s="1">
        <v>1.0580816461998008</v>
      </c>
      <c r="L1074" s="1">
        <v>0.87583670760039822</v>
      </c>
      <c r="M1074" s="1">
        <v>4.3296382343179554</v>
      </c>
      <c r="N1074" s="1" t="s">
        <v>581</v>
      </c>
      <c r="O1074" s="1" t="s">
        <v>556</v>
      </c>
      <c r="P1074" s="1" t="s">
        <v>581</v>
      </c>
      <c r="Q1074" s="1" t="s">
        <v>581</v>
      </c>
      <c r="R1074" s="1" t="s">
        <v>1741</v>
      </c>
      <c r="S1074" s="1" t="s">
        <v>1741</v>
      </c>
      <c r="T1074" s="1" t="s">
        <v>1741</v>
      </c>
      <c r="U1074" s="1" t="s">
        <v>1741</v>
      </c>
      <c r="V1074" s="1" t="s">
        <v>1741</v>
      </c>
      <c r="W1074" s="3" t="s">
        <v>1741</v>
      </c>
      <c r="X1074" s="3" t="s">
        <v>1741</v>
      </c>
      <c r="Y1074" s="3" t="s">
        <v>1741</v>
      </c>
      <c r="Z1074" s="3" t="s">
        <v>1741</v>
      </c>
      <c r="AA1074" s="3" t="s">
        <v>1741</v>
      </c>
      <c r="AB1074" s="3" t="s">
        <v>1741</v>
      </c>
      <c r="AC1074" s="3" t="s">
        <v>1741</v>
      </c>
      <c r="AD1074" s="3" t="s">
        <v>1741</v>
      </c>
      <c r="AE1074" s="3" t="s">
        <v>1741</v>
      </c>
      <c r="AF1074" s="3" t="s">
        <v>1741</v>
      </c>
      <c r="AG1074" s="3" t="s">
        <v>1741</v>
      </c>
      <c r="AH1074" s="3" t="s">
        <v>1741</v>
      </c>
      <c r="AI1074" s="15" t="s">
        <v>1741</v>
      </c>
    </row>
    <row r="1075" spans="1:35" x14ac:dyDescent="0.3">
      <c r="A1075" s="48" t="s">
        <v>732</v>
      </c>
      <c r="B1075" s="95" t="s">
        <v>546</v>
      </c>
      <c r="C1075" s="3" t="s">
        <v>32</v>
      </c>
      <c r="D1075" s="9">
        <v>2018</v>
      </c>
      <c r="E1075" s="4">
        <v>43335</v>
      </c>
      <c r="F1075" s="205">
        <v>6576900</v>
      </c>
      <c r="G1075" s="174">
        <v>152125</v>
      </c>
      <c r="H1075" s="1">
        <v>2.4049631924319645</v>
      </c>
      <c r="I1075" s="1">
        <v>1.4266013790346761</v>
      </c>
      <c r="J1075" s="1">
        <v>1.0680190533293363</v>
      </c>
      <c r="K1075" s="1">
        <v>0.69884414243362991</v>
      </c>
      <c r="L1075" s="1">
        <v>1.1421658172612503</v>
      </c>
      <c r="M1075" s="1">
        <v>1.7271909663235738</v>
      </c>
      <c r="N1075" s="1" t="s">
        <v>581</v>
      </c>
      <c r="O1075" s="1">
        <v>0.57510409380100602</v>
      </c>
      <c r="P1075" s="1" t="s">
        <v>581</v>
      </c>
      <c r="Q1075" s="1" t="s">
        <v>581</v>
      </c>
      <c r="R1075" s="1" t="s">
        <v>1741</v>
      </c>
      <c r="S1075" s="1" t="s">
        <v>1741</v>
      </c>
      <c r="T1075" s="1" t="s">
        <v>1741</v>
      </c>
      <c r="U1075" s="1" t="s">
        <v>1741</v>
      </c>
      <c r="V1075" s="1" t="s">
        <v>1741</v>
      </c>
      <c r="W1075" s="3" t="s">
        <v>1741</v>
      </c>
      <c r="X1075" s="3" t="s">
        <v>1741</v>
      </c>
      <c r="Y1075" s="3" t="s">
        <v>1741</v>
      </c>
      <c r="Z1075" s="3" t="s">
        <v>1741</v>
      </c>
      <c r="AA1075" s="3" t="s">
        <v>1741</v>
      </c>
      <c r="AB1075" s="3" t="s">
        <v>1741</v>
      </c>
      <c r="AC1075" s="3" t="s">
        <v>1741</v>
      </c>
      <c r="AD1075" s="3" t="s">
        <v>1741</v>
      </c>
      <c r="AE1075" s="3" t="s">
        <v>1741</v>
      </c>
      <c r="AF1075" s="3" t="s">
        <v>1741</v>
      </c>
      <c r="AG1075" s="3" t="s">
        <v>1741</v>
      </c>
      <c r="AH1075" s="3" t="s">
        <v>1741</v>
      </c>
      <c r="AI1075" s="15" t="s">
        <v>1741</v>
      </c>
    </row>
    <row r="1076" spans="1:35" x14ac:dyDescent="0.3">
      <c r="A1076" s="48" t="s">
        <v>733</v>
      </c>
      <c r="B1076" s="95" t="s">
        <v>546</v>
      </c>
      <c r="C1076" s="3" t="s">
        <v>32</v>
      </c>
      <c r="D1076" s="9">
        <v>2018</v>
      </c>
      <c r="E1076" s="4">
        <v>43354</v>
      </c>
      <c r="F1076" s="205">
        <v>6576900</v>
      </c>
      <c r="G1076" s="174">
        <v>152125</v>
      </c>
      <c r="H1076" s="1">
        <v>4.5311334513431971</v>
      </c>
      <c r="I1076" s="1">
        <v>1.9633056121483361</v>
      </c>
      <c r="J1076" s="1" t="s">
        <v>556</v>
      </c>
      <c r="K1076" s="1">
        <v>1.3919597430502211</v>
      </c>
      <c r="L1076" s="1">
        <v>1.186778442047137</v>
      </c>
      <c r="M1076" s="1">
        <v>2.5549135522082316</v>
      </c>
      <c r="N1076" s="1" t="s">
        <v>581</v>
      </c>
      <c r="O1076" s="1" t="s">
        <v>556</v>
      </c>
      <c r="P1076" s="1">
        <v>0.61031139017846214</v>
      </c>
      <c r="Q1076" s="1" t="s">
        <v>581</v>
      </c>
      <c r="R1076" s="1" t="s">
        <v>1741</v>
      </c>
      <c r="S1076" s="1" t="s">
        <v>1741</v>
      </c>
      <c r="T1076" s="1" t="s">
        <v>1741</v>
      </c>
      <c r="U1076" s="1" t="s">
        <v>1741</v>
      </c>
      <c r="V1076" s="1" t="s">
        <v>1741</v>
      </c>
      <c r="W1076" s="3" t="s">
        <v>1741</v>
      </c>
      <c r="X1076" s="3" t="s">
        <v>1741</v>
      </c>
      <c r="Y1076" s="3" t="s">
        <v>1741</v>
      </c>
      <c r="Z1076" s="3" t="s">
        <v>1741</v>
      </c>
      <c r="AA1076" s="3" t="s">
        <v>1741</v>
      </c>
      <c r="AB1076" s="3" t="s">
        <v>1741</v>
      </c>
      <c r="AC1076" s="3" t="s">
        <v>1741</v>
      </c>
      <c r="AD1076" s="3" t="s">
        <v>1741</v>
      </c>
      <c r="AE1076" s="3" t="s">
        <v>1741</v>
      </c>
      <c r="AF1076" s="3" t="s">
        <v>1741</v>
      </c>
      <c r="AG1076" s="3" t="s">
        <v>1741</v>
      </c>
      <c r="AH1076" s="3" t="s">
        <v>1741</v>
      </c>
      <c r="AI1076" s="15" t="s">
        <v>1741</v>
      </c>
    </row>
    <row r="1077" spans="1:35" x14ac:dyDescent="0.3">
      <c r="A1077" s="48" t="s">
        <v>734</v>
      </c>
      <c r="B1077" s="95" t="s">
        <v>546</v>
      </c>
      <c r="C1077" s="3" t="s">
        <v>32</v>
      </c>
      <c r="D1077" s="9">
        <v>2018</v>
      </c>
      <c r="E1077" s="4">
        <v>43383</v>
      </c>
      <c r="F1077" s="205">
        <v>6576900</v>
      </c>
      <c r="G1077" s="174">
        <v>152125</v>
      </c>
      <c r="H1077" s="1">
        <v>4.8659700637083079</v>
      </c>
      <c r="I1077" s="1">
        <v>2.8583867909970682</v>
      </c>
      <c r="J1077" s="1">
        <v>3.0566761457575553</v>
      </c>
      <c r="K1077" s="1">
        <v>0.8854132222295702</v>
      </c>
      <c r="L1077" s="1">
        <v>2.1118532724907966</v>
      </c>
      <c r="M1077" s="1">
        <v>3.8345127085951103</v>
      </c>
      <c r="N1077" s="1" t="s">
        <v>587</v>
      </c>
      <c r="O1077" s="1" t="s">
        <v>556</v>
      </c>
      <c r="P1077" s="1" t="s">
        <v>581</v>
      </c>
      <c r="Q1077" s="1" t="s">
        <v>581</v>
      </c>
      <c r="R1077" s="1" t="s">
        <v>1741</v>
      </c>
      <c r="S1077" s="1" t="s">
        <v>1741</v>
      </c>
      <c r="T1077" s="1" t="s">
        <v>1741</v>
      </c>
      <c r="U1077" s="1" t="s">
        <v>1741</v>
      </c>
      <c r="V1077" s="1" t="s">
        <v>1741</v>
      </c>
      <c r="W1077" s="3" t="s">
        <v>1741</v>
      </c>
      <c r="X1077" s="3" t="s">
        <v>1741</v>
      </c>
      <c r="Y1077" s="3" t="s">
        <v>1741</v>
      </c>
      <c r="Z1077" s="3" t="s">
        <v>1741</v>
      </c>
      <c r="AA1077" s="3" t="s">
        <v>1741</v>
      </c>
      <c r="AB1077" s="3" t="s">
        <v>1741</v>
      </c>
      <c r="AC1077" s="3" t="s">
        <v>1741</v>
      </c>
      <c r="AD1077" s="3" t="s">
        <v>1741</v>
      </c>
      <c r="AE1077" s="3" t="s">
        <v>1741</v>
      </c>
      <c r="AF1077" s="3" t="s">
        <v>1741</v>
      </c>
      <c r="AG1077" s="3" t="s">
        <v>1741</v>
      </c>
      <c r="AH1077" s="3" t="s">
        <v>1741</v>
      </c>
      <c r="AI1077" s="15" t="s">
        <v>1741</v>
      </c>
    </row>
    <row r="1078" spans="1:35" x14ac:dyDescent="0.3">
      <c r="A1078" s="48" t="s">
        <v>735</v>
      </c>
      <c r="B1078" s="95" t="s">
        <v>546</v>
      </c>
      <c r="C1078" s="3" t="s">
        <v>32</v>
      </c>
      <c r="D1078" s="9">
        <v>2018</v>
      </c>
      <c r="E1078" s="4">
        <v>43417</v>
      </c>
      <c r="F1078" s="205">
        <v>6576900</v>
      </c>
      <c r="G1078" s="174">
        <v>152125</v>
      </c>
      <c r="H1078" s="1">
        <v>2.6677606497596558</v>
      </c>
      <c r="I1078" s="1">
        <v>1.1914470412729985</v>
      </c>
      <c r="J1078" s="1">
        <v>1.465605834576496</v>
      </c>
      <c r="K1078" s="1">
        <v>1.1706724128404886</v>
      </c>
      <c r="L1078" s="1">
        <v>1.1577435217415328</v>
      </c>
      <c r="M1078" s="1">
        <v>1.890601690701144</v>
      </c>
      <c r="N1078" s="1" t="s">
        <v>581</v>
      </c>
      <c r="O1078" s="1">
        <v>0.37228576164428978</v>
      </c>
      <c r="P1078" s="1" t="s">
        <v>581</v>
      </c>
      <c r="Q1078" s="1" t="s">
        <v>581</v>
      </c>
      <c r="R1078" s="1" t="s">
        <v>1741</v>
      </c>
      <c r="S1078" s="1" t="s">
        <v>1741</v>
      </c>
      <c r="T1078" s="1" t="s">
        <v>1741</v>
      </c>
      <c r="U1078" s="1" t="s">
        <v>1741</v>
      </c>
      <c r="V1078" s="1" t="s">
        <v>1741</v>
      </c>
      <c r="W1078" s="3" t="s">
        <v>1741</v>
      </c>
      <c r="X1078" s="3" t="s">
        <v>1741</v>
      </c>
      <c r="Y1078" s="3" t="s">
        <v>1741</v>
      </c>
      <c r="Z1078" s="3" t="s">
        <v>1741</v>
      </c>
      <c r="AA1078" s="3" t="s">
        <v>1741</v>
      </c>
      <c r="AB1078" s="3" t="s">
        <v>1741</v>
      </c>
      <c r="AC1078" s="3" t="s">
        <v>1741</v>
      </c>
      <c r="AD1078" s="3" t="s">
        <v>1741</v>
      </c>
      <c r="AE1078" s="3" t="s">
        <v>1741</v>
      </c>
      <c r="AF1078" s="3" t="s">
        <v>1741</v>
      </c>
      <c r="AG1078" s="3" t="s">
        <v>1741</v>
      </c>
      <c r="AH1078" s="3" t="s">
        <v>1741</v>
      </c>
      <c r="AI1078" s="15" t="s">
        <v>1741</v>
      </c>
    </row>
    <row r="1079" spans="1:35" x14ac:dyDescent="0.3">
      <c r="A1079" s="48" t="s">
        <v>736</v>
      </c>
      <c r="B1079" s="95" t="s">
        <v>546</v>
      </c>
      <c r="C1079" s="3" t="s">
        <v>32</v>
      </c>
      <c r="D1079" s="9">
        <v>2018</v>
      </c>
      <c r="E1079" s="4">
        <v>43447</v>
      </c>
      <c r="F1079" s="205">
        <v>6576900</v>
      </c>
      <c r="G1079" s="174">
        <v>152125</v>
      </c>
      <c r="H1079" s="1">
        <v>2.4561751451646665</v>
      </c>
      <c r="I1079" s="1">
        <v>1.3392611201093003</v>
      </c>
      <c r="J1079" s="1">
        <v>0.99362046739166354</v>
      </c>
      <c r="K1079" s="1">
        <v>0.72653951674214123</v>
      </c>
      <c r="L1079" s="1">
        <v>0.34101301248361038</v>
      </c>
      <c r="M1079" s="1">
        <v>1.4213466433081017</v>
      </c>
      <c r="N1079" s="1" t="s">
        <v>581</v>
      </c>
      <c r="O1079" s="1">
        <v>0.17948633193402305</v>
      </c>
      <c r="P1079" s="1" t="s">
        <v>581</v>
      </c>
      <c r="Q1079" s="1" t="s">
        <v>581</v>
      </c>
      <c r="R1079" s="1" t="s">
        <v>1741</v>
      </c>
      <c r="S1079" s="1" t="s">
        <v>1741</v>
      </c>
      <c r="T1079" s="1" t="s">
        <v>1741</v>
      </c>
      <c r="U1079" s="1" t="s">
        <v>1741</v>
      </c>
      <c r="V1079" s="1" t="s">
        <v>1741</v>
      </c>
      <c r="W1079" s="3" t="s">
        <v>1741</v>
      </c>
      <c r="X1079" s="3" t="s">
        <v>1741</v>
      </c>
      <c r="Y1079" s="3" t="s">
        <v>1741</v>
      </c>
      <c r="Z1079" s="3" t="s">
        <v>1741</v>
      </c>
      <c r="AA1079" s="3" t="s">
        <v>1741</v>
      </c>
      <c r="AB1079" s="3" t="s">
        <v>1741</v>
      </c>
      <c r="AC1079" s="3" t="s">
        <v>1741</v>
      </c>
      <c r="AD1079" s="3" t="s">
        <v>1741</v>
      </c>
      <c r="AE1079" s="3" t="s">
        <v>1741</v>
      </c>
      <c r="AF1079" s="3" t="s">
        <v>1741</v>
      </c>
      <c r="AG1079" s="3" t="s">
        <v>1741</v>
      </c>
      <c r="AH1079" s="3" t="s">
        <v>1741</v>
      </c>
      <c r="AI1079" s="15" t="s">
        <v>1741</v>
      </c>
    </row>
    <row r="1080" spans="1:35" x14ac:dyDescent="0.3">
      <c r="A1080" s="48" t="s">
        <v>737</v>
      </c>
      <c r="B1080" s="89" t="s">
        <v>550</v>
      </c>
      <c r="C1080" s="89" t="s">
        <v>33</v>
      </c>
      <c r="D1080" s="9">
        <v>2018</v>
      </c>
      <c r="E1080" s="4">
        <v>43122</v>
      </c>
      <c r="F1080" s="205">
        <v>6570050</v>
      </c>
      <c r="G1080" s="174">
        <v>156953</v>
      </c>
      <c r="H1080" s="1">
        <v>6.3585657370517916</v>
      </c>
      <c r="I1080" s="1">
        <v>3.0175361545942216</v>
      </c>
      <c r="J1080" s="1">
        <v>5.4196453033012304</v>
      </c>
      <c r="K1080" s="1">
        <v>2.0461984084658744</v>
      </c>
      <c r="L1080" s="1">
        <v>3.1955872049858307</v>
      </c>
      <c r="M1080" s="1">
        <v>5.1971222720665891</v>
      </c>
      <c r="N1080" s="1" t="s">
        <v>581</v>
      </c>
      <c r="O1080" s="1">
        <v>0.43273310955652455</v>
      </c>
      <c r="P1080" s="1">
        <v>0.94414990954815903</v>
      </c>
      <c r="Q1080" s="1" t="s">
        <v>581</v>
      </c>
      <c r="R1080" s="1" t="s">
        <v>1741</v>
      </c>
      <c r="S1080" s="1" t="s">
        <v>1741</v>
      </c>
      <c r="T1080" s="1" t="s">
        <v>1741</v>
      </c>
      <c r="U1080" s="1" t="s">
        <v>1741</v>
      </c>
      <c r="V1080" s="1" t="s">
        <v>1741</v>
      </c>
      <c r="W1080" s="3" t="s">
        <v>1741</v>
      </c>
      <c r="X1080" s="3" t="s">
        <v>1741</v>
      </c>
      <c r="Y1080" s="3" t="s">
        <v>1741</v>
      </c>
      <c r="Z1080" s="3" t="s">
        <v>1741</v>
      </c>
      <c r="AA1080" s="3" t="s">
        <v>1741</v>
      </c>
      <c r="AB1080" s="3" t="s">
        <v>1741</v>
      </c>
      <c r="AC1080" s="3" t="s">
        <v>1741</v>
      </c>
      <c r="AD1080" s="3" t="s">
        <v>1741</v>
      </c>
      <c r="AE1080" s="3" t="s">
        <v>1741</v>
      </c>
      <c r="AF1080" s="3" t="s">
        <v>1741</v>
      </c>
      <c r="AG1080" s="3" t="s">
        <v>1741</v>
      </c>
      <c r="AH1080" s="3" t="s">
        <v>1741</v>
      </c>
      <c r="AI1080" s="15" t="s">
        <v>1741</v>
      </c>
    </row>
    <row r="1081" spans="1:35" x14ac:dyDescent="0.3">
      <c r="A1081" s="48" t="s">
        <v>738</v>
      </c>
      <c r="B1081" s="89" t="s">
        <v>550</v>
      </c>
      <c r="C1081" s="89" t="s">
        <v>33</v>
      </c>
      <c r="D1081" s="9">
        <v>2018</v>
      </c>
      <c r="E1081" s="4" t="s">
        <v>739</v>
      </c>
      <c r="F1081" s="205">
        <v>6570050</v>
      </c>
      <c r="G1081" s="174">
        <v>156953</v>
      </c>
      <c r="H1081" s="1">
        <v>6.6874259974259971</v>
      </c>
      <c r="I1081" s="1">
        <v>3.0062205062205059</v>
      </c>
      <c r="J1081" s="1">
        <v>4.8865615615615612</v>
      </c>
      <c r="K1081" s="1">
        <v>1.933290433290433</v>
      </c>
      <c r="L1081" s="1">
        <v>3.1765186615186614</v>
      </c>
      <c r="M1081" s="1">
        <v>5.2898112398112396</v>
      </c>
      <c r="N1081" s="1" t="s">
        <v>581</v>
      </c>
      <c r="O1081" s="1">
        <v>0.39634062634062628</v>
      </c>
      <c r="P1081" s="1" t="s">
        <v>581</v>
      </c>
      <c r="Q1081" s="1" t="s">
        <v>581</v>
      </c>
      <c r="R1081" s="1" t="s">
        <v>1741</v>
      </c>
      <c r="S1081" s="1" t="s">
        <v>1741</v>
      </c>
      <c r="T1081" s="1" t="s">
        <v>1741</v>
      </c>
      <c r="U1081" s="1" t="s">
        <v>1741</v>
      </c>
      <c r="V1081" s="1" t="s">
        <v>1741</v>
      </c>
      <c r="W1081" s="3" t="s">
        <v>1741</v>
      </c>
      <c r="X1081" s="3" t="s">
        <v>1741</v>
      </c>
      <c r="Y1081" s="3" t="s">
        <v>1741</v>
      </c>
      <c r="Z1081" s="3" t="s">
        <v>1741</v>
      </c>
      <c r="AA1081" s="3" t="s">
        <v>1741</v>
      </c>
      <c r="AB1081" s="3" t="s">
        <v>1741</v>
      </c>
      <c r="AC1081" s="3" t="s">
        <v>1741</v>
      </c>
      <c r="AD1081" s="3" t="s">
        <v>1741</v>
      </c>
      <c r="AE1081" s="3" t="s">
        <v>1741</v>
      </c>
      <c r="AF1081" s="3" t="s">
        <v>1741</v>
      </c>
      <c r="AG1081" s="3" t="s">
        <v>1741</v>
      </c>
      <c r="AH1081" s="3" t="s">
        <v>1741</v>
      </c>
      <c r="AI1081" s="15" t="s">
        <v>1741</v>
      </c>
    </row>
    <row r="1082" spans="1:35" x14ac:dyDescent="0.3">
      <c r="A1082" s="48" t="s">
        <v>740</v>
      </c>
      <c r="B1082" s="89" t="s">
        <v>550</v>
      </c>
      <c r="C1082" s="89" t="s">
        <v>33</v>
      </c>
      <c r="D1082" s="9">
        <v>2018</v>
      </c>
      <c r="E1082" s="4">
        <v>43168</v>
      </c>
      <c r="F1082" s="205">
        <v>6570050</v>
      </c>
      <c r="G1082" s="174">
        <v>156953</v>
      </c>
      <c r="H1082" s="1">
        <v>7.4057919315086265</v>
      </c>
      <c r="I1082" s="1">
        <v>3.2897695334457557</v>
      </c>
      <c r="J1082" s="1">
        <v>4.855720586327668</v>
      </c>
      <c r="K1082" s="1">
        <v>1.8961603320793876</v>
      </c>
      <c r="L1082" s="1">
        <v>3.2103709949409778</v>
      </c>
      <c r="M1082" s="1">
        <v>4.7384982920396075</v>
      </c>
      <c r="N1082" s="1" t="s">
        <v>581</v>
      </c>
      <c r="O1082" s="1">
        <v>0.48500670212305963</v>
      </c>
      <c r="P1082" s="1">
        <v>0.39801963073463914</v>
      </c>
      <c r="Q1082" s="1" t="s">
        <v>581</v>
      </c>
      <c r="R1082" s="1" t="s">
        <v>1741</v>
      </c>
      <c r="S1082" s="1" t="s">
        <v>1741</v>
      </c>
      <c r="T1082" s="1" t="s">
        <v>1741</v>
      </c>
      <c r="U1082" s="1" t="s">
        <v>1741</v>
      </c>
      <c r="V1082" s="1" t="s">
        <v>1741</v>
      </c>
      <c r="W1082" s="3" t="s">
        <v>1741</v>
      </c>
      <c r="X1082" s="3" t="s">
        <v>1741</v>
      </c>
      <c r="Y1082" s="3" t="s">
        <v>1741</v>
      </c>
      <c r="Z1082" s="3" t="s">
        <v>1741</v>
      </c>
      <c r="AA1082" s="3" t="s">
        <v>1741</v>
      </c>
      <c r="AB1082" s="3" t="s">
        <v>1741</v>
      </c>
      <c r="AC1082" s="3" t="s">
        <v>1741</v>
      </c>
      <c r="AD1082" s="3" t="s">
        <v>1741</v>
      </c>
      <c r="AE1082" s="3" t="s">
        <v>1741</v>
      </c>
      <c r="AF1082" s="3" t="s">
        <v>1741</v>
      </c>
      <c r="AG1082" s="3" t="s">
        <v>1741</v>
      </c>
      <c r="AH1082" s="3" t="s">
        <v>1741</v>
      </c>
      <c r="AI1082" s="15" t="s">
        <v>1741</v>
      </c>
    </row>
    <row r="1083" spans="1:35" x14ac:dyDescent="0.3">
      <c r="A1083" s="48" t="s">
        <v>741</v>
      </c>
      <c r="B1083" s="89" t="s">
        <v>550</v>
      </c>
      <c r="C1083" s="89" t="s">
        <v>33</v>
      </c>
      <c r="D1083" s="9">
        <v>2018</v>
      </c>
      <c r="E1083" s="4">
        <v>43209</v>
      </c>
      <c r="F1083" s="205">
        <v>6570050</v>
      </c>
      <c r="G1083" s="174">
        <v>156953</v>
      </c>
      <c r="H1083" s="1">
        <v>4.4617303751225172</v>
      </c>
      <c r="I1083" s="1">
        <v>2.8771273278089637</v>
      </c>
      <c r="J1083" s="1">
        <v>4.1632250735097571</v>
      </c>
      <c r="K1083" s="1">
        <v>1.5712153613115922</v>
      </c>
      <c r="L1083" s="1">
        <v>2.6370400071282187</v>
      </c>
      <c r="M1083" s="1">
        <v>4.6783057114853426</v>
      </c>
      <c r="N1083" s="1" t="s">
        <v>581</v>
      </c>
      <c r="O1083" s="1">
        <v>0.39423728058451396</v>
      </c>
      <c r="P1083" s="1" t="s">
        <v>581</v>
      </c>
      <c r="Q1083" s="1" t="s">
        <v>581</v>
      </c>
      <c r="R1083" s="1" t="s">
        <v>1741</v>
      </c>
      <c r="S1083" s="1" t="s">
        <v>1741</v>
      </c>
      <c r="T1083" s="1" t="s">
        <v>1741</v>
      </c>
      <c r="U1083" s="1" t="s">
        <v>1741</v>
      </c>
      <c r="V1083" s="1" t="s">
        <v>1741</v>
      </c>
      <c r="W1083" s="3" t="s">
        <v>1741</v>
      </c>
      <c r="X1083" s="3" t="s">
        <v>1741</v>
      </c>
      <c r="Y1083" s="3" t="s">
        <v>1741</v>
      </c>
      <c r="Z1083" s="3" t="s">
        <v>1741</v>
      </c>
      <c r="AA1083" s="3" t="s">
        <v>1741</v>
      </c>
      <c r="AB1083" s="3" t="s">
        <v>1741</v>
      </c>
      <c r="AC1083" s="3" t="s">
        <v>1741</v>
      </c>
      <c r="AD1083" s="3" t="s">
        <v>1741</v>
      </c>
      <c r="AE1083" s="3" t="s">
        <v>1741</v>
      </c>
      <c r="AF1083" s="3" t="s">
        <v>1741</v>
      </c>
      <c r="AG1083" s="3" t="s">
        <v>1741</v>
      </c>
      <c r="AH1083" s="3" t="s">
        <v>1741</v>
      </c>
      <c r="AI1083" s="15" t="s">
        <v>1741</v>
      </c>
    </row>
    <row r="1084" spans="1:35" x14ac:dyDescent="0.3">
      <c r="A1084" s="48" t="s">
        <v>742</v>
      </c>
      <c r="B1084" s="89" t="s">
        <v>550</v>
      </c>
      <c r="C1084" s="89" t="s">
        <v>33</v>
      </c>
      <c r="D1084" s="9">
        <v>2018</v>
      </c>
      <c r="E1084" s="4">
        <v>43234</v>
      </c>
      <c r="F1084" s="205">
        <v>6570050</v>
      </c>
      <c r="G1084" s="174">
        <v>156953</v>
      </c>
      <c r="H1084" s="1">
        <v>4.9975459027731306</v>
      </c>
      <c r="I1084" s="1">
        <v>2.7963322401445687</v>
      </c>
      <c r="J1084" s="1">
        <v>3.6125984427637601</v>
      </c>
      <c r="K1084" s="1">
        <v>1.1117071592709102</v>
      </c>
      <c r="L1084" s="1">
        <v>2.8551413336902933</v>
      </c>
      <c r="M1084" s="1">
        <v>5.0916605314236003</v>
      </c>
      <c r="N1084" s="1" t="s">
        <v>581</v>
      </c>
      <c r="O1084" s="1">
        <v>0.46919661780782185</v>
      </c>
      <c r="P1084" s="1" t="s">
        <v>581</v>
      </c>
      <c r="Q1084" s="1" t="s">
        <v>581</v>
      </c>
      <c r="R1084" s="1" t="s">
        <v>1741</v>
      </c>
      <c r="S1084" s="1" t="s">
        <v>1741</v>
      </c>
      <c r="T1084" s="1" t="s">
        <v>1741</v>
      </c>
      <c r="U1084" s="1" t="s">
        <v>1741</v>
      </c>
      <c r="V1084" s="1" t="s">
        <v>1741</v>
      </c>
      <c r="W1084" s="3" t="s">
        <v>1741</v>
      </c>
      <c r="X1084" s="3" t="s">
        <v>1741</v>
      </c>
      <c r="Y1084" s="3" t="s">
        <v>1741</v>
      </c>
      <c r="Z1084" s="3" t="s">
        <v>1741</v>
      </c>
      <c r="AA1084" s="3" t="s">
        <v>1741</v>
      </c>
      <c r="AB1084" s="3" t="s">
        <v>1741</v>
      </c>
      <c r="AC1084" s="3" t="s">
        <v>1741</v>
      </c>
      <c r="AD1084" s="3" t="s">
        <v>1741</v>
      </c>
      <c r="AE1084" s="3" t="s">
        <v>1741</v>
      </c>
      <c r="AF1084" s="3" t="s">
        <v>1741</v>
      </c>
      <c r="AG1084" s="3" t="s">
        <v>1741</v>
      </c>
      <c r="AH1084" s="3" t="s">
        <v>1741</v>
      </c>
      <c r="AI1084" s="15" t="s">
        <v>1741</v>
      </c>
    </row>
    <row r="1085" spans="1:35" x14ac:dyDescent="0.3">
      <c r="A1085" s="48" t="s">
        <v>743</v>
      </c>
      <c r="B1085" s="89" t="s">
        <v>550</v>
      </c>
      <c r="C1085" s="89" t="s">
        <v>33</v>
      </c>
      <c r="D1085" s="9">
        <v>2018</v>
      </c>
      <c r="E1085" s="4">
        <v>43263</v>
      </c>
      <c r="F1085" s="205">
        <v>6570050</v>
      </c>
      <c r="G1085" s="174">
        <v>156953</v>
      </c>
      <c r="H1085" s="1">
        <v>5.4522452046318399</v>
      </c>
      <c r="I1085" s="1">
        <v>2.681096968089808</v>
      </c>
      <c r="J1085" s="1">
        <v>3.0557986387341995</v>
      </c>
      <c r="K1085" s="1">
        <v>1.0029390966145142</v>
      </c>
      <c r="L1085" s="1">
        <v>2.6776429771059846</v>
      </c>
      <c r="M1085" s="1">
        <v>4.1971846548218865</v>
      </c>
      <c r="N1085" s="1" t="s">
        <v>581</v>
      </c>
      <c r="O1085" s="1">
        <v>0.43513214885529922</v>
      </c>
      <c r="P1085" s="1" t="s">
        <v>581</v>
      </c>
      <c r="Q1085" s="1" t="s">
        <v>581</v>
      </c>
      <c r="R1085" s="1" t="s">
        <v>1741</v>
      </c>
      <c r="S1085" s="1" t="s">
        <v>1741</v>
      </c>
      <c r="T1085" s="1" t="s">
        <v>1741</v>
      </c>
      <c r="U1085" s="1" t="s">
        <v>1741</v>
      </c>
      <c r="V1085" s="1" t="s">
        <v>1741</v>
      </c>
      <c r="W1085" s="3" t="s">
        <v>1741</v>
      </c>
      <c r="X1085" s="3" t="s">
        <v>1741</v>
      </c>
      <c r="Y1085" s="3" t="s">
        <v>1741</v>
      </c>
      <c r="Z1085" s="3" t="s">
        <v>1741</v>
      </c>
      <c r="AA1085" s="3" t="s">
        <v>1741</v>
      </c>
      <c r="AB1085" s="3" t="s">
        <v>1741</v>
      </c>
      <c r="AC1085" s="3" t="s">
        <v>1741</v>
      </c>
      <c r="AD1085" s="3" t="s">
        <v>1741</v>
      </c>
      <c r="AE1085" s="3" t="s">
        <v>1741</v>
      </c>
      <c r="AF1085" s="3" t="s">
        <v>1741</v>
      </c>
      <c r="AG1085" s="3" t="s">
        <v>1741</v>
      </c>
      <c r="AH1085" s="3" t="s">
        <v>1741</v>
      </c>
      <c r="AI1085" s="15" t="s">
        <v>1741</v>
      </c>
    </row>
    <row r="1086" spans="1:35" x14ac:dyDescent="0.3">
      <c r="A1086" s="48" t="s">
        <v>744</v>
      </c>
      <c r="B1086" s="89" t="s">
        <v>550</v>
      </c>
      <c r="C1086" s="89" t="s">
        <v>33</v>
      </c>
      <c r="D1086" s="9">
        <v>2018</v>
      </c>
      <c r="E1086" s="4">
        <v>43298</v>
      </c>
      <c r="F1086" s="205">
        <v>6570050</v>
      </c>
      <c r="G1086" s="174">
        <v>156953</v>
      </c>
      <c r="H1086" s="1">
        <v>4.8984942955691171</v>
      </c>
      <c r="I1086" s="1">
        <v>3.0753515521358454</v>
      </c>
      <c r="J1086" s="1">
        <v>2.0483881666224466</v>
      </c>
      <c r="K1086" s="1">
        <v>0.71239055452374644</v>
      </c>
      <c r="L1086" s="1">
        <v>2.6860228177235346</v>
      </c>
      <c r="M1086" s="1">
        <v>5.3877686388962598</v>
      </c>
      <c r="N1086" s="1" t="s">
        <v>581</v>
      </c>
      <c r="O1086" s="1">
        <v>0.45321040063677376</v>
      </c>
      <c r="P1086" s="1" t="s">
        <v>581</v>
      </c>
      <c r="Q1086" s="1" t="s">
        <v>581</v>
      </c>
      <c r="R1086" s="1" t="s">
        <v>1741</v>
      </c>
      <c r="S1086" s="1" t="s">
        <v>1741</v>
      </c>
      <c r="T1086" s="1" t="s">
        <v>1741</v>
      </c>
      <c r="U1086" s="1" t="s">
        <v>1741</v>
      </c>
      <c r="V1086" s="1" t="s">
        <v>1741</v>
      </c>
      <c r="W1086" s="3" t="s">
        <v>1741</v>
      </c>
      <c r="X1086" s="3" t="s">
        <v>1741</v>
      </c>
      <c r="Y1086" s="3" t="s">
        <v>1741</v>
      </c>
      <c r="Z1086" s="3" t="s">
        <v>1741</v>
      </c>
      <c r="AA1086" s="3" t="s">
        <v>1741</v>
      </c>
      <c r="AB1086" s="3" t="s">
        <v>1741</v>
      </c>
      <c r="AC1086" s="3" t="s">
        <v>1741</v>
      </c>
      <c r="AD1086" s="3" t="s">
        <v>1741</v>
      </c>
      <c r="AE1086" s="3" t="s">
        <v>1741</v>
      </c>
      <c r="AF1086" s="3" t="s">
        <v>1741</v>
      </c>
      <c r="AG1086" s="3" t="s">
        <v>1741</v>
      </c>
      <c r="AH1086" s="3" t="s">
        <v>1741</v>
      </c>
      <c r="AI1086" s="15" t="s">
        <v>1741</v>
      </c>
    </row>
    <row r="1087" spans="1:35" x14ac:dyDescent="0.3">
      <c r="A1087" s="48" t="s">
        <v>745</v>
      </c>
      <c r="B1087" s="89" t="s">
        <v>550</v>
      </c>
      <c r="C1087" s="89" t="s">
        <v>33</v>
      </c>
      <c r="D1087" s="9">
        <v>2018</v>
      </c>
      <c r="E1087" s="4">
        <v>43333</v>
      </c>
      <c r="F1087" s="205">
        <v>6570050</v>
      </c>
      <c r="G1087" s="174">
        <v>156953</v>
      </c>
      <c r="H1087" s="1">
        <v>6.4058041353633399</v>
      </c>
      <c r="I1087" s="1">
        <v>2.9994016355295532</v>
      </c>
      <c r="J1087" s="1">
        <v>2.7246526161824347</v>
      </c>
      <c r="K1087" s="1">
        <v>1.1694701150189484</v>
      </c>
      <c r="L1087" s="1">
        <v>2.8651339671564395</v>
      </c>
      <c r="M1087" s="1">
        <v>6.1316401834984378</v>
      </c>
      <c r="N1087" s="1" t="s">
        <v>581</v>
      </c>
      <c r="O1087" s="1">
        <v>0.55066817365866638</v>
      </c>
      <c r="P1087" s="1">
        <v>0.47596569377036096</v>
      </c>
      <c r="Q1087" s="1" t="s">
        <v>581</v>
      </c>
      <c r="R1087" s="1" t="s">
        <v>1741</v>
      </c>
      <c r="S1087" s="1" t="s">
        <v>1741</v>
      </c>
      <c r="T1087" s="1" t="s">
        <v>1741</v>
      </c>
      <c r="U1087" s="1" t="s">
        <v>1741</v>
      </c>
      <c r="V1087" s="1" t="s">
        <v>1741</v>
      </c>
      <c r="W1087" s="3" t="s">
        <v>1741</v>
      </c>
      <c r="X1087" s="3" t="s">
        <v>1741</v>
      </c>
      <c r="Y1087" s="3" t="s">
        <v>1741</v>
      </c>
      <c r="Z1087" s="3" t="s">
        <v>1741</v>
      </c>
      <c r="AA1087" s="3" t="s">
        <v>1741</v>
      </c>
      <c r="AB1087" s="3" t="s">
        <v>1741</v>
      </c>
      <c r="AC1087" s="3" t="s">
        <v>1741</v>
      </c>
      <c r="AD1087" s="3" t="s">
        <v>1741</v>
      </c>
      <c r="AE1087" s="3" t="s">
        <v>1741</v>
      </c>
      <c r="AF1087" s="3" t="s">
        <v>1741</v>
      </c>
      <c r="AG1087" s="3" t="s">
        <v>1741</v>
      </c>
      <c r="AH1087" s="3" t="s">
        <v>1741</v>
      </c>
      <c r="AI1087" s="15" t="s">
        <v>1741</v>
      </c>
    </row>
    <row r="1088" spans="1:35" x14ac:dyDescent="0.3">
      <c r="A1088" s="48" t="s">
        <v>746</v>
      </c>
      <c r="B1088" s="89" t="s">
        <v>550</v>
      </c>
      <c r="C1088" s="89" t="s">
        <v>33</v>
      </c>
      <c r="D1088" s="9">
        <v>2018</v>
      </c>
      <c r="E1088" s="4">
        <v>43355</v>
      </c>
      <c r="F1088" s="205">
        <v>6570050</v>
      </c>
      <c r="G1088" s="174">
        <v>156953</v>
      </c>
      <c r="H1088" s="1">
        <v>8.6786921949474323</v>
      </c>
      <c r="I1088" s="1">
        <v>2.3433623007766968</v>
      </c>
      <c r="J1088" s="1">
        <v>2.3958960865099428</v>
      </c>
      <c r="K1088" s="1">
        <v>1.0274786783459706</v>
      </c>
      <c r="L1088" s="1">
        <v>3.0825514431788026</v>
      </c>
      <c r="M1088" s="1">
        <v>4.1095684889612123</v>
      </c>
      <c r="N1088" s="1" t="s">
        <v>581</v>
      </c>
      <c r="O1088" s="1" t="s">
        <v>556</v>
      </c>
      <c r="P1088" s="1" t="s">
        <v>581</v>
      </c>
      <c r="Q1088" s="1" t="s">
        <v>581</v>
      </c>
      <c r="R1088" s="1" t="s">
        <v>1741</v>
      </c>
      <c r="S1088" s="1" t="s">
        <v>1741</v>
      </c>
      <c r="T1088" s="1" t="s">
        <v>1741</v>
      </c>
      <c r="U1088" s="1" t="s">
        <v>1741</v>
      </c>
      <c r="V1088" s="1" t="s">
        <v>1741</v>
      </c>
      <c r="W1088" s="3" t="s">
        <v>1741</v>
      </c>
      <c r="X1088" s="3" t="s">
        <v>1741</v>
      </c>
      <c r="Y1088" s="3" t="s">
        <v>1741</v>
      </c>
      <c r="Z1088" s="3" t="s">
        <v>1741</v>
      </c>
      <c r="AA1088" s="3" t="s">
        <v>1741</v>
      </c>
      <c r="AB1088" s="3" t="s">
        <v>1741</v>
      </c>
      <c r="AC1088" s="3" t="s">
        <v>1741</v>
      </c>
      <c r="AD1088" s="3" t="s">
        <v>1741</v>
      </c>
      <c r="AE1088" s="3" t="s">
        <v>1741</v>
      </c>
      <c r="AF1088" s="3" t="s">
        <v>1741</v>
      </c>
      <c r="AG1088" s="3" t="s">
        <v>1741</v>
      </c>
      <c r="AH1088" s="3" t="s">
        <v>1741</v>
      </c>
      <c r="AI1088" s="15" t="s">
        <v>1741</v>
      </c>
    </row>
    <row r="1089" spans="1:35" x14ac:dyDescent="0.3">
      <c r="A1089" s="48" t="s">
        <v>747</v>
      </c>
      <c r="B1089" s="89" t="s">
        <v>550</v>
      </c>
      <c r="C1089" s="89" t="s">
        <v>33</v>
      </c>
      <c r="D1089" s="9">
        <v>2018</v>
      </c>
      <c r="E1089" s="4">
        <v>43383</v>
      </c>
      <c r="F1089" s="205">
        <v>6570050</v>
      </c>
      <c r="G1089" s="174">
        <v>156953</v>
      </c>
      <c r="H1089" s="1">
        <v>6.727792695439561</v>
      </c>
      <c r="I1089" s="1">
        <v>2.187111140218744</v>
      </c>
      <c r="J1089" s="1">
        <v>3.6371078656100591</v>
      </c>
      <c r="K1089" s="1">
        <v>0.27779597004824591</v>
      </c>
      <c r="L1089" s="1">
        <v>3.0795511603030108</v>
      </c>
      <c r="M1089" s="1">
        <v>3.9442661601938567</v>
      </c>
      <c r="N1089" s="1" t="s">
        <v>581</v>
      </c>
      <c r="O1089" s="1">
        <v>0.51094810836771676</v>
      </c>
      <c r="P1089" s="1" t="s">
        <v>581</v>
      </c>
      <c r="Q1089" s="1" t="s">
        <v>581</v>
      </c>
      <c r="R1089" s="1" t="s">
        <v>1741</v>
      </c>
      <c r="S1089" s="1" t="s">
        <v>1741</v>
      </c>
      <c r="T1089" s="1" t="s">
        <v>1741</v>
      </c>
      <c r="U1089" s="1" t="s">
        <v>1741</v>
      </c>
      <c r="V1089" s="1" t="s">
        <v>1741</v>
      </c>
      <c r="W1089" s="3" t="s">
        <v>1741</v>
      </c>
      <c r="X1089" s="3" t="s">
        <v>1741</v>
      </c>
      <c r="Y1089" s="3" t="s">
        <v>1741</v>
      </c>
      <c r="Z1089" s="3" t="s">
        <v>1741</v>
      </c>
      <c r="AA1089" s="3" t="s">
        <v>1741</v>
      </c>
      <c r="AB1089" s="3" t="s">
        <v>1741</v>
      </c>
      <c r="AC1089" s="3" t="s">
        <v>1741</v>
      </c>
      <c r="AD1089" s="3" t="s">
        <v>1741</v>
      </c>
      <c r="AE1089" s="3" t="s">
        <v>1741</v>
      </c>
      <c r="AF1089" s="3" t="s">
        <v>1741</v>
      </c>
      <c r="AG1089" s="3" t="s">
        <v>1741</v>
      </c>
      <c r="AH1089" s="3" t="s">
        <v>1741</v>
      </c>
      <c r="AI1089" s="15" t="s">
        <v>1741</v>
      </c>
    </row>
    <row r="1090" spans="1:35" x14ac:dyDescent="0.3">
      <c r="A1090" s="48" t="s">
        <v>748</v>
      </c>
      <c r="B1090" s="89" t="s">
        <v>550</v>
      </c>
      <c r="C1090" s="89" t="s">
        <v>33</v>
      </c>
      <c r="D1090" s="9">
        <v>2018</v>
      </c>
      <c r="E1090" s="4">
        <v>43416</v>
      </c>
      <c r="F1090" s="205">
        <v>6570050</v>
      </c>
      <c r="G1090" s="174">
        <v>156953</v>
      </c>
      <c r="H1090" s="1">
        <v>4.9298887019541864</v>
      </c>
      <c r="I1090" s="1">
        <v>2.172253138346059</v>
      </c>
      <c r="J1090" s="1">
        <v>2.6501229455157236</v>
      </c>
      <c r="K1090" s="1" t="s">
        <v>587</v>
      </c>
      <c r="L1090" s="1">
        <v>3.223221603899745</v>
      </c>
      <c r="M1090" s="1">
        <v>4.7020188947845218</v>
      </c>
      <c r="N1090" s="1" t="s">
        <v>581</v>
      </c>
      <c r="O1090" s="1">
        <v>0.69981881713472238</v>
      </c>
      <c r="P1090" s="1" t="s">
        <v>581</v>
      </c>
      <c r="Q1090" s="1" t="s">
        <v>581</v>
      </c>
      <c r="R1090" s="1" t="s">
        <v>1741</v>
      </c>
      <c r="S1090" s="1" t="s">
        <v>1741</v>
      </c>
      <c r="T1090" s="1" t="s">
        <v>1741</v>
      </c>
      <c r="U1090" s="1" t="s">
        <v>1741</v>
      </c>
      <c r="V1090" s="1" t="s">
        <v>1741</v>
      </c>
      <c r="W1090" s="3" t="s">
        <v>1741</v>
      </c>
      <c r="X1090" s="3" t="s">
        <v>1741</v>
      </c>
      <c r="Y1090" s="3" t="s">
        <v>1741</v>
      </c>
      <c r="Z1090" s="3" t="s">
        <v>1741</v>
      </c>
      <c r="AA1090" s="3" t="s">
        <v>1741</v>
      </c>
      <c r="AB1090" s="3" t="s">
        <v>1741</v>
      </c>
      <c r="AC1090" s="3" t="s">
        <v>1741</v>
      </c>
      <c r="AD1090" s="3" t="s">
        <v>1741</v>
      </c>
      <c r="AE1090" s="3" t="s">
        <v>1741</v>
      </c>
      <c r="AF1090" s="3" t="s">
        <v>1741</v>
      </c>
      <c r="AG1090" s="3" t="s">
        <v>1741</v>
      </c>
      <c r="AH1090" s="3" t="s">
        <v>1741</v>
      </c>
      <c r="AI1090" s="15" t="s">
        <v>1741</v>
      </c>
    </row>
    <row r="1091" spans="1:35" x14ac:dyDescent="0.3">
      <c r="A1091" s="48" t="s">
        <v>749</v>
      </c>
      <c r="B1091" s="89" t="s">
        <v>550</v>
      </c>
      <c r="C1091" s="89" t="s">
        <v>33</v>
      </c>
      <c r="D1091" s="9">
        <v>2018</v>
      </c>
      <c r="E1091" s="4">
        <v>43446</v>
      </c>
      <c r="F1091" s="205">
        <v>6570050</v>
      </c>
      <c r="G1091" s="174">
        <v>156953</v>
      </c>
      <c r="H1091" s="1">
        <v>3.7515505936558569</v>
      </c>
      <c r="I1091" s="1">
        <v>2.3629939748360802</v>
      </c>
      <c r="J1091" s="1">
        <v>2.0554226475279109</v>
      </c>
      <c r="K1091" s="1">
        <v>0.67052099946836796</v>
      </c>
      <c r="L1091" s="1">
        <v>2.2001816409711146</v>
      </c>
      <c r="M1091" s="1">
        <v>4.5188729399255712</v>
      </c>
      <c r="N1091" s="1" t="s">
        <v>581</v>
      </c>
      <c r="O1091" s="1">
        <v>0.22428229665071772</v>
      </c>
      <c r="P1091" s="1" t="s">
        <v>581</v>
      </c>
      <c r="Q1091" s="1" t="s">
        <v>581</v>
      </c>
      <c r="R1091" s="1" t="s">
        <v>1741</v>
      </c>
      <c r="S1091" s="1" t="s">
        <v>1741</v>
      </c>
      <c r="T1091" s="1" t="s">
        <v>1741</v>
      </c>
      <c r="U1091" s="1" t="s">
        <v>1741</v>
      </c>
      <c r="V1091" s="1" t="s">
        <v>1741</v>
      </c>
      <c r="W1091" s="3" t="s">
        <v>1741</v>
      </c>
      <c r="X1091" s="3" t="s">
        <v>1741</v>
      </c>
      <c r="Y1091" s="3" t="s">
        <v>1741</v>
      </c>
      <c r="Z1091" s="3" t="s">
        <v>1741</v>
      </c>
      <c r="AA1091" s="3" t="s">
        <v>1741</v>
      </c>
      <c r="AB1091" s="3" t="s">
        <v>1741</v>
      </c>
      <c r="AC1091" s="3" t="s">
        <v>1741</v>
      </c>
      <c r="AD1091" s="3" t="s">
        <v>1741</v>
      </c>
      <c r="AE1091" s="3" t="s">
        <v>1741</v>
      </c>
      <c r="AF1091" s="3" t="s">
        <v>1741</v>
      </c>
      <c r="AG1091" s="3" t="s">
        <v>1741</v>
      </c>
      <c r="AH1091" s="3" t="s">
        <v>1741</v>
      </c>
      <c r="AI1091" s="15" t="s">
        <v>1741</v>
      </c>
    </row>
    <row r="1092" spans="1:35" x14ac:dyDescent="0.3">
      <c r="A1092" s="48" t="s">
        <v>750</v>
      </c>
      <c r="B1092" s="89" t="s">
        <v>552</v>
      </c>
      <c r="C1092" s="89" t="s">
        <v>34</v>
      </c>
      <c r="D1092" s="9">
        <v>2018</v>
      </c>
      <c r="E1092" s="4">
        <v>43122</v>
      </c>
      <c r="F1092" s="205">
        <v>6582780</v>
      </c>
      <c r="G1092" s="174">
        <v>152713</v>
      </c>
      <c r="H1092" s="1">
        <v>6.821989528795811</v>
      </c>
      <c r="I1092" s="1">
        <v>2.1481930787894261</v>
      </c>
      <c r="J1092" s="1">
        <v>3.6956338058144973</v>
      </c>
      <c r="K1092" s="1">
        <v>1.3225216021793724</v>
      </c>
      <c r="L1092" s="1">
        <v>1.5153152002724215</v>
      </c>
      <c r="M1092" s="1">
        <v>2.204975950283063</v>
      </c>
      <c r="N1092" s="1" t="s">
        <v>581</v>
      </c>
      <c r="O1092" s="1">
        <v>0.41164070148554882</v>
      </c>
      <c r="P1092" s="1">
        <v>2.2026773932660793</v>
      </c>
      <c r="Q1092" s="1" t="s">
        <v>581</v>
      </c>
      <c r="R1092" s="1" t="s">
        <v>1741</v>
      </c>
      <c r="S1092" s="1" t="s">
        <v>1741</v>
      </c>
      <c r="T1092" s="1" t="s">
        <v>1741</v>
      </c>
      <c r="U1092" s="1" t="s">
        <v>1741</v>
      </c>
      <c r="V1092" s="1" t="s">
        <v>1741</v>
      </c>
      <c r="W1092" s="3" t="s">
        <v>1741</v>
      </c>
      <c r="X1092" s="3" t="s">
        <v>1741</v>
      </c>
      <c r="Y1092" s="3" t="s">
        <v>1741</v>
      </c>
      <c r="Z1092" s="3" t="s">
        <v>1741</v>
      </c>
      <c r="AA1092" s="3" t="s">
        <v>1741</v>
      </c>
      <c r="AB1092" s="3" t="s">
        <v>1741</v>
      </c>
      <c r="AC1092" s="3" t="s">
        <v>1741</v>
      </c>
      <c r="AD1092" s="3" t="s">
        <v>1741</v>
      </c>
      <c r="AE1092" s="3" t="s">
        <v>1741</v>
      </c>
      <c r="AF1092" s="3" t="s">
        <v>1741</v>
      </c>
      <c r="AG1092" s="3" t="s">
        <v>1741</v>
      </c>
      <c r="AH1092" s="3" t="s">
        <v>1741</v>
      </c>
      <c r="AI1092" s="15" t="s">
        <v>1741</v>
      </c>
    </row>
    <row r="1093" spans="1:35" x14ac:dyDescent="0.3">
      <c r="A1093" s="48" t="s">
        <v>751</v>
      </c>
      <c r="B1093" s="89" t="s">
        <v>552</v>
      </c>
      <c r="C1093" s="89" t="s">
        <v>34</v>
      </c>
      <c r="D1093" s="9">
        <v>2018</v>
      </c>
      <c r="E1093" s="4" t="s">
        <v>739</v>
      </c>
      <c r="F1093" s="205">
        <v>6582780</v>
      </c>
      <c r="G1093" s="174">
        <v>152713</v>
      </c>
      <c r="H1093" s="1">
        <v>4.67466335593544</v>
      </c>
      <c r="I1093" s="1">
        <v>1.8728976326149471</v>
      </c>
      <c r="J1093" s="1">
        <v>3.2430628508367021</v>
      </c>
      <c r="K1093" s="1">
        <v>1.766359999575547</v>
      </c>
      <c r="L1093" s="1">
        <v>1.4015280297965809</v>
      </c>
      <c r="M1093" s="1">
        <v>1.9389212534088858</v>
      </c>
      <c r="N1093" s="1" t="s">
        <v>581</v>
      </c>
      <c r="O1093" s="1">
        <v>0.40168932183066458</v>
      </c>
      <c r="P1093" s="1" t="s">
        <v>581</v>
      </c>
      <c r="Q1093" s="1" t="s">
        <v>581</v>
      </c>
      <c r="R1093" s="1" t="s">
        <v>1741</v>
      </c>
      <c r="S1093" s="1" t="s">
        <v>1741</v>
      </c>
      <c r="T1093" s="1" t="s">
        <v>1741</v>
      </c>
      <c r="U1093" s="1" t="s">
        <v>1741</v>
      </c>
      <c r="V1093" s="1" t="s">
        <v>1741</v>
      </c>
      <c r="W1093" s="3" t="s">
        <v>1741</v>
      </c>
      <c r="X1093" s="3" t="s">
        <v>1741</v>
      </c>
      <c r="Y1093" s="3" t="s">
        <v>1741</v>
      </c>
      <c r="Z1093" s="3" t="s">
        <v>1741</v>
      </c>
      <c r="AA1093" s="3" t="s">
        <v>1741</v>
      </c>
      <c r="AB1093" s="3" t="s">
        <v>1741</v>
      </c>
      <c r="AC1093" s="3" t="s">
        <v>1741</v>
      </c>
      <c r="AD1093" s="3" t="s">
        <v>1741</v>
      </c>
      <c r="AE1093" s="3" t="s">
        <v>1741</v>
      </c>
      <c r="AF1093" s="3" t="s">
        <v>1741</v>
      </c>
      <c r="AG1093" s="3" t="s">
        <v>1741</v>
      </c>
      <c r="AH1093" s="3" t="s">
        <v>1741</v>
      </c>
      <c r="AI1093" s="15" t="s">
        <v>1741</v>
      </c>
    </row>
    <row r="1094" spans="1:35" x14ac:dyDescent="0.3">
      <c r="A1094" s="48" t="s">
        <v>752</v>
      </c>
      <c r="B1094" s="89" t="s">
        <v>552</v>
      </c>
      <c r="C1094" s="89" t="s">
        <v>34</v>
      </c>
      <c r="D1094" s="9">
        <v>2018</v>
      </c>
      <c r="E1094" s="4">
        <v>43168</v>
      </c>
      <c r="F1094" s="205">
        <v>6582780</v>
      </c>
      <c r="G1094" s="174">
        <v>152713</v>
      </c>
      <c r="H1094" s="1">
        <v>8.680011557724411</v>
      </c>
      <c r="I1094" s="1">
        <v>2.6500363854287059</v>
      </c>
      <c r="J1094" s="1">
        <v>4.389720046230897</v>
      </c>
      <c r="K1094" s="1">
        <v>1.540066777963272</v>
      </c>
      <c r="L1094" s="1">
        <v>1.7495505329395145</v>
      </c>
      <c r="M1094" s="1">
        <v>2.7615363212191255</v>
      </c>
      <c r="N1094" s="1" t="s">
        <v>581</v>
      </c>
      <c r="O1094" s="1">
        <v>0.41272847908908011</v>
      </c>
      <c r="P1094" s="1">
        <v>0.61876631993493425</v>
      </c>
      <c r="Q1094" s="1" t="s">
        <v>581</v>
      </c>
      <c r="R1094" s="1" t="s">
        <v>1741</v>
      </c>
      <c r="S1094" s="1" t="s">
        <v>1741</v>
      </c>
      <c r="T1094" s="1" t="s">
        <v>1741</v>
      </c>
      <c r="U1094" s="1" t="s">
        <v>1741</v>
      </c>
      <c r="V1094" s="1" t="s">
        <v>1741</v>
      </c>
      <c r="W1094" s="3" t="s">
        <v>1741</v>
      </c>
      <c r="X1094" s="3" t="s">
        <v>1741</v>
      </c>
      <c r="Y1094" s="3" t="s">
        <v>1741</v>
      </c>
      <c r="Z1094" s="3" t="s">
        <v>1741</v>
      </c>
      <c r="AA1094" s="3" t="s">
        <v>1741</v>
      </c>
      <c r="AB1094" s="3" t="s">
        <v>1741</v>
      </c>
      <c r="AC1094" s="3" t="s">
        <v>1741</v>
      </c>
      <c r="AD1094" s="3" t="s">
        <v>1741</v>
      </c>
      <c r="AE1094" s="3" t="s">
        <v>1741</v>
      </c>
      <c r="AF1094" s="3" t="s">
        <v>1741</v>
      </c>
      <c r="AG1094" s="3" t="s">
        <v>1741</v>
      </c>
      <c r="AH1094" s="3" t="s">
        <v>1741</v>
      </c>
      <c r="AI1094" s="15" t="s">
        <v>1741</v>
      </c>
    </row>
    <row r="1095" spans="1:35" x14ac:dyDescent="0.3">
      <c r="A1095" s="48" t="s">
        <v>753</v>
      </c>
      <c r="B1095" s="89" t="s">
        <v>552</v>
      </c>
      <c r="C1095" s="89" t="s">
        <v>34</v>
      </c>
      <c r="D1095" s="9">
        <v>2018</v>
      </c>
      <c r="E1095" s="4">
        <v>43207</v>
      </c>
      <c r="F1095" s="205">
        <v>6582780</v>
      </c>
      <c r="G1095" s="174">
        <v>152713</v>
      </c>
      <c r="H1095" s="1">
        <v>29.965633903133902</v>
      </c>
      <c r="I1095" s="1">
        <v>2.4908742877492878</v>
      </c>
      <c r="J1095" s="1">
        <v>4.5605301816239319</v>
      </c>
      <c r="K1095" s="1">
        <v>1.5966657763532763</v>
      </c>
      <c r="L1095" s="1">
        <v>2.5214120370370368</v>
      </c>
      <c r="M1095" s="1">
        <v>5.7763198896011394</v>
      </c>
      <c r="N1095" s="1" t="s">
        <v>581</v>
      </c>
      <c r="O1095" s="1">
        <v>0.76785300925925926</v>
      </c>
      <c r="P1095" s="1">
        <v>1.1495058760683761</v>
      </c>
      <c r="Q1095" s="1" t="s">
        <v>581</v>
      </c>
      <c r="R1095" s="1" t="s">
        <v>1741</v>
      </c>
      <c r="S1095" s="1" t="s">
        <v>1741</v>
      </c>
      <c r="T1095" s="1" t="s">
        <v>1741</v>
      </c>
      <c r="U1095" s="1" t="s">
        <v>1741</v>
      </c>
      <c r="V1095" s="1" t="s">
        <v>1741</v>
      </c>
      <c r="W1095" s="3" t="s">
        <v>1741</v>
      </c>
      <c r="X1095" s="3" t="s">
        <v>1741</v>
      </c>
      <c r="Y1095" s="3" t="s">
        <v>1741</v>
      </c>
      <c r="Z1095" s="3" t="s">
        <v>1741</v>
      </c>
      <c r="AA1095" s="3" t="s">
        <v>1741</v>
      </c>
      <c r="AB1095" s="3" t="s">
        <v>1741</v>
      </c>
      <c r="AC1095" s="3" t="s">
        <v>1741</v>
      </c>
      <c r="AD1095" s="3" t="s">
        <v>1741</v>
      </c>
      <c r="AE1095" s="3" t="s">
        <v>1741</v>
      </c>
      <c r="AF1095" s="3" t="s">
        <v>1741</v>
      </c>
      <c r="AG1095" s="3" t="s">
        <v>1741</v>
      </c>
      <c r="AH1095" s="3" t="s">
        <v>1741</v>
      </c>
      <c r="AI1095" s="15" t="s">
        <v>1741</v>
      </c>
    </row>
    <row r="1096" spans="1:35" x14ac:dyDescent="0.3">
      <c r="A1096" s="48" t="s">
        <v>754</v>
      </c>
      <c r="B1096" s="89" t="s">
        <v>552</v>
      </c>
      <c r="C1096" s="89" t="s">
        <v>34</v>
      </c>
      <c r="D1096" s="9">
        <v>2018</v>
      </c>
      <c r="E1096" s="4">
        <v>43235</v>
      </c>
      <c r="F1096" s="205">
        <v>6582780</v>
      </c>
      <c r="G1096" s="174">
        <v>152713</v>
      </c>
      <c r="H1096" s="1">
        <v>5.3719797112065617</v>
      </c>
      <c r="I1096" s="1">
        <v>2.1163386941031535</v>
      </c>
      <c r="J1096" s="1">
        <v>2.6421491914449664</v>
      </c>
      <c r="K1096" s="1">
        <v>1.0162166061776492</v>
      </c>
      <c r="L1096" s="1">
        <v>1.4256762006237584</v>
      </c>
      <c r="M1096" s="1">
        <v>2.329071354843006</v>
      </c>
      <c r="N1096" s="1" t="s">
        <v>581</v>
      </c>
      <c r="O1096" s="1">
        <v>0.33365076193964421</v>
      </c>
      <c r="P1096" s="1">
        <v>0.5449561038413302</v>
      </c>
      <c r="Q1096" s="1" t="s">
        <v>581</v>
      </c>
      <c r="R1096" s="1" t="s">
        <v>1741</v>
      </c>
      <c r="S1096" s="1" t="s">
        <v>1741</v>
      </c>
      <c r="T1096" s="1" t="s">
        <v>1741</v>
      </c>
      <c r="U1096" s="1" t="s">
        <v>1741</v>
      </c>
      <c r="V1096" s="1" t="s">
        <v>1741</v>
      </c>
      <c r="W1096" s="3" t="s">
        <v>1741</v>
      </c>
      <c r="X1096" s="3" t="s">
        <v>1741</v>
      </c>
      <c r="Y1096" s="3" t="s">
        <v>1741</v>
      </c>
      <c r="Z1096" s="3" t="s">
        <v>1741</v>
      </c>
      <c r="AA1096" s="3" t="s">
        <v>1741</v>
      </c>
      <c r="AB1096" s="3" t="s">
        <v>1741</v>
      </c>
      <c r="AC1096" s="3" t="s">
        <v>1741</v>
      </c>
      <c r="AD1096" s="3" t="s">
        <v>1741</v>
      </c>
      <c r="AE1096" s="3" t="s">
        <v>1741</v>
      </c>
      <c r="AF1096" s="3" t="s">
        <v>1741</v>
      </c>
      <c r="AG1096" s="3" t="s">
        <v>1741</v>
      </c>
      <c r="AH1096" s="3" t="s">
        <v>1741</v>
      </c>
      <c r="AI1096" s="15" t="s">
        <v>1741</v>
      </c>
    </row>
    <row r="1097" spans="1:35" x14ac:dyDescent="0.3">
      <c r="A1097" s="48" t="s">
        <v>755</v>
      </c>
      <c r="B1097" s="89" t="s">
        <v>552</v>
      </c>
      <c r="C1097" s="89" t="s">
        <v>34</v>
      </c>
      <c r="D1097" s="9">
        <v>2018</v>
      </c>
      <c r="E1097" s="4">
        <v>43262</v>
      </c>
      <c r="F1097" s="205">
        <v>6582780</v>
      </c>
      <c r="G1097" s="174">
        <v>152713</v>
      </c>
      <c r="H1097" s="1">
        <v>7.3365574657435921</v>
      </c>
      <c r="I1097" s="1">
        <v>1.9140525798580057</v>
      </c>
      <c r="J1097" s="1">
        <v>2.6594896595890334</v>
      </c>
      <c r="K1097" s="1">
        <v>1.1214901675003037</v>
      </c>
      <c r="L1097" s="1">
        <v>1.3706692283061157</v>
      </c>
      <c r="M1097" s="1">
        <v>2.1902238122053288</v>
      </c>
      <c r="N1097" s="1" t="s">
        <v>581</v>
      </c>
      <c r="O1097" s="1">
        <v>0.36195523755893427</v>
      </c>
      <c r="P1097" s="1" t="s">
        <v>581</v>
      </c>
      <c r="Q1097" s="1" t="s">
        <v>581</v>
      </c>
      <c r="R1097" s="1" t="s">
        <v>1741</v>
      </c>
      <c r="S1097" s="1" t="s">
        <v>1741</v>
      </c>
      <c r="T1097" s="1" t="s">
        <v>1741</v>
      </c>
      <c r="U1097" s="1" t="s">
        <v>1741</v>
      </c>
      <c r="V1097" s="1" t="s">
        <v>1741</v>
      </c>
      <c r="W1097" s="3" t="s">
        <v>1741</v>
      </c>
      <c r="X1097" s="3" t="s">
        <v>1741</v>
      </c>
      <c r="Y1097" s="3" t="s">
        <v>1741</v>
      </c>
      <c r="Z1097" s="3" t="s">
        <v>1741</v>
      </c>
      <c r="AA1097" s="3" t="s">
        <v>1741</v>
      </c>
      <c r="AB1097" s="3" t="s">
        <v>1741</v>
      </c>
      <c r="AC1097" s="3" t="s">
        <v>1741</v>
      </c>
      <c r="AD1097" s="3" t="s">
        <v>1741</v>
      </c>
      <c r="AE1097" s="3" t="s">
        <v>1741</v>
      </c>
      <c r="AF1097" s="3" t="s">
        <v>1741</v>
      </c>
      <c r="AG1097" s="3" t="s">
        <v>1741</v>
      </c>
      <c r="AH1097" s="3" t="s">
        <v>1741</v>
      </c>
      <c r="AI1097" s="15" t="s">
        <v>1741</v>
      </c>
    </row>
    <row r="1098" spans="1:35" x14ac:dyDescent="0.3">
      <c r="A1098" s="48" t="s">
        <v>756</v>
      </c>
      <c r="B1098" s="89" t="s">
        <v>552</v>
      </c>
      <c r="C1098" s="89" t="s">
        <v>34</v>
      </c>
      <c r="D1098" s="9">
        <v>2018</v>
      </c>
      <c r="E1098" s="4">
        <v>43299</v>
      </c>
      <c r="F1098" s="205">
        <v>6582780</v>
      </c>
      <c r="G1098" s="174">
        <v>152713</v>
      </c>
      <c r="H1098" s="1">
        <v>3.7194698811228388</v>
      </c>
      <c r="I1098" s="1">
        <v>1.7091671938996371</v>
      </c>
      <c r="J1098" s="1">
        <v>1.6637141620325664</v>
      </c>
      <c r="K1098" s="1">
        <v>1.5044454064133728</v>
      </c>
      <c r="L1098" s="1">
        <v>1.0951669941060904</v>
      </c>
      <c r="M1098" s="1">
        <v>2.645666144983517</v>
      </c>
      <c r="N1098" s="1" t="s">
        <v>581</v>
      </c>
      <c r="O1098" s="1">
        <v>0.35180979654357164</v>
      </c>
      <c r="P1098" s="1" t="s">
        <v>581</v>
      </c>
      <c r="Q1098" s="1" t="s">
        <v>581</v>
      </c>
      <c r="R1098" s="1" t="s">
        <v>1741</v>
      </c>
      <c r="S1098" s="1" t="s">
        <v>1741</v>
      </c>
      <c r="T1098" s="1" t="s">
        <v>1741</v>
      </c>
      <c r="U1098" s="1" t="s">
        <v>1741</v>
      </c>
      <c r="V1098" s="1" t="s">
        <v>1741</v>
      </c>
      <c r="W1098" s="3" t="s">
        <v>1741</v>
      </c>
      <c r="X1098" s="3" t="s">
        <v>1741</v>
      </c>
      <c r="Y1098" s="3" t="s">
        <v>1741</v>
      </c>
      <c r="Z1098" s="3" t="s">
        <v>1741</v>
      </c>
      <c r="AA1098" s="3" t="s">
        <v>1741</v>
      </c>
      <c r="AB1098" s="3" t="s">
        <v>1741</v>
      </c>
      <c r="AC1098" s="3" t="s">
        <v>1741</v>
      </c>
      <c r="AD1098" s="3" t="s">
        <v>1741</v>
      </c>
      <c r="AE1098" s="3" t="s">
        <v>1741</v>
      </c>
      <c r="AF1098" s="3" t="s">
        <v>1741</v>
      </c>
      <c r="AG1098" s="3" t="s">
        <v>1741</v>
      </c>
      <c r="AH1098" s="3" t="s">
        <v>1741</v>
      </c>
      <c r="AI1098" s="15" t="s">
        <v>1741</v>
      </c>
    </row>
    <row r="1099" spans="1:35" x14ac:dyDescent="0.3">
      <c r="A1099" s="48" t="s">
        <v>757</v>
      </c>
      <c r="B1099" s="89" t="s">
        <v>552</v>
      </c>
      <c r="C1099" s="89" t="s">
        <v>34</v>
      </c>
      <c r="D1099" s="9">
        <v>2018</v>
      </c>
      <c r="E1099" s="4">
        <v>43334</v>
      </c>
      <c r="F1099" s="205">
        <v>6582780</v>
      </c>
      <c r="G1099" s="174">
        <v>152713</v>
      </c>
      <c r="H1099" s="1">
        <v>5.2189641965029141</v>
      </c>
      <c r="I1099" s="1">
        <v>2.0425645295587009</v>
      </c>
      <c r="J1099" s="1">
        <v>1.8105911740216487</v>
      </c>
      <c r="K1099" s="1">
        <v>1.4714404662781015</v>
      </c>
      <c r="L1099" s="1">
        <v>1.1386830974188173</v>
      </c>
      <c r="M1099" s="1">
        <v>2.7627643630308074</v>
      </c>
      <c r="N1099" s="1" t="s">
        <v>581</v>
      </c>
      <c r="O1099" s="1">
        <v>0.51174687760199833</v>
      </c>
      <c r="P1099" s="1" t="s">
        <v>581</v>
      </c>
      <c r="Q1099" s="1" t="s">
        <v>581</v>
      </c>
      <c r="R1099" s="1" t="s">
        <v>1741</v>
      </c>
      <c r="S1099" s="1" t="s">
        <v>1741</v>
      </c>
      <c r="T1099" s="1" t="s">
        <v>1741</v>
      </c>
      <c r="U1099" s="1" t="s">
        <v>1741</v>
      </c>
      <c r="V1099" s="1" t="s">
        <v>1741</v>
      </c>
      <c r="W1099" s="3" t="s">
        <v>1741</v>
      </c>
      <c r="X1099" s="3" t="s">
        <v>1741</v>
      </c>
      <c r="Y1099" s="3" t="s">
        <v>1741</v>
      </c>
      <c r="Z1099" s="3" t="s">
        <v>1741</v>
      </c>
      <c r="AA1099" s="3" t="s">
        <v>1741</v>
      </c>
      <c r="AB1099" s="3" t="s">
        <v>1741</v>
      </c>
      <c r="AC1099" s="3" t="s">
        <v>1741</v>
      </c>
      <c r="AD1099" s="3" t="s">
        <v>1741</v>
      </c>
      <c r="AE1099" s="3" t="s">
        <v>1741</v>
      </c>
      <c r="AF1099" s="3" t="s">
        <v>1741</v>
      </c>
      <c r="AG1099" s="3" t="s">
        <v>1741</v>
      </c>
      <c r="AH1099" s="3" t="s">
        <v>1741</v>
      </c>
      <c r="AI1099" s="15" t="s">
        <v>1741</v>
      </c>
    </row>
    <row r="1100" spans="1:35" x14ac:dyDescent="0.3">
      <c r="A1100" s="48" t="s">
        <v>758</v>
      </c>
      <c r="B1100" s="89" t="s">
        <v>552</v>
      </c>
      <c r="C1100" s="89" t="s">
        <v>34</v>
      </c>
      <c r="D1100" s="9">
        <v>2018</v>
      </c>
      <c r="E1100" s="4">
        <v>43355</v>
      </c>
      <c r="F1100" s="205">
        <v>6582780</v>
      </c>
      <c r="G1100" s="174">
        <v>152713</v>
      </c>
      <c r="H1100" s="1">
        <v>4.4054813929290919</v>
      </c>
      <c r="I1100" s="1">
        <v>1.0587545106373559</v>
      </c>
      <c r="J1100" s="1">
        <v>1.7766044586128273</v>
      </c>
      <c r="K1100" s="1">
        <v>0.76631024329769115</v>
      </c>
      <c r="L1100" s="1">
        <v>0.81468198623010346</v>
      </c>
      <c r="M1100" s="1">
        <v>1.3713444466582541</v>
      </c>
      <c r="N1100" s="1" t="s">
        <v>581</v>
      </c>
      <c r="O1100" s="1" t="s">
        <v>556</v>
      </c>
      <c r="P1100" s="1" t="s">
        <v>581</v>
      </c>
      <c r="Q1100" s="1" t="s">
        <v>581</v>
      </c>
      <c r="R1100" s="1" t="s">
        <v>1741</v>
      </c>
      <c r="S1100" s="1" t="s">
        <v>1741</v>
      </c>
      <c r="T1100" s="1" t="s">
        <v>1741</v>
      </c>
      <c r="U1100" s="1" t="s">
        <v>1741</v>
      </c>
      <c r="V1100" s="1" t="s">
        <v>1741</v>
      </c>
      <c r="W1100" s="3" t="s">
        <v>1741</v>
      </c>
      <c r="X1100" s="3" t="s">
        <v>1741</v>
      </c>
      <c r="Y1100" s="3" t="s">
        <v>1741</v>
      </c>
      <c r="Z1100" s="3" t="s">
        <v>1741</v>
      </c>
      <c r="AA1100" s="3" t="s">
        <v>1741</v>
      </c>
      <c r="AB1100" s="3" t="s">
        <v>1741</v>
      </c>
      <c r="AC1100" s="3" t="s">
        <v>1741</v>
      </c>
      <c r="AD1100" s="3" t="s">
        <v>1741</v>
      </c>
      <c r="AE1100" s="3" t="s">
        <v>1741</v>
      </c>
      <c r="AF1100" s="3" t="s">
        <v>1741</v>
      </c>
      <c r="AG1100" s="3" t="s">
        <v>1741</v>
      </c>
      <c r="AH1100" s="3" t="s">
        <v>1741</v>
      </c>
      <c r="AI1100" s="15" t="s">
        <v>1741</v>
      </c>
    </row>
    <row r="1101" spans="1:35" x14ac:dyDescent="0.3">
      <c r="A1101" s="48" t="s">
        <v>759</v>
      </c>
      <c r="B1101" s="89" t="s">
        <v>552</v>
      </c>
      <c r="C1101" s="89" t="s">
        <v>34</v>
      </c>
      <c r="D1101" s="9">
        <v>2018</v>
      </c>
      <c r="E1101" s="4">
        <v>43383</v>
      </c>
      <c r="F1101" s="205">
        <v>6582780</v>
      </c>
      <c r="G1101" s="174">
        <v>152713</v>
      </c>
      <c r="H1101" s="1">
        <v>20.797202949064577</v>
      </c>
      <c r="I1101" s="1">
        <v>1.3449949509756018</v>
      </c>
      <c r="J1101" s="1">
        <v>1.4974429134499496</v>
      </c>
      <c r="K1101" s="1">
        <v>0.26982420708600718</v>
      </c>
      <c r="L1101" s="1">
        <v>1.1415138386700978</v>
      </c>
      <c r="M1101" s="1">
        <v>2.0668425681618294</v>
      </c>
      <c r="N1101" s="1" t="s">
        <v>581</v>
      </c>
      <c r="O1101" s="1">
        <v>1.1206662540582211</v>
      </c>
      <c r="P1101" s="1">
        <v>0.50794271257478529</v>
      </c>
      <c r="Q1101" s="1" t="s">
        <v>581</v>
      </c>
      <c r="R1101" s="1" t="s">
        <v>1741</v>
      </c>
      <c r="S1101" s="1" t="s">
        <v>1741</v>
      </c>
      <c r="T1101" s="1" t="s">
        <v>1741</v>
      </c>
      <c r="U1101" s="1" t="s">
        <v>1741</v>
      </c>
      <c r="V1101" s="1" t="s">
        <v>1741</v>
      </c>
      <c r="W1101" s="3" t="s">
        <v>1741</v>
      </c>
      <c r="X1101" s="3" t="s">
        <v>1741</v>
      </c>
      <c r="Y1101" s="3" t="s">
        <v>1741</v>
      </c>
      <c r="Z1101" s="3" t="s">
        <v>1741</v>
      </c>
      <c r="AA1101" s="3" t="s">
        <v>1741</v>
      </c>
      <c r="AB1101" s="3" t="s">
        <v>1741</v>
      </c>
      <c r="AC1101" s="3" t="s">
        <v>1741</v>
      </c>
      <c r="AD1101" s="3" t="s">
        <v>1741</v>
      </c>
      <c r="AE1101" s="3" t="s">
        <v>1741</v>
      </c>
      <c r="AF1101" s="3" t="s">
        <v>1741</v>
      </c>
      <c r="AG1101" s="3" t="s">
        <v>1741</v>
      </c>
      <c r="AH1101" s="3" t="s">
        <v>1741</v>
      </c>
      <c r="AI1101" s="15" t="s">
        <v>1741</v>
      </c>
    </row>
    <row r="1102" spans="1:35" x14ac:dyDescent="0.3">
      <c r="A1102" s="48" t="s">
        <v>760</v>
      </c>
      <c r="B1102" s="89" t="s">
        <v>552</v>
      </c>
      <c r="C1102" s="89" t="s">
        <v>34</v>
      </c>
      <c r="D1102" s="9">
        <v>2018</v>
      </c>
      <c r="E1102" s="4">
        <v>43417</v>
      </c>
      <c r="F1102" s="205">
        <v>6582780</v>
      </c>
      <c r="G1102" s="174">
        <v>152713</v>
      </c>
      <c r="H1102" s="1">
        <v>9.1058943692135337</v>
      </c>
      <c r="I1102" s="1">
        <v>0.79865572798260354</v>
      </c>
      <c r="J1102" s="1">
        <v>1.2984745148430032</v>
      </c>
      <c r="K1102" s="1" t="s">
        <v>587</v>
      </c>
      <c r="L1102" s="1">
        <v>0.81787530339472625</v>
      </c>
      <c r="M1102" s="1">
        <v>1.2991334717142762</v>
      </c>
      <c r="N1102" s="1" t="s">
        <v>581</v>
      </c>
      <c r="O1102" s="1">
        <v>0.65665052222332054</v>
      </c>
      <c r="P1102" s="1" t="s">
        <v>581</v>
      </c>
      <c r="Q1102" s="1" t="s">
        <v>581</v>
      </c>
      <c r="R1102" s="1" t="s">
        <v>1741</v>
      </c>
      <c r="S1102" s="1" t="s">
        <v>1741</v>
      </c>
      <c r="T1102" s="1" t="s">
        <v>1741</v>
      </c>
      <c r="U1102" s="1" t="s">
        <v>1741</v>
      </c>
      <c r="V1102" s="1" t="s">
        <v>1741</v>
      </c>
      <c r="W1102" s="3" t="s">
        <v>1741</v>
      </c>
      <c r="X1102" s="3" t="s">
        <v>1741</v>
      </c>
      <c r="Y1102" s="3" t="s">
        <v>1741</v>
      </c>
      <c r="Z1102" s="3" t="s">
        <v>1741</v>
      </c>
      <c r="AA1102" s="3" t="s">
        <v>1741</v>
      </c>
      <c r="AB1102" s="3" t="s">
        <v>1741</v>
      </c>
      <c r="AC1102" s="3" t="s">
        <v>1741</v>
      </c>
      <c r="AD1102" s="3" t="s">
        <v>1741</v>
      </c>
      <c r="AE1102" s="3" t="s">
        <v>1741</v>
      </c>
      <c r="AF1102" s="3" t="s">
        <v>1741</v>
      </c>
      <c r="AG1102" s="3" t="s">
        <v>1741</v>
      </c>
      <c r="AH1102" s="3" t="s">
        <v>1741</v>
      </c>
      <c r="AI1102" s="15" t="s">
        <v>1741</v>
      </c>
    </row>
    <row r="1103" spans="1:35" x14ac:dyDescent="0.3">
      <c r="A1103" s="48" t="s">
        <v>761</v>
      </c>
      <c r="B1103" s="89" t="s">
        <v>552</v>
      </c>
      <c r="C1103" s="89" t="s">
        <v>34</v>
      </c>
      <c r="D1103" s="9">
        <v>2018</v>
      </c>
      <c r="E1103" s="4">
        <v>43447</v>
      </c>
      <c r="F1103" s="205">
        <v>6582780</v>
      </c>
      <c r="G1103" s="174">
        <v>152713</v>
      </c>
      <c r="H1103" s="1">
        <v>2.6822648365404853</v>
      </c>
      <c r="I1103" s="1">
        <v>1.0208603365571027</v>
      </c>
      <c r="J1103" s="1">
        <v>0.94918408720794989</v>
      </c>
      <c r="K1103" s="1">
        <v>0.37156435906809798</v>
      </c>
      <c r="L1103" s="1">
        <v>0.65527823013947517</v>
      </c>
      <c r="M1103" s="1">
        <v>1.0468942138322976</v>
      </c>
      <c r="N1103" s="1" t="s">
        <v>581</v>
      </c>
      <c r="O1103" s="1" t="s">
        <v>556</v>
      </c>
      <c r="P1103" s="1" t="s">
        <v>581</v>
      </c>
      <c r="Q1103" s="1" t="s">
        <v>581</v>
      </c>
      <c r="R1103" s="1" t="s">
        <v>1741</v>
      </c>
      <c r="S1103" s="1" t="s">
        <v>1741</v>
      </c>
      <c r="T1103" s="1" t="s">
        <v>1741</v>
      </c>
      <c r="U1103" s="1" t="s">
        <v>1741</v>
      </c>
      <c r="V1103" s="1" t="s">
        <v>1741</v>
      </c>
      <c r="W1103" s="3" t="s">
        <v>1741</v>
      </c>
      <c r="X1103" s="3" t="s">
        <v>1741</v>
      </c>
      <c r="Y1103" s="3" t="s">
        <v>1741</v>
      </c>
      <c r="Z1103" s="3" t="s">
        <v>1741</v>
      </c>
      <c r="AA1103" s="3" t="s">
        <v>1741</v>
      </c>
      <c r="AB1103" s="3" t="s">
        <v>1741</v>
      </c>
      <c r="AC1103" s="3" t="s">
        <v>1741</v>
      </c>
      <c r="AD1103" s="3" t="s">
        <v>1741</v>
      </c>
      <c r="AE1103" s="3" t="s">
        <v>1741</v>
      </c>
      <c r="AF1103" s="3" t="s">
        <v>1741</v>
      </c>
      <c r="AG1103" s="3" t="s">
        <v>1741</v>
      </c>
      <c r="AH1103" s="3" t="s">
        <v>1741</v>
      </c>
      <c r="AI1103" s="15" t="s">
        <v>1741</v>
      </c>
    </row>
    <row r="1104" spans="1:35" x14ac:dyDescent="0.3">
      <c r="A1104" s="48" t="s">
        <v>762</v>
      </c>
      <c r="B1104" s="89" t="s">
        <v>553</v>
      </c>
      <c r="C1104" s="89" t="s">
        <v>35</v>
      </c>
      <c r="D1104" s="9">
        <v>2018</v>
      </c>
      <c r="E1104" s="4">
        <v>43115</v>
      </c>
      <c r="F1104" s="205">
        <v>6583661</v>
      </c>
      <c r="G1104" s="174">
        <v>146245</v>
      </c>
      <c r="H1104" s="1">
        <v>17.552644386262127</v>
      </c>
      <c r="I1104" s="1">
        <v>6.1640741311155605</v>
      </c>
      <c r="J1104" s="1">
        <v>12.712295292366138</v>
      </c>
      <c r="K1104" s="1">
        <v>3.2260382976538842</v>
      </c>
      <c r="L1104" s="1">
        <v>5.102500128343344</v>
      </c>
      <c r="M1104" s="1">
        <v>7.9542686996252376</v>
      </c>
      <c r="N1104" s="1" t="s">
        <v>581</v>
      </c>
      <c r="O1104" s="1">
        <v>0.69158375686636897</v>
      </c>
      <c r="P1104" s="1">
        <v>3.1347605113198833</v>
      </c>
      <c r="Q1104" s="1" t="s">
        <v>581</v>
      </c>
      <c r="R1104" s="1" t="s">
        <v>1741</v>
      </c>
      <c r="S1104" s="1" t="s">
        <v>1741</v>
      </c>
      <c r="T1104" s="1" t="s">
        <v>1741</v>
      </c>
      <c r="U1104" s="1" t="s">
        <v>1741</v>
      </c>
      <c r="V1104" s="1" t="s">
        <v>1741</v>
      </c>
      <c r="W1104" s="3" t="s">
        <v>1741</v>
      </c>
      <c r="X1104" s="3" t="s">
        <v>1741</v>
      </c>
      <c r="Y1104" s="3" t="s">
        <v>1741</v>
      </c>
      <c r="Z1104" s="3" t="s">
        <v>1741</v>
      </c>
      <c r="AA1104" s="3" t="s">
        <v>1741</v>
      </c>
      <c r="AB1104" s="3" t="s">
        <v>1741</v>
      </c>
      <c r="AC1104" s="3" t="s">
        <v>1741</v>
      </c>
      <c r="AD1104" s="3" t="s">
        <v>1741</v>
      </c>
      <c r="AE1104" s="3" t="s">
        <v>1741</v>
      </c>
      <c r="AF1104" s="3" t="s">
        <v>1741</v>
      </c>
      <c r="AG1104" s="3" t="s">
        <v>1741</v>
      </c>
      <c r="AH1104" s="3" t="s">
        <v>1741</v>
      </c>
      <c r="AI1104" s="15" t="s">
        <v>1741</v>
      </c>
    </row>
    <row r="1105" spans="1:35" x14ac:dyDescent="0.3">
      <c r="A1105" s="48" t="s">
        <v>763</v>
      </c>
      <c r="B1105" s="89" t="s">
        <v>553</v>
      </c>
      <c r="C1105" s="89" t="s">
        <v>35</v>
      </c>
      <c r="D1105" s="9">
        <v>2018</v>
      </c>
      <c r="E1105" s="4">
        <v>43115</v>
      </c>
      <c r="F1105" s="205">
        <v>6583661</v>
      </c>
      <c r="G1105" s="174">
        <v>146245</v>
      </c>
      <c r="H1105" s="1">
        <v>16.71458518049398</v>
      </c>
      <c r="I1105" s="1">
        <v>5.8301667722187034</v>
      </c>
      <c r="J1105" s="1">
        <v>12.18190838083175</v>
      </c>
      <c r="K1105" s="1">
        <v>2.9491239180916189</v>
      </c>
      <c r="L1105" s="1">
        <v>4.8971712054042635</v>
      </c>
      <c r="M1105" s="1">
        <v>7.3222081486172677</v>
      </c>
      <c r="N1105" s="1" t="s">
        <v>581</v>
      </c>
      <c r="O1105" s="1">
        <v>0.63813383998311168</v>
      </c>
      <c r="P1105" s="1">
        <v>3.0706143128562378</v>
      </c>
      <c r="Q1105" s="1" t="s">
        <v>581</v>
      </c>
      <c r="R1105" s="1" t="s">
        <v>1741</v>
      </c>
      <c r="S1105" s="1" t="s">
        <v>1741</v>
      </c>
      <c r="T1105" s="1" t="s">
        <v>1741</v>
      </c>
      <c r="U1105" s="1" t="s">
        <v>1741</v>
      </c>
      <c r="V1105" s="1" t="s">
        <v>1741</v>
      </c>
      <c r="W1105" s="3" t="s">
        <v>1741</v>
      </c>
      <c r="X1105" s="3" t="s">
        <v>1741</v>
      </c>
      <c r="Y1105" s="3" t="s">
        <v>1741</v>
      </c>
      <c r="Z1105" s="3" t="s">
        <v>1741</v>
      </c>
      <c r="AA1105" s="3" t="s">
        <v>1741</v>
      </c>
      <c r="AB1105" s="3" t="s">
        <v>1741</v>
      </c>
      <c r="AC1105" s="3" t="s">
        <v>1741</v>
      </c>
      <c r="AD1105" s="3" t="s">
        <v>1741</v>
      </c>
      <c r="AE1105" s="3" t="s">
        <v>1741</v>
      </c>
      <c r="AF1105" s="3" t="s">
        <v>1741</v>
      </c>
      <c r="AG1105" s="3" t="s">
        <v>1741</v>
      </c>
      <c r="AH1105" s="3" t="s">
        <v>1741</v>
      </c>
      <c r="AI1105" s="15" t="s">
        <v>1741</v>
      </c>
    </row>
    <row r="1106" spans="1:35" x14ac:dyDescent="0.3">
      <c r="A1106" s="48" t="s">
        <v>764</v>
      </c>
      <c r="B1106" s="89" t="s">
        <v>553</v>
      </c>
      <c r="C1106" s="89" t="s">
        <v>35</v>
      </c>
      <c r="D1106" s="9">
        <v>2018</v>
      </c>
      <c r="E1106" s="4">
        <v>43140</v>
      </c>
      <c r="F1106" s="205">
        <v>6583661</v>
      </c>
      <c r="G1106" s="174">
        <v>146245</v>
      </c>
      <c r="H1106" s="1">
        <v>33.24333258013494</v>
      </c>
      <c r="I1106" s="1">
        <v>5.2497928704391148</v>
      </c>
      <c r="J1106" s="1">
        <v>15.877669819339985</v>
      </c>
      <c r="K1106" s="1">
        <v>4.0345610467305812</v>
      </c>
      <c r="L1106" s="1">
        <v>4.8686594144420416</v>
      </c>
      <c r="M1106" s="1">
        <v>7.2115734314643261</v>
      </c>
      <c r="N1106" s="1" t="s">
        <v>581</v>
      </c>
      <c r="O1106" s="1">
        <v>0.58485640810441486</v>
      </c>
      <c r="P1106" s="1">
        <v>4.2826861207054252</v>
      </c>
      <c r="Q1106" s="1" t="s">
        <v>581</v>
      </c>
      <c r="R1106" s="1" t="s">
        <v>1741</v>
      </c>
      <c r="S1106" s="1" t="s">
        <v>1741</v>
      </c>
      <c r="T1106" s="1" t="s">
        <v>1741</v>
      </c>
      <c r="U1106" s="1" t="s">
        <v>1741</v>
      </c>
      <c r="V1106" s="1" t="s">
        <v>1741</v>
      </c>
      <c r="W1106" s="3" t="s">
        <v>1741</v>
      </c>
      <c r="X1106" s="3" t="s">
        <v>1741</v>
      </c>
      <c r="Y1106" s="3" t="s">
        <v>1741</v>
      </c>
      <c r="Z1106" s="3" t="s">
        <v>1741</v>
      </c>
      <c r="AA1106" s="3" t="s">
        <v>1741</v>
      </c>
      <c r="AB1106" s="3" t="s">
        <v>1741</v>
      </c>
      <c r="AC1106" s="3" t="s">
        <v>1741</v>
      </c>
      <c r="AD1106" s="3" t="s">
        <v>1741</v>
      </c>
      <c r="AE1106" s="3" t="s">
        <v>1741</v>
      </c>
      <c r="AF1106" s="3" t="s">
        <v>1741</v>
      </c>
      <c r="AG1106" s="3" t="s">
        <v>1741</v>
      </c>
      <c r="AH1106" s="3" t="s">
        <v>1741</v>
      </c>
      <c r="AI1106" s="15" t="s">
        <v>1741</v>
      </c>
    </row>
    <row r="1107" spans="1:35" x14ac:dyDescent="0.3">
      <c r="A1107" s="48" t="s">
        <v>765</v>
      </c>
      <c r="B1107" s="89" t="s">
        <v>553</v>
      </c>
      <c r="C1107" s="89" t="s">
        <v>35</v>
      </c>
      <c r="D1107" s="9">
        <v>2018</v>
      </c>
      <c r="E1107" s="4">
        <v>43140</v>
      </c>
      <c r="F1107" s="205">
        <v>6583661</v>
      </c>
      <c r="G1107" s="174">
        <v>146245</v>
      </c>
      <c r="H1107" s="1">
        <v>31.296998153191222</v>
      </c>
      <c r="I1107" s="1">
        <v>5.4976471447501583</v>
      </c>
      <c r="J1107" s="1">
        <v>15.866101146690873</v>
      </c>
      <c r="K1107" s="1">
        <v>3.6305965088010344</v>
      </c>
      <c r="L1107" s="1">
        <v>5.002854728143487</v>
      </c>
      <c r="M1107" s="1">
        <v>6.9617595809726511</v>
      </c>
      <c r="N1107" s="1" t="s">
        <v>581</v>
      </c>
      <c r="O1107" s="1">
        <v>0.59843699460564892</v>
      </c>
      <c r="P1107" s="1">
        <v>4.0590144092820406</v>
      </c>
      <c r="Q1107" s="1" t="s">
        <v>581</v>
      </c>
      <c r="R1107" s="1" t="s">
        <v>1741</v>
      </c>
      <c r="S1107" s="1" t="s">
        <v>1741</v>
      </c>
      <c r="T1107" s="1" t="s">
        <v>1741</v>
      </c>
      <c r="U1107" s="1" t="s">
        <v>1741</v>
      </c>
      <c r="V1107" s="1" t="s">
        <v>1741</v>
      </c>
      <c r="W1107" s="3" t="s">
        <v>1741</v>
      </c>
      <c r="X1107" s="3" t="s">
        <v>1741</v>
      </c>
      <c r="Y1107" s="3" t="s">
        <v>1741</v>
      </c>
      <c r="Z1107" s="3" t="s">
        <v>1741</v>
      </c>
      <c r="AA1107" s="3" t="s">
        <v>1741</v>
      </c>
      <c r="AB1107" s="3" t="s">
        <v>1741</v>
      </c>
      <c r="AC1107" s="3" t="s">
        <v>1741</v>
      </c>
      <c r="AD1107" s="3" t="s">
        <v>1741</v>
      </c>
      <c r="AE1107" s="3" t="s">
        <v>1741</v>
      </c>
      <c r="AF1107" s="3" t="s">
        <v>1741</v>
      </c>
      <c r="AG1107" s="3" t="s">
        <v>1741</v>
      </c>
      <c r="AH1107" s="3" t="s">
        <v>1741</v>
      </c>
      <c r="AI1107" s="15" t="s">
        <v>1741</v>
      </c>
    </row>
    <row r="1108" spans="1:35" x14ac:dyDescent="0.3">
      <c r="A1108" s="48" t="s">
        <v>766</v>
      </c>
      <c r="B1108" s="89" t="s">
        <v>553</v>
      </c>
      <c r="C1108" s="89" t="s">
        <v>35</v>
      </c>
      <c r="D1108" s="9">
        <v>2018</v>
      </c>
      <c r="E1108" s="4">
        <v>43166</v>
      </c>
      <c r="F1108" s="205">
        <v>6583661</v>
      </c>
      <c r="G1108" s="174">
        <v>146245</v>
      </c>
      <c r="H1108" s="1">
        <v>15.458535204177938</v>
      </c>
      <c r="I1108" s="1">
        <v>4.5757041884267702</v>
      </c>
      <c r="J1108" s="1">
        <v>9.8701000440445483</v>
      </c>
      <c r="K1108" s="1">
        <v>2.8147612156295225</v>
      </c>
      <c r="L1108" s="1">
        <v>3.9323916189517396</v>
      </c>
      <c r="M1108" s="1">
        <v>6.4530401224857892</v>
      </c>
      <c r="N1108" s="1" t="s">
        <v>581</v>
      </c>
      <c r="O1108" s="1">
        <v>0.50511755699574235</v>
      </c>
      <c r="P1108" s="1">
        <v>2.2013884519390086</v>
      </c>
      <c r="Q1108" s="1" t="s">
        <v>581</v>
      </c>
      <c r="R1108" s="1" t="s">
        <v>1741</v>
      </c>
      <c r="S1108" s="1" t="s">
        <v>1741</v>
      </c>
      <c r="T1108" s="1" t="s">
        <v>1741</v>
      </c>
      <c r="U1108" s="1" t="s">
        <v>1741</v>
      </c>
      <c r="V1108" s="1" t="s">
        <v>1741</v>
      </c>
      <c r="W1108" s="3" t="s">
        <v>1741</v>
      </c>
      <c r="X1108" s="3" t="s">
        <v>1741</v>
      </c>
      <c r="Y1108" s="3" t="s">
        <v>1741</v>
      </c>
      <c r="Z1108" s="3" t="s">
        <v>1741</v>
      </c>
      <c r="AA1108" s="3" t="s">
        <v>1741</v>
      </c>
      <c r="AB1108" s="3" t="s">
        <v>1741</v>
      </c>
      <c r="AC1108" s="3" t="s">
        <v>1741</v>
      </c>
      <c r="AD1108" s="3" t="s">
        <v>1741</v>
      </c>
      <c r="AE1108" s="3" t="s">
        <v>1741</v>
      </c>
      <c r="AF1108" s="3" t="s">
        <v>1741</v>
      </c>
      <c r="AG1108" s="3" t="s">
        <v>1741</v>
      </c>
      <c r="AH1108" s="3" t="s">
        <v>1741</v>
      </c>
      <c r="AI1108" s="15" t="s">
        <v>1741</v>
      </c>
    </row>
    <row r="1109" spans="1:35" x14ac:dyDescent="0.3">
      <c r="A1109" s="48" t="s">
        <v>767</v>
      </c>
      <c r="B1109" s="89" t="s">
        <v>553</v>
      </c>
      <c r="C1109" s="89" t="s">
        <v>35</v>
      </c>
      <c r="D1109" s="9">
        <v>2018</v>
      </c>
      <c r="E1109" s="4">
        <v>43166</v>
      </c>
      <c r="F1109" s="205">
        <v>6583661</v>
      </c>
      <c r="G1109" s="174">
        <v>146245</v>
      </c>
      <c r="H1109" s="1">
        <v>17.123679085655908</v>
      </c>
      <c r="I1109" s="1">
        <v>4.5475635581947236</v>
      </c>
      <c r="J1109" s="1">
        <v>11.452638636145963</v>
      </c>
      <c r="K1109" s="1">
        <v>3.5459566452766338</v>
      </c>
      <c r="L1109" s="1">
        <v>4.1501452606710725</v>
      </c>
      <c r="M1109" s="1">
        <v>6.9315306111589994</v>
      </c>
      <c r="N1109" s="1" t="s">
        <v>581</v>
      </c>
      <c r="O1109" s="1">
        <v>0.52216156392001623</v>
      </c>
      <c r="P1109" s="1">
        <v>2.390362779214422</v>
      </c>
      <c r="Q1109" s="1" t="s">
        <v>581</v>
      </c>
      <c r="R1109" s="1" t="s">
        <v>1741</v>
      </c>
      <c r="S1109" s="1" t="s">
        <v>1741</v>
      </c>
      <c r="T1109" s="1" t="s">
        <v>1741</v>
      </c>
      <c r="U1109" s="1" t="s">
        <v>1741</v>
      </c>
      <c r="V1109" s="1" t="s">
        <v>1741</v>
      </c>
      <c r="W1109" s="3" t="s">
        <v>1741</v>
      </c>
      <c r="X1109" s="3" t="s">
        <v>1741</v>
      </c>
      <c r="Y1109" s="3" t="s">
        <v>1741</v>
      </c>
      <c r="Z1109" s="3" t="s">
        <v>1741</v>
      </c>
      <c r="AA1109" s="3" t="s">
        <v>1741</v>
      </c>
      <c r="AB1109" s="3" t="s">
        <v>1741</v>
      </c>
      <c r="AC1109" s="3" t="s">
        <v>1741</v>
      </c>
      <c r="AD1109" s="3" t="s">
        <v>1741</v>
      </c>
      <c r="AE1109" s="3" t="s">
        <v>1741</v>
      </c>
      <c r="AF1109" s="3" t="s">
        <v>1741</v>
      </c>
      <c r="AG1109" s="3" t="s">
        <v>1741</v>
      </c>
      <c r="AH1109" s="3" t="s">
        <v>1741</v>
      </c>
      <c r="AI1109" s="15" t="s">
        <v>1741</v>
      </c>
    </row>
    <row r="1110" spans="1:35" x14ac:dyDescent="0.3">
      <c r="A1110" s="48" t="s">
        <v>768</v>
      </c>
      <c r="B1110" s="89" t="s">
        <v>553</v>
      </c>
      <c r="C1110" s="89" t="s">
        <v>35</v>
      </c>
      <c r="D1110" s="9">
        <v>2018</v>
      </c>
      <c r="E1110" s="4">
        <v>43206</v>
      </c>
      <c r="F1110" s="205">
        <v>6583661</v>
      </c>
      <c r="G1110" s="174">
        <v>146245</v>
      </c>
      <c r="H1110" s="1">
        <v>74.434848739025881</v>
      </c>
      <c r="I1110" s="1">
        <v>7.1835821730134759</v>
      </c>
      <c r="J1110" s="1">
        <v>32.464250964603252</v>
      </c>
      <c r="K1110" s="1">
        <v>6.2547670972431906</v>
      </c>
      <c r="L1110" s="1">
        <v>5.1676340658726163</v>
      </c>
      <c r="M1110" s="1">
        <v>10.099390482581221</v>
      </c>
      <c r="N1110" s="1" t="s">
        <v>581</v>
      </c>
      <c r="O1110" s="1">
        <v>0.65756528546664428</v>
      </c>
      <c r="P1110" s="1">
        <v>7.3219258513672196</v>
      </c>
      <c r="Q1110" s="1" t="s">
        <v>581</v>
      </c>
      <c r="R1110" s="1" t="s">
        <v>1741</v>
      </c>
      <c r="S1110" s="1" t="s">
        <v>1741</v>
      </c>
      <c r="T1110" s="1" t="s">
        <v>1741</v>
      </c>
      <c r="U1110" s="1" t="s">
        <v>1741</v>
      </c>
      <c r="V1110" s="1" t="s">
        <v>1741</v>
      </c>
      <c r="W1110" s="3" t="s">
        <v>1741</v>
      </c>
      <c r="X1110" s="3" t="s">
        <v>1741</v>
      </c>
      <c r="Y1110" s="3" t="s">
        <v>1741</v>
      </c>
      <c r="Z1110" s="3" t="s">
        <v>1741</v>
      </c>
      <c r="AA1110" s="3" t="s">
        <v>1741</v>
      </c>
      <c r="AB1110" s="3" t="s">
        <v>1741</v>
      </c>
      <c r="AC1110" s="3" t="s">
        <v>1741</v>
      </c>
      <c r="AD1110" s="3" t="s">
        <v>1741</v>
      </c>
      <c r="AE1110" s="3" t="s">
        <v>1741</v>
      </c>
      <c r="AF1110" s="3" t="s">
        <v>1741</v>
      </c>
      <c r="AG1110" s="3" t="s">
        <v>1741</v>
      </c>
      <c r="AH1110" s="3" t="s">
        <v>1741</v>
      </c>
      <c r="AI1110" s="15" t="s">
        <v>1741</v>
      </c>
    </row>
    <row r="1111" spans="1:35" x14ac:dyDescent="0.3">
      <c r="A1111" s="48" t="s">
        <v>769</v>
      </c>
      <c r="B1111" s="89" t="s">
        <v>553</v>
      </c>
      <c r="C1111" s="89" t="s">
        <v>35</v>
      </c>
      <c r="D1111" s="9">
        <v>2018</v>
      </c>
      <c r="E1111" s="4">
        <v>43206</v>
      </c>
      <c r="F1111" s="205">
        <v>6583661</v>
      </c>
      <c r="G1111" s="174">
        <v>146245</v>
      </c>
      <c r="H1111" s="1">
        <v>68.501236786352095</v>
      </c>
      <c r="I1111" s="1">
        <v>7.1580535312191493</v>
      </c>
      <c r="J1111" s="1">
        <v>30.634488037003763</v>
      </c>
      <c r="K1111" s="1">
        <v>5.6378600823045266</v>
      </c>
      <c r="L1111" s="1">
        <v>5.3915454837886703</v>
      </c>
      <c r="M1111" s="1">
        <v>10.016716027198209</v>
      </c>
      <c r="N1111" s="1" t="s">
        <v>581</v>
      </c>
      <c r="O1111" s="1">
        <v>0.58895655163998983</v>
      </c>
      <c r="P1111" s="1">
        <v>7.029050613956275</v>
      </c>
      <c r="Q1111" s="1" t="s">
        <v>581</v>
      </c>
      <c r="R1111" s="1" t="s">
        <v>1741</v>
      </c>
      <c r="S1111" s="1" t="s">
        <v>1741</v>
      </c>
      <c r="T1111" s="1" t="s">
        <v>1741</v>
      </c>
      <c r="U1111" s="1" t="s">
        <v>1741</v>
      </c>
      <c r="V1111" s="1" t="s">
        <v>1741</v>
      </c>
      <c r="W1111" s="3" t="s">
        <v>1741</v>
      </c>
      <c r="X1111" s="3" t="s">
        <v>1741</v>
      </c>
      <c r="Y1111" s="3" t="s">
        <v>1741</v>
      </c>
      <c r="Z1111" s="3" t="s">
        <v>1741</v>
      </c>
      <c r="AA1111" s="3" t="s">
        <v>1741</v>
      </c>
      <c r="AB1111" s="3" t="s">
        <v>1741</v>
      </c>
      <c r="AC1111" s="3" t="s">
        <v>1741</v>
      </c>
      <c r="AD1111" s="3" t="s">
        <v>1741</v>
      </c>
      <c r="AE1111" s="3" t="s">
        <v>1741</v>
      </c>
      <c r="AF1111" s="3" t="s">
        <v>1741</v>
      </c>
      <c r="AG1111" s="3" t="s">
        <v>1741</v>
      </c>
      <c r="AH1111" s="3" t="s">
        <v>1741</v>
      </c>
      <c r="AI1111" s="15" t="s">
        <v>1741</v>
      </c>
    </row>
    <row r="1112" spans="1:35" x14ac:dyDescent="0.3">
      <c r="A1112" s="48" t="s">
        <v>770</v>
      </c>
      <c r="B1112" s="89" t="s">
        <v>553</v>
      </c>
      <c r="C1112" s="89" t="s">
        <v>35</v>
      </c>
      <c r="D1112" s="9">
        <v>2018</v>
      </c>
      <c r="E1112" s="4">
        <v>43234</v>
      </c>
      <c r="F1112" s="205">
        <v>6583661</v>
      </c>
      <c r="G1112" s="174">
        <v>146245</v>
      </c>
      <c r="H1112" s="1">
        <v>34.840380115986385</v>
      </c>
      <c r="I1112" s="1">
        <v>6.5353780646019759</v>
      </c>
      <c r="J1112" s="1">
        <v>15.167548207533573</v>
      </c>
      <c r="K1112" s="1">
        <v>2.964639677101006</v>
      </c>
      <c r="L1112" s="1">
        <v>6.0416264706208489</v>
      </c>
      <c r="M1112" s="1">
        <v>10.250790060210905</v>
      </c>
      <c r="N1112" s="1" t="s">
        <v>581</v>
      </c>
      <c r="O1112" s="1">
        <v>0.82234567490547006</v>
      </c>
      <c r="P1112" s="1">
        <v>6.3992104942173134</v>
      </c>
      <c r="Q1112" s="1" t="s">
        <v>581</v>
      </c>
      <c r="R1112" s="1" t="s">
        <v>1741</v>
      </c>
      <c r="S1112" s="1" t="s">
        <v>1741</v>
      </c>
      <c r="T1112" s="1" t="s">
        <v>1741</v>
      </c>
      <c r="U1112" s="1" t="s">
        <v>1741</v>
      </c>
      <c r="V1112" s="1" t="s">
        <v>1741</v>
      </c>
      <c r="W1112" s="3" t="s">
        <v>1741</v>
      </c>
      <c r="X1112" s="3" t="s">
        <v>1741</v>
      </c>
      <c r="Y1112" s="3" t="s">
        <v>1741</v>
      </c>
      <c r="Z1112" s="3" t="s">
        <v>1741</v>
      </c>
      <c r="AA1112" s="3" t="s">
        <v>1741</v>
      </c>
      <c r="AB1112" s="3" t="s">
        <v>1741</v>
      </c>
      <c r="AC1112" s="3" t="s">
        <v>1741</v>
      </c>
      <c r="AD1112" s="3" t="s">
        <v>1741</v>
      </c>
      <c r="AE1112" s="3" t="s">
        <v>1741</v>
      </c>
      <c r="AF1112" s="3" t="s">
        <v>1741</v>
      </c>
      <c r="AG1112" s="3" t="s">
        <v>1741</v>
      </c>
      <c r="AH1112" s="3" t="s">
        <v>1741</v>
      </c>
      <c r="AI1112" s="15" t="s">
        <v>1741</v>
      </c>
    </row>
    <row r="1113" spans="1:35" x14ac:dyDescent="0.3">
      <c r="A1113" s="48" t="s">
        <v>771</v>
      </c>
      <c r="B1113" s="89" t="s">
        <v>553</v>
      </c>
      <c r="C1113" s="89" t="s">
        <v>35</v>
      </c>
      <c r="D1113" s="9">
        <v>2018</v>
      </c>
      <c r="E1113" s="4">
        <v>43234</v>
      </c>
      <c r="F1113" s="205">
        <v>6583661</v>
      </c>
      <c r="G1113" s="174">
        <v>146245</v>
      </c>
      <c r="H1113" s="1">
        <v>31.675765697206323</v>
      </c>
      <c r="I1113" s="1">
        <v>6.5996095688713883</v>
      </c>
      <c r="J1113" s="1">
        <v>14.060538883190507</v>
      </c>
      <c r="K1113" s="1">
        <v>2.4855253725087958</v>
      </c>
      <c r="L1113" s="1">
        <v>5.9761550254221403</v>
      </c>
      <c r="M1113" s="1">
        <v>10.328193759719419</v>
      </c>
      <c r="N1113" s="1" t="s">
        <v>581</v>
      </c>
      <c r="O1113" s="1">
        <v>0.82455525041634958</v>
      </c>
      <c r="P1113" s="1">
        <v>6.2656475752462253</v>
      </c>
      <c r="Q1113" s="1" t="s">
        <v>581</v>
      </c>
      <c r="R1113" s="1" t="s">
        <v>1741</v>
      </c>
      <c r="S1113" s="1" t="s">
        <v>1741</v>
      </c>
      <c r="T1113" s="1" t="s">
        <v>1741</v>
      </c>
      <c r="U1113" s="1" t="s">
        <v>1741</v>
      </c>
      <c r="V1113" s="1" t="s">
        <v>1741</v>
      </c>
      <c r="W1113" s="3" t="s">
        <v>1741</v>
      </c>
      <c r="X1113" s="3" t="s">
        <v>1741</v>
      </c>
      <c r="Y1113" s="3" t="s">
        <v>1741</v>
      </c>
      <c r="Z1113" s="3" t="s">
        <v>1741</v>
      </c>
      <c r="AA1113" s="3" t="s">
        <v>1741</v>
      </c>
      <c r="AB1113" s="3" t="s">
        <v>1741</v>
      </c>
      <c r="AC1113" s="3" t="s">
        <v>1741</v>
      </c>
      <c r="AD1113" s="3" t="s">
        <v>1741</v>
      </c>
      <c r="AE1113" s="3" t="s">
        <v>1741</v>
      </c>
      <c r="AF1113" s="3" t="s">
        <v>1741</v>
      </c>
      <c r="AG1113" s="3" t="s">
        <v>1741</v>
      </c>
      <c r="AH1113" s="3" t="s">
        <v>1741</v>
      </c>
      <c r="AI1113" s="15" t="s">
        <v>1741</v>
      </c>
    </row>
    <row r="1114" spans="1:35" x14ac:dyDescent="0.3">
      <c r="A1114" s="48" t="s">
        <v>772</v>
      </c>
      <c r="B1114" s="89" t="s">
        <v>553</v>
      </c>
      <c r="C1114" s="89" t="s">
        <v>35</v>
      </c>
      <c r="D1114" s="9">
        <v>2018</v>
      </c>
      <c r="E1114" s="4">
        <v>43259</v>
      </c>
      <c r="F1114" s="205">
        <v>6583661</v>
      </c>
      <c r="G1114" s="174">
        <v>146245</v>
      </c>
      <c r="H1114" s="1">
        <v>36.051504570776409</v>
      </c>
      <c r="I1114" s="1">
        <v>11.298123100218085</v>
      </c>
      <c r="J1114" s="1">
        <v>6.7353921601862199</v>
      </c>
      <c r="K1114" s="1">
        <v>2.259624620043617</v>
      </c>
      <c r="L1114" s="1">
        <v>6.6707052216459308</v>
      </c>
      <c r="M1114" s="1">
        <v>9.7840830762624709</v>
      </c>
      <c r="N1114" s="1" t="s">
        <v>581</v>
      </c>
      <c r="O1114" s="1">
        <v>2.52303693910528</v>
      </c>
      <c r="P1114" s="1">
        <v>10.820705786636832</v>
      </c>
      <c r="Q1114" s="1" t="s">
        <v>581</v>
      </c>
      <c r="R1114" s="1" t="s">
        <v>1741</v>
      </c>
      <c r="S1114" s="1" t="s">
        <v>1741</v>
      </c>
      <c r="T1114" s="1" t="s">
        <v>1741</v>
      </c>
      <c r="U1114" s="1" t="s">
        <v>1741</v>
      </c>
      <c r="V1114" s="1" t="s">
        <v>1741</v>
      </c>
      <c r="W1114" s="3" t="s">
        <v>1741</v>
      </c>
      <c r="X1114" s="3" t="s">
        <v>1741</v>
      </c>
      <c r="Y1114" s="3" t="s">
        <v>1741</v>
      </c>
      <c r="Z1114" s="3" t="s">
        <v>1741</v>
      </c>
      <c r="AA1114" s="3" t="s">
        <v>1741</v>
      </c>
      <c r="AB1114" s="3" t="s">
        <v>1741</v>
      </c>
      <c r="AC1114" s="3" t="s">
        <v>1741</v>
      </c>
      <c r="AD1114" s="3" t="s">
        <v>1741</v>
      </c>
      <c r="AE1114" s="3" t="s">
        <v>1741</v>
      </c>
      <c r="AF1114" s="3" t="s">
        <v>1741</v>
      </c>
      <c r="AG1114" s="3" t="s">
        <v>1741</v>
      </c>
      <c r="AH1114" s="3" t="s">
        <v>1741</v>
      </c>
      <c r="AI1114" s="15" t="s">
        <v>1741</v>
      </c>
    </row>
    <row r="1115" spans="1:35" x14ac:dyDescent="0.3">
      <c r="A1115" s="48" t="s">
        <v>773</v>
      </c>
      <c r="B1115" s="89" t="s">
        <v>553</v>
      </c>
      <c r="C1115" s="89" t="s">
        <v>35</v>
      </c>
      <c r="D1115" s="9">
        <v>2018</v>
      </c>
      <c r="E1115" s="4">
        <v>43259</v>
      </c>
      <c r="F1115" s="205">
        <v>6583661</v>
      </c>
      <c r="G1115" s="174">
        <v>146245</v>
      </c>
      <c r="H1115" s="1">
        <v>32.588236623282718</v>
      </c>
      <c r="I1115" s="1">
        <v>10.92337762111352</v>
      </c>
      <c r="J1115" s="1">
        <v>6.3275262111352131</v>
      </c>
      <c r="K1115" s="1">
        <v>2.0897731381055675</v>
      </c>
      <c r="L1115" s="1">
        <v>6.5339999096167745</v>
      </c>
      <c r="M1115" s="1">
        <v>9.782424981923354</v>
      </c>
      <c r="N1115" s="1" t="s">
        <v>581</v>
      </c>
      <c r="O1115" s="1">
        <v>2.5293881055676062</v>
      </c>
      <c r="P1115" s="1">
        <v>10.242678958785248</v>
      </c>
      <c r="Q1115" s="1" t="s">
        <v>581</v>
      </c>
      <c r="R1115" s="1" t="s">
        <v>1741</v>
      </c>
      <c r="S1115" s="1" t="s">
        <v>1741</v>
      </c>
      <c r="T1115" s="1" t="s">
        <v>1741</v>
      </c>
      <c r="U1115" s="1" t="s">
        <v>1741</v>
      </c>
      <c r="V1115" s="1" t="s">
        <v>1741</v>
      </c>
      <c r="W1115" s="3" t="s">
        <v>1741</v>
      </c>
      <c r="X1115" s="3" t="s">
        <v>1741</v>
      </c>
      <c r="Y1115" s="3" t="s">
        <v>1741</v>
      </c>
      <c r="Z1115" s="3" t="s">
        <v>1741</v>
      </c>
      <c r="AA1115" s="3" t="s">
        <v>1741</v>
      </c>
      <c r="AB1115" s="3" t="s">
        <v>1741</v>
      </c>
      <c r="AC1115" s="3" t="s">
        <v>1741</v>
      </c>
      <c r="AD1115" s="3" t="s">
        <v>1741</v>
      </c>
      <c r="AE1115" s="3" t="s">
        <v>1741</v>
      </c>
      <c r="AF1115" s="3" t="s">
        <v>1741</v>
      </c>
      <c r="AG1115" s="3" t="s">
        <v>1741</v>
      </c>
      <c r="AH1115" s="3" t="s">
        <v>1741</v>
      </c>
      <c r="AI1115" s="15" t="s">
        <v>1741</v>
      </c>
    </row>
    <row r="1116" spans="1:35" x14ac:dyDescent="0.3">
      <c r="A1116" s="48" t="s">
        <v>774</v>
      </c>
      <c r="B1116" s="89" t="s">
        <v>553</v>
      </c>
      <c r="C1116" s="89" t="s">
        <v>35</v>
      </c>
      <c r="D1116" s="9">
        <v>2018</v>
      </c>
      <c r="E1116" s="4">
        <v>43298</v>
      </c>
      <c r="F1116" s="205">
        <v>6583661</v>
      </c>
      <c r="G1116" s="174">
        <v>146245</v>
      </c>
      <c r="H1116" s="1">
        <v>20.383943933304547</v>
      </c>
      <c r="I1116" s="1">
        <v>4.7772278872023115</v>
      </c>
      <c r="J1116" s="1">
        <v>6.5686717374696917</v>
      </c>
      <c r="K1116" s="1">
        <v>2.0287640747998803</v>
      </c>
      <c r="L1116" s="1">
        <v>5.7856631348191447</v>
      </c>
      <c r="M1116" s="1">
        <v>11.972365230677251</v>
      </c>
      <c r="N1116" s="1" t="s">
        <v>581</v>
      </c>
      <c r="O1116" s="1">
        <v>1.1846148736174311</v>
      </c>
      <c r="P1116" s="1">
        <v>6.3911382734912143</v>
      </c>
      <c r="Q1116" s="1" t="s">
        <v>581</v>
      </c>
      <c r="R1116" s="1" t="s">
        <v>1741</v>
      </c>
      <c r="S1116" s="1" t="s">
        <v>1741</v>
      </c>
      <c r="T1116" s="1" t="s">
        <v>1741</v>
      </c>
      <c r="U1116" s="1" t="s">
        <v>1741</v>
      </c>
      <c r="V1116" s="1" t="s">
        <v>1741</v>
      </c>
      <c r="W1116" s="3" t="s">
        <v>1741</v>
      </c>
      <c r="X1116" s="3" t="s">
        <v>1741</v>
      </c>
      <c r="Y1116" s="3" t="s">
        <v>1741</v>
      </c>
      <c r="Z1116" s="3" t="s">
        <v>1741</v>
      </c>
      <c r="AA1116" s="3" t="s">
        <v>1741</v>
      </c>
      <c r="AB1116" s="3" t="s">
        <v>1741</v>
      </c>
      <c r="AC1116" s="3" t="s">
        <v>1741</v>
      </c>
      <c r="AD1116" s="3" t="s">
        <v>1741</v>
      </c>
      <c r="AE1116" s="3" t="s">
        <v>1741</v>
      </c>
      <c r="AF1116" s="3" t="s">
        <v>1741</v>
      </c>
      <c r="AG1116" s="3" t="s">
        <v>1741</v>
      </c>
      <c r="AH1116" s="3" t="s">
        <v>1741</v>
      </c>
      <c r="AI1116" s="15" t="s">
        <v>1741</v>
      </c>
    </row>
    <row r="1117" spans="1:35" x14ac:dyDescent="0.3">
      <c r="A1117" s="48" t="s">
        <v>775</v>
      </c>
      <c r="B1117" s="89" t="s">
        <v>553</v>
      </c>
      <c r="C1117" s="89" t="s">
        <v>35</v>
      </c>
      <c r="D1117" s="9">
        <v>2018</v>
      </c>
      <c r="E1117" s="4">
        <v>43298</v>
      </c>
      <c r="F1117" s="205">
        <v>6583661</v>
      </c>
      <c r="G1117" s="174">
        <v>146245</v>
      </c>
      <c r="H1117" s="1">
        <v>22.756531815548211</v>
      </c>
      <c r="I1117" s="1">
        <v>5.7199141133567366</v>
      </c>
      <c r="J1117" s="1">
        <v>8.1716028765209092</v>
      </c>
      <c r="K1117" s="1">
        <v>2.5486520568487783</v>
      </c>
      <c r="L1117" s="1">
        <v>6.2093643706758463</v>
      </c>
      <c r="M1117" s="1">
        <v>13.102893561909955</v>
      </c>
      <c r="N1117" s="1" t="s">
        <v>581</v>
      </c>
      <c r="O1117" s="1">
        <v>0.93266078184110957</v>
      </c>
      <c r="P1117" s="1">
        <v>6.3875805187280594</v>
      </c>
      <c r="Q1117" s="1" t="s">
        <v>581</v>
      </c>
      <c r="R1117" s="1" t="s">
        <v>1741</v>
      </c>
      <c r="S1117" s="1" t="s">
        <v>1741</v>
      </c>
      <c r="T1117" s="1" t="s">
        <v>1741</v>
      </c>
      <c r="U1117" s="1" t="s">
        <v>1741</v>
      </c>
      <c r="V1117" s="1" t="s">
        <v>1741</v>
      </c>
      <c r="W1117" s="3" t="s">
        <v>1741</v>
      </c>
      <c r="X1117" s="3" t="s">
        <v>1741</v>
      </c>
      <c r="Y1117" s="3" t="s">
        <v>1741</v>
      </c>
      <c r="Z1117" s="3" t="s">
        <v>1741</v>
      </c>
      <c r="AA1117" s="3" t="s">
        <v>1741</v>
      </c>
      <c r="AB1117" s="3" t="s">
        <v>1741</v>
      </c>
      <c r="AC1117" s="3" t="s">
        <v>1741</v>
      </c>
      <c r="AD1117" s="3" t="s">
        <v>1741</v>
      </c>
      <c r="AE1117" s="3" t="s">
        <v>1741</v>
      </c>
      <c r="AF1117" s="3" t="s">
        <v>1741</v>
      </c>
      <c r="AG1117" s="3" t="s">
        <v>1741</v>
      </c>
      <c r="AH1117" s="3" t="s">
        <v>1741</v>
      </c>
      <c r="AI1117" s="15" t="s">
        <v>1741</v>
      </c>
    </row>
    <row r="1118" spans="1:35" x14ac:dyDescent="0.3">
      <c r="A1118" s="48" t="s">
        <v>776</v>
      </c>
      <c r="B1118" s="89" t="s">
        <v>553</v>
      </c>
      <c r="C1118" s="89" t="s">
        <v>35</v>
      </c>
      <c r="D1118" s="9">
        <v>2018</v>
      </c>
      <c r="E1118" s="4">
        <v>43333</v>
      </c>
      <c r="F1118" s="205">
        <v>6583661</v>
      </c>
      <c r="G1118" s="174">
        <v>146245</v>
      </c>
      <c r="H1118" s="1">
        <v>10.728677672169418</v>
      </c>
      <c r="I1118" s="1">
        <v>5.7638152409538099</v>
      </c>
      <c r="J1118" s="1">
        <v>3.9273970318492579</v>
      </c>
      <c r="K1118" s="1">
        <v>1.983658495914624</v>
      </c>
      <c r="L1118" s="1">
        <v>15.047155577788894</v>
      </c>
      <c r="M1118" s="1">
        <v>38.901183925295982</v>
      </c>
      <c r="N1118" s="1" t="s">
        <v>581</v>
      </c>
      <c r="O1118" s="1">
        <v>1.3495147573786892</v>
      </c>
      <c r="P1118" s="1">
        <v>22.591895947973985</v>
      </c>
      <c r="Q1118" s="1" t="s">
        <v>581</v>
      </c>
      <c r="R1118" s="1" t="s">
        <v>1741</v>
      </c>
      <c r="S1118" s="1" t="s">
        <v>1741</v>
      </c>
      <c r="T1118" s="1" t="s">
        <v>1741</v>
      </c>
      <c r="U1118" s="1" t="s">
        <v>1741</v>
      </c>
      <c r="V1118" s="1" t="s">
        <v>1741</v>
      </c>
      <c r="W1118" s="3" t="s">
        <v>1741</v>
      </c>
      <c r="X1118" s="3" t="s">
        <v>1741</v>
      </c>
      <c r="Y1118" s="3" t="s">
        <v>1741</v>
      </c>
      <c r="Z1118" s="3" t="s">
        <v>1741</v>
      </c>
      <c r="AA1118" s="3" t="s">
        <v>1741</v>
      </c>
      <c r="AB1118" s="3" t="s">
        <v>1741</v>
      </c>
      <c r="AC1118" s="3" t="s">
        <v>1741</v>
      </c>
      <c r="AD1118" s="3" t="s">
        <v>1741</v>
      </c>
      <c r="AE1118" s="3" t="s">
        <v>1741</v>
      </c>
      <c r="AF1118" s="3" t="s">
        <v>1741</v>
      </c>
      <c r="AG1118" s="3" t="s">
        <v>1741</v>
      </c>
      <c r="AH1118" s="3" t="s">
        <v>1741</v>
      </c>
      <c r="AI1118" s="15" t="s">
        <v>1741</v>
      </c>
    </row>
    <row r="1119" spans="1:35" x14ac:dyDescent="0.3">
      <c r="A1119" s="48" t="s">
        <v>777</v>
      </c>
      <c r="B1119" s="89" t="s">
        <v>553</v>
      </c>
      <c r="C1119" s="89" t="s">
        <v>35</v>
      </c>
      <c r="D1119" s="9">
        <v>2018</v>
      </c>
      <c r="E1119" s="4">
        <v>43333</v>
      </c>
      <c r="F1119" s="205">
        <v>6583661</v>
      </c>
      <c r="G1119" s="174">
        <v>146245</v>
      </c>
      <c r="H1119" s="1">
        <v>8.2539378049185217</v>
      </c>
      <c r="I1119" s="1">
        <v>4.6738574889648534</v>
      </c>
      <c r="J1119" s="1">
        <v>3.277786996780724</v>
      </c>
      <c r="K1119" s="1">
        <v>1.6322060336530484</v>
      </c>
      <c r="L1119" s="1">
        <v>13.447577577909794</v>
      </c>
      <c r="M1119" s="1">
        <v>35.72573097474362</v>
      </c>
      <c r="N1119" s="1" t="s">
        <v>581</v>
      </c>
      <c r="O1119" s="1">
        <v>1.2234973947097671</v>
      </c>
      <c r="P1119" s="1">
        <v>24.141847266934384</v>
      </c>
      <c r="Q1119" s="1" t="s">
        <v>581</v>
      </c>
      <c r="R1119" s="1" t="s">
        <v>1741</v>
      </c>
      <c r="S1119" s="1" t="s">
        <v>1741</v>
      </c>
      <c r="T1119" s="1" t="s">
        <v>1741</v>
      </c>
      <c r="U1119" s="1" t="s">
        <v>1741</v>
      </c>
      <c r="V1119" s="1" t="s">
        <v>1741</v>
      </c>
      <c r="W1119" s="3" t="s">
        <v>1741</v>
      </c>
      <c r="X1119" s="3" t="s">
        <v>1741</v>
      </c>
      <c r="Y1119" s="3" t="s">
        <v>1741</v>
      </c>
      <c r="Z1119" s="3" t="s">
        <v>1741</v>
      </c>
      <c r="AA1119" s="3" t="s">
        <v>1741</v>
      </c>
      <c r="AB1119" s="3" t="s">
        <v>1741</v>
      </c>
      <c r="AC1119" s="3" t="s">
        <v>1741</v>
      </c>
      <c r="AD1119" s="3" t="s">
        <v>1741</v>
      </c>
      <c r="AE1119" s="3" t="s">
        <v>1741</v>
      </c>
      <c r="AF1119" s="3" t="s">
        <v>1741</v>
      </c>
      <c r="AG1119" s="3" t="s">
        <v>1741</v>
      </c>
      <c r="AH1119" s="3" t="s">
        <v>1741</v>
      </c>
      <c r="AI1119" s="15" t="s">
        <v>1741</v>
      </c>
    </row>
    <row r="1120" spans="1:35" x14ac:dyDescent="0.3">
      <c r="A1120" s="48" t="s">
        <v>778</v>
      </c>
      <c r="B1120" s="89" t="s">
        <v>553</v>
      </c>
      <c r="C1120" s="89" t="s">
        <v>35</v>
      </c>
      <c r="D1120" s="9">
        <v>2018</v>
      </c>
      <c r="E1120" s="4">
        <v>43354</v>
      </c>
      <c r="F1120" s="205">
        <v>6583661</v>
      </c>
      <c r="G1120" s="174">
        <v>146245</v>
      </c>
      <c r="H1120" s="1">
        <v>11.696686680008895</v>
      </c>
      <c r="I1120" s="1">
        <v>3.9754280631532128</v>
      </c>
      <c r="J1120" s="1">
        <v>5.7271736713364456</v>
      </c>
      <c r="K1120" s="1">
        <v>1.903824772070269</v>
      </c>
      <c r="L1120" s="1">
        <v>4.5841672225928392</v>
      </c>
      <c r="M1120" s="1">
        <v>8.3621303090949528</v>
      </c>
      <c r="N1120" s="1" t="s">
        <v>581</v>
      </c>
      <c r="O1120" s="1" t="s">
        <v>556</v>
      </c>
      <c r="P1120" s="1">
        <v>5.6128530131198575</v>
      </c>
      <c r="Q1120" s="1" t="s">
        <v>581</v>
      </c>
      <c r="R1120" s="1" t="s">
        <v>1741</v>
      </c>
      <c r="S1120" s="1" t="s">
        <v>1741</v>
      </c>
      <c r="T1120" s="1" t="s">
        <v>1741</v>
      </c>
      <c r="U1120" s="1" t="s">
        <v>1741</v>
      </c>
      <c r="V1120" s="1" t="s">
        <v>1741</v>
      </c>
      <c r="W1120" s="3" t="s">
        <v>1741</v>
      </c>
      <c r="X1120" s="3" t="s">
        <v>1741</v>
      </c>
      <c r="Y1120" s="3" t="s">
        <v>1741</v>
      </c>
      <c r="Z1120" s="3" t="s">
        <v>1741</v>
      </c>
      <c r="AA1120" s="3" t="s">
        <v>1741</v>
      </c>
      <c r="AB1120" s="3" t="s">
        <v>1741</v>
      </c>
      <c r="AC1120" s="3" t="s">
        <v>1741</v>
      </c>
      <c r="AD1120" s="3" t="s">
        <v>1741</v>
      </c>
      <c r="AE1120" s="3" t="s">
        <v>1741</v>
      </c>
      <c r="AF1120" s="3" t="s">
        <v>1741</v>
      </c>
      <c r="AG1120" s="3" t="s">
        <v>1741</v>
      </c>
      <c r="AH1120" s="3" t="s">
        <v>1741</v>
      </c>
      <c r="AI1120" s="15" t="s">
        <v>1741</v>
      </c>
    </row>
    <row r="1121" spans="1:35" x14ac:dyDescent="0.3">
      <c r="A1121" s="48" t="s">
        <v>779</v>
      </c>
      <c r="B1121" s="89" t="s">
        <v>553</v>
      </c>
      <c r="C1121" s="89" t="s">
        <v>35</v>
      </c>
      <c r="D1121" s="9">
        <v>2018</v>
      </c>
      <c r="E1121" s="4">
        <v>43354</v>
      </c>
      <c r="F1121" s="205">
        <v>6583661</v>
      </c>
      <c r="G1121" s="174">
        <v>146245</v>
      </c>
      <c r="H1121" s="1">
        <v>10.007569685635408</v>
      </c>
      <c r="I1121" s="1">
        <v>4.1805815299670499</v>
      </c>
      <c r="J1121" s="1">
        <v>6.9363033217561672</v>
      </c>
      <c r="K1121" s="1">
        <v>1.9395093062605753</v>
      </c>
      <c r="L1121" s="1">
        <v>4.5562828390773884</v>
      </c>
      <c r="M1121" s="1">
        <v>6.8359827233057278</v>
      </c>
      <c r="N1121" s="1" t="s">
        <v>581</v>
      </c>
      <c r="O1121" s="1" t="s">
        <v>556</v>
      </c>
      <c r="P1121" s="1">
        <v>5.1186659542256665</v>
      </c>
      <c r="Q1121" s="1" t="s">
        <v>581</v>
      </c>
      <c r="R1121" s="1" t="s">
        <v>1741</v>
      </c>
      <c r="S1121" s="1" t="s">
        <v>1741</v>
      </c>
      <c r="T1121" s="1" t="s">
        <v>1741</v>
      </c>
      <c r="U1121" s="1" t="s">
        <v>1741</v>
      </c>
      <c r="V1121" s="1" t="s">
        <v>1741</v>
      </c>
      <c r="W1121" s="3" t="s">
        <v>1741</v>
      </c>
      <c r="X1121" s="3" t="s">
        <v>1741</v>
      </c>
      <c r="Y1121" s="3" t="s">
        <v>1741</v>
      </c>
      <c r="Z1121" s="3" t="s">
        <v>1741</v>
      </c>
      <c r="AA1121" s="3" t="s">
        <v>1741</v>
      </c>
      <c r="AB1121" s="3" t="s">
        <v>1741</v>
      </c>
      <c r="AC1121" s="3" t="s">
        <v>1741</v>
      </c>
      <c r="AD1121" s="3" t="s">
        <v>1741</v>
      </c>
      <c r="AE1121" s="3" t="s">
        <v>1741</v>
      </c>
      <c r="AF1121" s="3" t="s">
        <v>1741</v>
      </c>
      <c r="AG1121" s="3" t="s">
        <v>1741</v>
      </c>
      <c r="AH1121" s="3" t="s">
        <v>1741</v>
      </c>
      <c r="AI1121" s="15" t="s">
        <v>1741</v>
      </c>
    </row>
    <row r="1122" spans="1:35" x14ac:dyDescent="0.3">
      <c r="A1122" s="48" t="s">
        <v>780</v>
      </c>
      <c r="B1122" s="89" t="s">
        <v>553</v>
      </c>
      <c r="C1122" s="89" t="s">
        <v>35</v>
      </c>
      <c r="D1122" s="9">
        <v>2018</v>
      </c>
      <c r="E1122" s="4">
        <v>43383</v>
      </c>
      <c r="F1122" s="205">
        <v>6583661</v>
      </c>
      <c r="G1122" s="174">
        <v>146245</v>
      </c>
      <c r="H1122" s="1">
        <v>17.688596347600182</v>
      </c>
      <c r="I1122" s="1">
        <v>5.19184377421925</v>
      </c>
      <c r="J1122" s="1">
        <v>8.1619019550054031</v>
      </c>
      <c r="K1122" s="1">
        <v>1.8461756775933</v>
      </c>
      <c r="L1122" s="1">
        <v>4.1446987807141058</v>
      </c>
      <c r="M1122" s="1">
        <v>6.0897708790429101</v>
      </c>
      <c r="N1122" s="1" t="s">
        <v>581</v>
      </c>
      <c r="O1122" s="1">
        <v>0.39842377007127999</v>
      </c>
      <c r="P1122" s="1">
        <v>8.3814170787350868</v>
      </c>
      <c r="Q1122" s="1" t="s">
        <v>581</v>
      </c>
      <c r="R1122" s="1" t="s">
        <v>1741</v>
      </c>
      <c r="S1122" s="1" t="s">
        <v>1741</v>
      </c>
      <c r="T1122" s="1" t="s">
        <v>1741</v>
      </c>
      <c r="U1122" s="1" t="s">
        <v>1741</v>
      </c>
      <c r="V1122" s="1" t="s">
        <v>1741</v>
      </c>
      <c r="W1122" s="3" t="s">
        <v>1741</v>
      </c>
      <c r="X1122" s="3" t="s">
        <v>1741</v>
      </c>
      <c r="Y1122" s="3" t="s">
        <v>1741</v>
      </c>
      <c r="Z1122" s="3" t="s">
        <v>1741</v>
      </c>
      <c r="AA1122" s="3" t="s">
        <v>1741</v>
      </c>
      <c r="AB1122" s="3" t="s">
        <v>1741</v>
      </c>
      <c r="AC1122" s="3" t="s">
        <v>1741</v>
      </c>
      <c r="AD1122" s="3" t="s">
        <v>1741</v>
      </c>
      <c r="AE1122" s="3" t="s">
        <v>1741</v>
      </c>
      <c r="AF1122" s="3" t="s">
        <v>1741</v>
      </c>
      <c r="AG1122" s="3" t="s">
        <v>1741</v>
      </c>
      <c r="AH1122" s="3" t="s">
        <v>1741</v>
      </c>
      <c r="AI1122" s="15" t="s">
        <v>1741</v>
      </c>
    </row>
    <row r="1123" spans="1:35" x14ac:dyDescent="0.3">
      <c r="A1123" s="48" t="s">
        <v>781</v>
      </c>
      <c r="B1123" s="89" t="s">
        <v>553</v>
      </c>
      <c r="C1123" s="89" t="s">
        <v>35</v>
      </c>
      <c r="D1123" s="9">
        <v>2018</v>
      </c>
      <c r="E1123" s="4">
        <v>43383</v>
      </c>
      <c r="F1123" s="205">
        <v>6583661</v>
      </c>
      <c r="G1123" s="174">
        <v>146245</v>
      </c>
      <c r="H1123" s="1">
        <v>16.594048991645934</v>
      </c>
      <c r="I1123" s="1">
        <v>4.2532920686934883</v>
      </c>
      <c r="J1123" s="1">
        <v>10.077674616178166</v>
      </c>
      <c r="K1123" s="1">
        <v>0.41345550903169698</v>
      </c>
      <c r="L1123" s="1">
        <v>7.1207799826041231</v>
      </c>
      <c r="M1123" s="1">
        <v>9.6152679167425195</v>
      </c>
      <c r="N1123" s="1">
        <v>0.50265995104880967</v>
      </c>
      <c r="O1123" s="1">
        <v>0.74053846309444338</v>
      </c>
      <c r="P1123" s="1">
        <v>6.8446709954082969</v>
      </c>
      <c r="Q1123" s="1">
        <v>0.65695531686793296</v>
      </c>
      <c r="R1123" s="1" t="s">
        <v>1741</v>
      </c>
      <c r="S1123" s="1" t="s">
        <v>1741</v>
      </c>
      <c r="T1123" s="1" t="s">
        <v>1741</v>
      </c>
      <c r="U1123" s="1" t="s">
        <v>1741</v>
      </c>
      <c r="V1123" s="1" t="s">
        <v>1741</v>
      </c>
      <c r="W1123" s="3" t="s">
        <v>1741</v>
      </c>
      <c r="X1123" s="3" t="s">
        <v>1741</v>
      </c>
      <c r="Y1123" s="3" t="s">
        <v>1741</v>
      </c>
      <c r="Z1123" s="3" t="s">
        <v>1741</v>
      </c>
      <c r="AA1123" s="3" t="s">
        <v>1741</v>
      </c>
      <c r="AB1123" s="3" t="s">
        <v>1741</v>
      </c>
      <c r="AC1123" s="3" t="s">
        <v>1741</v>
      </c>
      <c r="AD1123" s="3" t="s">
        <v>1741</v>
      </c>
      <c r="AE1123" s="3" t="s">
        <v>1741</v>
      </c>
      <c r="AF1123" s="3" t="s">
        <v>1741</v>
      </c>
      <c r="AG1123" s="3" t="s">
        <v>1741</v>
      </c>
      <c r="AH1123" s="3" t="s">
        <v>1741</v>
      </c>
      <c r="AI1123" s="15" t="s">
        <v>1741</v>
      </c>
    </row>
    <row r="1124" spans="1:35" x14ac:dyDescent="0.3">
      <c r="A1124" s="48" t="s">
        <v>782</v>
      </c>
      <c r="B1124" s="89" t="s">
        <v>553</v>
      </c>
      <c r="C1124" s="89" t="s">
        <v>35</v>
      </c>
      <c r="D1124" s="9">
        <v>2018</v>
      </c>
      <c r="E1124" s="4">
        <v>43417</v>
      </c>
      <c r="F1124" s="205">
        <v>6583661</v>
      </c>
      <c r="G1124" s="174">
        <v>146245</v>
      </c>
      <c r="H1124" s="1">
        <v>9.2777962274176389</v>
      </c>
      <c r="I1124" s="1">
        <v>2.5451647183846973</v>
      </c>
      <c r="J1124" s="1">
        <v>3.2681323060573857</v>
      </c>
      <c r="K1124" s="1">
        <v>1.1528072972015586</v>
      </c>
      <c r="L1124" s="1">
        <v>3.0228258944385407</v>
      </c>
      <c r="M1124" s="1">
        <v>4.0292906482465467</v>
      </c>
      <c r="N1124" s="1" t="s">
        <v>581</v>
      </c>
      <c r="O1124" s="1">
        <v>0.90096971307120077</v>
      </c>
      <c r="P1124" s="1">
        <v>5.9469093163301459</v>
      </c>
      <c r="Q1124" s="1" t="s">
        <v>581</v>
      </c>
      <c r="R1124" s="1" t="s">
        <v>1741</v>
      </c>
      <c r="S1124" s="1" t="s">
        <v>1741</v>
      </c>
      <c r="T1124" s="1" t="s">
        <v>1741</v>
      </c>
      <c r="U1124" s="1" t="s">
        <v>1741</v>
      </c>
      <c r="V1124" s="1" t="s">
        <v>1741</v>
      </c>
      <c r="W1124" s="3" t="s">
        <v>1741</v>
      </c>
      <c r="X1124" s="3" t="s">
        <v>1741</v>
      </c>
      <c r="Y1124" s="3" t="s">
        <v>1741</v>
      </c>
      <c r="Z1124" s="3" t="s">
        <v>1741</v>
      </c>
      <c r="AA1124" s="3" t="s">
        <v>1741</v>
      </c>
      <c r="AB1124" s="3" t="s">
        <v>1741</v>
      </c>
      <c r="AC1124" s="3" t="s">
        <v>1741</v>
      </c>
      <c r="AD1124" s="3" t="s">
        <v>1741</v>
      </c>
      <c r="AE1124" s="3" t="s">
        <v>1741</v>
      </c>
      <c r="AF1124" s="3" t="s">
        <v>1741</v>
      </c>
      <c r="AG1124" s="3" t="s">
        <v>1741</v>
      </c>
      <c r="AH1124" s="3" t="s">
        <v>1741</v>
      </c>
      <c r="AI1124" s="15" t="s">
        <v>1741</v>
      </c>
    </row>
    <row r="1125" spans="1:35" x14ac:dyDescent="0.3">
      <c r="A1125" s="48" t="s">
        <v>783</v>
      </c>
      <c r="B1125" s="89" t="s">
        <v>553</v>
      </c>
      <c r="C1125" s="89" t="s">
        <v>35</v>
      </c>
      <c r="D1125" s="9">
        <v>2018</v>
      </c>
      <c r="E1125" s="4">
        <v>43417</v>
      </c>
      <c r="F1125" s="205">
        <v>6583661</v>
      </c>
      <c r="G1125" s="174">
        <v>146245</v>
      </c>
      <c r="H1125" s="1">
        <v>9.1441804137208678</v>
      </c>
      <c r="I1125" s="1">
        <v>2.4037706205813039</v>
      </c>
      <c r="J1125" s="1">
        <v>2.7955616653574231</v>
      </c>
      <c r="K1125" s="1" t="s">
        <v>587</v>
      </c>
      <c r="L1125" s="1">
        <v>2.9498341625207294</v>
      </c>
      <c r="M1125" s="1">
        <v>3.7748756218905473</v>
      </c>
      <c r="N1125" s="1" t="s">
        <v>581</v>
      </c>
      <c r="O1125" s="1">
        <v>0.93054464519507696</v>
      </c>
      <c r="P1125" s="1">
        <v>6.1231125076372521</v>
      </c>
      <c r="Q1125" s="1" t="s">
        <v>581</v>
      </c>
      <c r="R1125" s="1" t="s">
        <v>1741</v>
      </c>
      <c r="S1125" s="1" t="s">
        <v>1741</v>
      </c>
      <c r="T1125" s="1" t="s">
        <v>1741</v>
      </c>
      <c r="U1125" s="1" t="s">
        <v>1741</v>
      </c>
      <c r="V1125" s="1" t="s">
        <v>1741</v>
      </c>
      <c r="W1125" s="3" t="s">
        <v>1741</v>
      </c>
      <c r="X1125" s="3" t="s">
        <v>1741</v>
      </c>
      <c r="Y1125" s="3" t="s">
        <v>1741</v>
      </c>
      <c r="Z1125" s="3" t="s">
        <v>1741</v>
      </c>
      <c r="AA1125" s="3" t="s">
        <v>1741</v>
      </c>
      <c r="AB1125" s="3" t="s">
        <v>1741</v>
      </c>
      <c r="AC1125" s="3" t="s">
        <v>1741</v>
      </c>
      <c r="AD1125" s="3" t="s">
        <v>1741</v>
      </c>
      <c r="AE1125" s="3" t="s">
        <v>1741</v>
      </c>
      <c r="AF1125" s="3" t="s">
        <v>1741</v>
      </c>
      <c r="AG1125" s="3" t="s">
        <v>1741</v>
      </c>
      <c r="AH1125" s="3" t="s">
        <v>1741</v>
      </c>
      <c r="AI1125" s="15" t="s">
        <v>1741</v>
      </c>
    </row>
    <row r="1126" spans="1:35" x14ac:dyDescent="0.3">
      <c r="A1126" s="48" t="s">
        <v>784</v>
      </c>
      <c r="B1126" s="89" t="s">
        <v>553</v>
      </c>
      <c r="C1126" s="89" t="s">
        <v>35</v>
      </c>
      <c r="D1126" s="9">
        <v>2018</v>
      </c>
      <c r="E1126" s="4">
        <v>43445</v>
      </c>
      <c r="F1126" s="205">
        <v>6583661</v>
      </c>
      <c r="G1126" s="174">
        <v>146245</v>
      </c>
      <c r="H1126" s="1">
        <v>9.2081227276758</v>
      </c>
      <c r="I1126" s="1">
        <v>3.4456194023233131</v>
      </c>
      <c r="J1126" s="1">
        <v>5.0698324022346366</v>
      </c>
      <c r="K1126" s="1">
        <v>1.0967012503325355</v>
      </c>
      <c r="L1126" s="1">
        <v>2.7905249623126722</v>
      </c>
      <c r="M1126" s="1">
        <v>3.7909018355945734</v>
      </c>
      <c r="N1126" s="1" t="s">
        <v>581</v>
      </c>
      <c r="O1126" s="1">
        <v>0.42065708965150306</v>
      </c>
      <c r="P1126" s="1">
        <v>3.5952602642546778</v>
      </c>
      <c r="Q1126" s="1" t="s">
        <v>581</v>
      </c>
      <c r="R1126" s="1" t="s">
        <v>1741</v>
      </c>
      <c r="S1126" s="1" t="s">
        <v>1741</v>
      </c>
      <c r="T1126" s="1" t="s">
        <v>1741</v>
      </c>
      <c r="U1126" s="1" t="s">
        <v>1741</v>
      </c>
      <c r="V1126" s="1" t="s">
        <v>1741</v>
      </c>
      <c r="W1126" s="3" t="s">
        <v>1741</v>
      </c>
      <c r="X1126" s="3" t="s">
        <v>1741</v>
      </c>
      <c r="Y1126" s="3" t="s">
        <v>1741</v>
      </c>
      <c r="Z1126" s="3" t="s">
        <v>1741</v>
      </c>
      <c r="AA1126" s="3" t="s">
        <v>1741</v>
      </c>
      <c r="AB1126" s="3" t="s">
        <v>1741</v>
      </c>
      <c r="AC1126" s="3" t="s">
        <v>1741</v>
      </c>
      <c r="AD1126" s="3" t="s">
        <v>1741</v>
      </c>
      <c r="AE1126" s="3" t="s">
        <v>1741</v>
      </c>
      <c r="AF1126" s="3" t="s">
        <v>1741</v>
      </c>
      <c r="AG1126" s="3" t="s">
        <v>1741</v>
      </c>
      <c r="AH1126" s="3" t="s">
        <v>1741</v>
      </c>
      <c r="AI1126" s="15" t="s">
        <v>1741</v>
      </c>
    </row>
    <row r="1127" spans="1:35" x14ac:dyDescent="0.3">
      <c r="A1127" s="48" t="s">
        <v>785</v>
      </c>
      <c r="B1127" s="89" t="s">
        <v>553</v>
      </c>
      <c r="C1127" s="89" t="s">
        <v>35</v>
      </c>
      <c r="D1127" s="9">
        <v>2018</v>
      </c>
      <c r="E1127" s="4">
        <v>43445</v>
      </c>
      <c r="F1127" s="205">
        <v>6583661</v>
      </c>
      <c r="G1127" s="174">
        <v>146245</v>
      </c>
      <c r="H1127" s="1">
        <v>9.5169226346457894</v>
      </c>
      <c r="I1127" s="1">
        <v>4.3326588604725735</v>
      </c>
      <c r="J1127" s="1">
        <v>4.5596576773808337</v>
      </c>
      <c r="K1127" s="1">
        <v>1.1768998573655753</v>
      </c>
      <c r="L1127" s="1">
        <v>2.879777976802556</v>
      </c>
      <c r="M1127" s="1">
        <v>4.8097654824692349</v>
      </c>
      <c r="N1127" s="1" t="s">
        <v>581</v>
      </c>
      <c r="O1127" s="1">
        <v>0.57883039771784917</v>
      </c>
      <c r="P1127" s="1">
        <v>3.3541203657633156</v>
      </c>
      <c r="Q1127" s="1" t="s">
        <v>581</v>
      </c>
      <c r="R1127" s="1" t="s">
        <v>1741</v>
      </c>
      <c r="S1127" s="1" t="s">
        <v>1741</v>
      </c>
      <c r="T1127" s="1" t="s">
        <v>1741</v>
      </c>
      <c r="U1127" s="1" t="s">
        <v>1741</v>
      </c>
      <c r="V1127" s="1" t="s">
        <v>1741</v>
      </c>
      <c r="W1127" s="3" t="s">
        <v>1741</v>
      </c>
      <c r="X1127" s="3" t="s">
        <v>1741</v>
      </c>
      <c r="Y1127" s="3" t="s">
        <v>1741</v>
      </c>
      <c r="Z1127" s="3" t="s">
        <v>1741</v>
      </c>
      <c r="AA1127" s="3" t="s">
        <v>1741</v>
      </c>
      <c r="AB1127" s="3" t="s">
        <v>1741</v>
      </c>
      <c r="AC1127" s="3" t="s">
        <v>1741</v>
      </c>
      <c r="AD1127" s="3" t="s">
        <v>1741</v>
      </c>
      <c r="AE1127" s="3" t="s">
        <v>1741</v>
      </c>
      <c r="AF1127" s="3" t="s">
        <v>1741</v>
      </c>
      <c r="AG1127" s="3" t="s">
        <v>1741</v>
      </c>
      <c r="AH1127" s="3" t="s">
        <v>1741</v>
      </c>
      <c r="AI1127" s="15" t="s">
        <v>1741</v>
      </c>
    </row>
    <row r="1128" spans="1:35" x14ac:dyDescent="0.3">
      <c r="A1128" s="48" t="s">
        <v>786</v>
      </c>
      <c r="B1128" s="89" t="s">
        <v>1279</v>
      </c>
      <c r="C1128" s="89" t="s">
        <v>466</v>
      </c>
      <c r="D1128" s="9">
        <v>2018</v>
      </c>
      <c r="E1128" s="4">
        <v>43115</v>
      </c>
      <c r="F1128" s="205">
        <v>6578210</v>
      </c>
      <c r="G1128" s="174">
        <v>158727</v>
      </c>
      <c r="H1128" s="1">
        <v>3.3619874954911628</v>
      </c>
      <c r="I1128" s="1">
        <v>1.5244879964730873</v>
      </c>
      <c r="J1128" s="1">
        <v>1.6413570598372809</v>
      </c>
      <c r="K1128" s="1">
        <v>1.2875235461504548</v>
      </c>
      <c r="L1128" s="1">
        <v>0.91537413330127038</v>
      </c>
      <c r="M1128" s="1">
        <v>1.329666145645465</v>
      </c>
      <c r="N1128" s="1" t="s">
        <v>581</v>
      </c>
      <c r="O1128" s="1">
        <v>0.30817201715362108</v>
      </c>
      <c r="P1128" s="1" t="s">
        <v>581</v>
      </c>
      <c r="Q1128" s="1" t="s">
        <v>581</v>
      </c>
      <c r="R1128" s="1" t="s">
        <v>1741</v>
      </c>
      <c r="S1128" s="1" t="s">
        <v>1741</v>
      </c>
      <c r="T1128" s="1" t="s">
        <v>1741</v>
      </c>
      <c r="U1128" s="1" t="s">
        <v>1741</v>
      </c>
      <c r="V1128" s="1" t="s">
        <v>1741</v>
      </c>
      <c r="W1128" s="3" t="s">
        <v>1741</v>
      </c>
      <c r="X1128" s="3" t="s">
        <v>1741</v>
      </c>
      <c r="Y1128" s="3" t="s">
        <v>1741</v>
      </c>
      <c r="Z1128" s="3" t="s">
        <v>1741</v>
      </c>
      <c r="AA1128" s="3" t="s">
        <v>1741</v>
      </c>
      <c r="AB1128" s="3" t="s">
        <v>1741</v>
      </c>
      <c r="AC1128" s="3" t="s">
        <v>1741</v>
      </c>
      <c r="AD1128" s="3" t="s">
        <v>1741</v>
      </c>
      <c r="AE1128" s="3" t="s">
        <v>1741</v>
      </c>
      <c r="AF1128" s="3" t="s">
        <v>1741</v>
      </c>
      <c r="AG1128" s="3" t="s">
        <v>1741</v>
      </c>
      <c r="AH1128" s="3" t="s">
        <v>1741</v>
      </c>
      <c r="AI1128" s="15" t="s">
        <v>1741</v>
      </c>
    </row>
    <row r="1129" spans="1:35" x14ac:dyDescent="0.3">
      <c r="A1129" s="48" t="s">
        <v>787</v>
      </c>
      <c r="B1129" s="89" t="s">
        <v>1279</v>
      </c>
      <c r="C1129" s="89" t="s">
        <v>466</v>
      </c>
      <c r="D1129" s="9">
        <v>2018</v>
      </c>
      <c r="E1129" s="4">
        <v>43143</v>
      </c>
      <c r="F1129" s="205">
        <v>6578210</v>
      </c>
      <c r="G1129" s="174">
        <v>158727</v>
      </c>
      <c r="H1129" s="1">
        <v>2.5487091006054521</v>
      </c>
      <c r="I1129" s="1">
        <v>1.3625288870763665</v>
      </c>
      <c r="J1129" s="1">
        <v>1.790454977988309</v>
      </c>
      <c r="K1129" s="1">
        <v>1.5367401783940355</v>
      </c>
      <c r="L1129" s="1">
        <v>0.77253819368196508</v>
      </c>
      <c r="M1129" s="1">
        <v>1.02918509688281</v>
      </c>
      <c r="N1129" s="1" t="s">
        <v>581</v>
      </c>
      <c r="O1129" s="1">
        <v>0.2549884451694534</v>
      </c>
      <c r="P1129" s="1" t="s">
        <v>581</v>
      </c>
      <c r="Q1129" s="1" t="s">
        <v>581</v>
      </c>
      <c r="R1129" s="1" t="s">
        <v>1741</v>
      </c>
      <c r="S1129" s="1" t="s">
        <v>1741</v>
      </c>
      <c r="T1129" s="1" t="s">
        <v>1741</v>
      </c>
      <c r="U1129" s="1" t="s">
        <v>1741</v>
      </c>
      <c r="V1129" s="1" t="s">
        <v>1741</v>
      </c>
      <c r="W1129" s="3" t="s">
        <v>1741</v>
      </c>
      <c r="X1129" s="3" t="s">
        <v>1741</v>
      </c>
      <c r="Y1129" s="3" t="s">
        <v>1741</v>
      </c>
      <c r="Z1129" s="3" t="s">
        <v>1741</v>
      </c>
      <c r="AA1129" s="3" t="s">
        <v>1741</v>
      </c>
      <c r="AB1129" s="3" t="s">
        <v>1741</v>
      </c>
      <c r="AC1129" s="3" t="s">
        <v>1741</v>
      </c>
      <c r="AD1129" s="3" t="s">
        <v>1741</v>
      </c>
      <c r="AE1129" s="3" t="s">
        <v>1741</v>
      </c>
      <c r="AF1129" s="3" t="s">
        <v>1741</v>
      </c>
      <c r="AG1129" s="3" t="s">
        <v>1741</v>
      </c>
      <c r="AH1129" s="3" t="s">
        <v>1741</v>
      </c>
      <c r="AI1129" s="15" t="s">
        <v>1741</v>
      </c>
    </row>
    <row r="1130" spans="1:35" x14ac:dyDescent="0.3">
      <c r="A1130" s="48" t="s">
        <v>788</v>
      </c>
      <c r="B1130" s="89" t="s">
        <v>1279</v>
      </c>
      <c r="C1130" s="89" t="s">
        <v>466</v>
      </c>
      <c r="D1130" s="9">
        <v>2018</v>
      </c>
      <c r="E1130" s="4">
        <v>43168</v>
      </c>
      <c r="F1130" s="205">
        <v>6578210</v>
      </c>
      <c r="G1130" s="174">
        <v>158727</v>
      </c>
      <c r="H1130" s="1">
        <v>2.424580103359173</v>
      </c>
      <c r="I1130" s="1">
        <v>1.3450689061154175</v>
      </c>
      <c r="J1130" s="1">
        <v>1.490019379844961</v>
      </c>
      <c r="K1130" s="1">
        <v>1.3071705426356588</v>
      </c>
      <c r="L1130" s="1">
        <v>0.83963178294573637</v>
      </c>
      <c r="M1130" s="1">
        <v>1.1084086993970712</v>
      </c>
      <c r="N1130" s="1" t="s">
        <v>581</v>
      </c>
      <c r="O1130" s="1">
        <v>0.31058354866494398</v>
      </c>
      <c r="P1130" s="1" t="s">
        <v>581</v>
      </c>
      <c r="Q1130" s="1" t="s">
        <v>581</v>
      </c>
      <c r="R1130" s="1" t="s">
        <v>1741</v>
      </c>
      <c r="S1130" s="1" t="s">
        <v>1741</v>
      </c>
      <c r="T1130" s="1" t="s">
        <v>1741</v>
      </c>
      <c r="U1130" s="1" t="s">
        <v>1741</v>
      </c>
      <c r="V1130" s="1" t="s">
        <v>1741</v>
      </c>
      <c r="W1130" s="3" t="s">
        <v>1741</v>
      </c>
      <c r="X1130" s="3" t="s">
        <v>1741</v>
      </c>
      <c r="Y1130" s="3" t="s">
        <v>1741</v>
      </c>
      <c r="Z1130" s="3" t="s">
        <v>1741</v>
      </c>
      <c r="AA1130" s="3" t="s">
        <v>1741</v>
      </c>
      <c r="AB1130" s="3" t="s">
        <v>1741</v>
      </c>
      <c r="AC1130" s="3" t="s">
        <v>1741</v>
      </c>
      <c r="AD1130" s="3" t="s">
        <v>1741</v>
      </c>
      <c r="AE1130" s="3" t="s">
        <v>1741</v>
      </c>
      <c r="AF1130" s="3" t="s">
        <v>1741</v>
      </c>
      <c r="AG1130" s="3" t="s">
        <v>1741</v>
      </c>
      <c r="AH1130" s="3" t="s">
        <v>1741</v>
      </c>
      <c r="AI1130" s="15" t="s">
        <v>1741</v>
      </c>
    </row>
    <row r="1131" spans="1:35" x14ac:dyDescent="0.3">
      <c r="A1131" s="48" t="s">
        <v>789</v>
      </c>
      <c r="B1131" s="89" t="s">
        <v>1279</v>
      </c>
      <c r="C1131" s="89" t="s">
        <v>466</v>
      </c>
      <c r="D1131" s="9">
        <v>2018</v>
      </c>
      <c r="E1131" s="4">
        <v>43209</v>
      </c>
      <c r="F1131" s="205">
        <v>6578210</v>
      </c>
      <c r="G1131" s="174">
        <v>158727</v>
      </c>
      <c r="H1131" s="1">
        <v>1.7762705608231251</v>
      </c>
      <c r="I1131" s="1">
        <v>1.308279696403442</v>
      </c>
      <c r="J1131" s="1">
        <v>1.3321683161464462</v>
      </c>
      <c r="K1131" s="1">
        <v>1.0562438000322976</v>
      </c>
      <c r="L1131" s="1">
        <v>0.65476272867787855</v>
      </c>
      <c r="M1131" s="1">
        <v>1.1181511984681756</v>
      </c>
      <c r="N1131" s="1" t="s">
        <v>581</v>
      </c>
      <c r="O1131" s="1">
        <v>0.24114932982674694</v>
      </c>
      <c r="P1131" s="1" t="s">
        <v>581</v>
      </c>
      <c r="Q1131" s="1" t="s">
        <v>581</v>
      </c>
      <c r="R1131" s="1" t="s">
        <v>1741</v>
      </c>
      <c r="S1131" s="1" t="s">
        <v>1741</v>
      </c>
      <c r="T1131" s="1" t="s">
        <v>1741</v>
      </c>
      <c r="U1131" s="1" t="s">
        <v>1741</v>
      </c>
      <c r="V1131" s="1" t="s">
        <v>1741</v>
      </c>
      <c r="W1131" s="3" t="s">
        <v>1741</v>
      </c>
      <c r="X1131" s="3" t="s">
        <v>1741</v>
      </c>
      <c r="Y1131" s="3" t="s">
        <v>1741</v>
      </c>
      <c r="Z1131" s="3" t="s">
        <v>1741</v>
      </c>
      <c r="AA1131" s="3" t="s">
        <v>1741</v>
      </c>
      <c r="AB1131" s="3" t="s">
        <v>1741</v>
      </c>
      <c r="AC1131" s="3" t="s">
        <v>1741</v>
      </c>
      <c r="AD1131" s="3" t="s">
        <v>1741</v>
      </c>
      <c r="AE1131" s="3" t="s">
        <v>1741</v>
      </c>
      <c r="AF1131" s="3" t="s">
        <v>1741</v>
      </c>
      <c r="AG1131" s="3" t="s">
        <v>1741</v>
      </c>
      <c r="AH1131" s="3" t="s">
        <v>1741</v>
      </c>
      <c r="AI1131" s="15" t="s">
        <v>1741</v>
      </c>
    </row>
    <row r="1132" spans="1:35" x14ac:dyDescent="0.3">
      <c r="A1132" s="48" t="s">
        <v>790</v>
      </c>
      <c r="B1132" s="89" t="s">
        <v>1279</v>
      </c>
      <c r="C1132" s="89" t="s">
        <v>466</v>
      </c>
      <c r="D1132" s="9">
        <v>2018</v>
      </c>
      <c r="E1132" s="4">
        <v>43235</v>
      </c>
      <c r="F1132" s="205">
        <v>6578210</v>
      </c>
      <c r="G1132" s="174">
        <v>158727</v>
      </c>
      <c r="H1132" s="1">
        <v>1.9134712551776216</v>
      </c>
      <c r="I1132" s="1">
        <v>1.2512909351367558</v>
      </c>
      <c r="J1132" s="1">
        <v>1.2676705422482815</v>
      </c>
      <c r="K1132" s="1">
        <v>0.78022564990949572</v>
      </c>
      <c r="L1132" s="1">
        <v>0.87674762079266211</v>
      </c>
      <c r="M1132" s="1">
        <v>1.3608621780990771</v>
      </c>
      <c r="N1132" s="1" t="s">
        <v>581</v>
      </c>
      <c r="O1132" s="1">
        <v>0.25220819313500126</v>
      </c>
      <c r="P1132" s="1" t="s">
        <v>581</v>
      </c>
      <c r="Q1132" s="1" t="s">
        <v>581</v>
      </c>
      <c r="R1132" s="1" t="s">
        <v>1741</v>
      </c>
      <c r="S1132" s="1" t="s">
        <v>1741</v>
      </c>
      <c r="T1132" s="1" t="s">
        <v>1741</v>
      </c>
      <c r="U1132" s="1" t="s">
        <v>1741</v>
      </c>
      <c r="V1132" s="1" t="s">
        <v>1741</v>
      </c>
      <c r="W1132" s="3" t="s">
        <v>1741</v>
      </c>
      <c r="X1132" s="3" t="s">
        <v>1741</v>
      </c>
      <c r="Y1132" s="3" t="s">
        <v>1741</v>
      </c>
      <c r="Z1132" s="3" t="s">
        <v>1741</v>
      </c>
      <c r="AA1132" s="3" t="s">
        <v>1741</v>
      </c>
      <c r="AB1132" s="3" t="s">
        <v>1741</v>
      </c>
      <c r="AC1132" s="3" t="s">
        <v>1741</v>
      </c>
      <c r="AD1132" s="3" t="s">
        <v>1741</v>
      </c>
      <c r="AE1132" s="3" t="s">
        <v>1741</v>
      </c>
      <c r="AF1132" s="3" t="s">
        <v>1741</v>
      </c>
      <c r="AG1132" s="3" t="s">
        <v>1741</v>
      </c>
      <c r="AH1132" s="3" t="s">
        <v>1741</v>
      </c>
      <c r="AI1132" s="15" t="s">
        <v>1741</v>
      </c>
    </row>
    <row r="1133" spans="1:35" x14ac:dyDescent="0.3">
      <c r="A1133" s="48" t="s">
        <v>791</v>
      </c>
      <c r="B1133" s="89" t="s">
        <v>1279</v>
      </c>
      <c r="C1133" s="89" t="s">
        <v>466</v>
      </c>
      <c r="D1133" s="9">
        <v>2018</v>
      </c>
      <c r="E1133" s="4">
        <v>43263</v>
      </c>
      <c r="F1133" s="205">
        <v>6578210</v>
      </c>
      <c r="G1133" s="174">
        <v>158727</v>
      </c>
      <c r="H1133" s="1">
        <v>2.6706999911839899</v>
      </c>
      <c r="I1133" s="1">
        <v>1.2392003879044342</v>
      </c>
      <c r="J1133" s="1">
        <v>1.0674204355108876</v>
      </c>
      <c r="K1133" s="1">
        <v>0.83168033148197118</v>
      </c>
      <c r="L1133" s="1">
        <v>0.77291501366481519</v>
      </c>
      <c r="M1133" s="1">
        <v>1.0123203737988187</v>
      </c>
      <c r="N1133" s="1" t="s">
        <v>581</v>
      </c>
      <c r="O1133" s="1">
        <v>0.27959093714184957</v>
      </c>
      <c r="P1133" s="1" t="s">
        <v>581</v>
      </c>
      <c r="Q1133" s="1" t="s">
        <v>581</v>
      </c>
      <c r="R1133" s="1" t="s">
        <v>1741</v>
      </c>
      <c r="S1133" s="1" t="s">
        <v>1741</v>
      </c>
      <c r="T1133" s="1" t="s">
        <v>1741</v>
      </c>
      <c r="U1133" s="1" t="s">
        <v>1741</v>
      </c>
      <c r="V1133" s="1" t="s">
        <v>1741</v>
      </c>
      <c r="W1133" s="3" t="s">
        <v>1741</v>
      </c>
      <c r="X1133" s="3" t="s">
        <v>1741</v>
      </c>
      <c r="Y1133" s="3" t="s">
        <v>1741</v>
      </c>
      <c r="Z1133" s="3" t="s">
        <v>1741</v>
      </c>
      <c r="AA1133" s="3" t="s">
        <v>1741</v>
      </c>
      <c r="AB1133" s="3" t="s">
        <v>1741</v>
      </c>
      <c r="AC1133" s="3" t="s">
        <v>1741</v>
      </c>
      <c r="AD1133" s="3" t="s">
        <v>1741</v>
      </c>
      <c r="AE1133" s="3" t="s">
        <v>1741</v>
      </c>
      <c r="AF1133" s="3" t="s">
        <v>1741</v>
      </c>
      <c r="AG1133" s="3" t="s">
        <v>1741</v>
      </c>
      <c r="AH1133" s="3" t="s">
        <v>1741</v>
      </c>
      <c r="AI1133" s="15" t="s">
        <v>1741</v>
      </c>
    </row>
    <row r="1134" spans="1:35" x14ac:dyDescent="0.3">
      <c r="A1134" s="48" t="s">
        <v>792</v>
      </c>
      <c r="B1134" s="89" t="s">
        <v>1279</v>
      </c>
      <c r="C1134" s="89" t="s">
        <v>466</v>
      </c>
      <c r="D1134" s="9">
        <v>2018</v>
      </c>
      <c r="E1134" s="4">
        <v>43299</v>
      </c>
      <c r="F1134" s="205">
        <v>6578210</v>
      </c>
      <c r="G1134" s="174">
        <v>158727</v>
      </c>
      <c r="H1134" s="1">
        <v>1.7635070140280564</v>
      </c>
      <c r="I1134" s="1">
        <v>0.96619906479625928</v>
      </c>
      <c r="J1134" s="1" t="s">
        <v>556</v>
      </c>
      <c r="K1134" s="1" t="s">
        <v>587</v>
      </c>
      <c r="L1134" s="1">
        <v>0.67765397461589849</v>
      </c>
      <c r="M1134" s="1" t="s">
        <v>581</v>
      </c>
      <c r="N1134" s="1" t="s">
        <v>581</v>
      </c>
      <c r="O1134" s="1" t="s">
        <v>556</v>
      </c>
      <c r="P1134" s="1" t="s">
        <v>581</v>
      </c>
      <c r="Q1134" s="1" t="s">
        <v>581</v>
      </c>
      <c r="R1134" s="1" t="s">
        <v>1741</v>
      </c>
      <c r="S1134" s="1" t="s">
        <v>1741</v>
      </c>
      <c r="T1134" s="1" t="s">
        <v>1741</v>
      </c>
      <c r="U1134" s="1" t="s">
        <v>1741</v>
      </c>
      <c r="V1134" s="1" t="s">
        <v>1741</v>
      </c>
      <c r="W1134" s="3" t="s">
        <v>1741</v>
      </c>
      <c r="X1134" s="3" t="s">
        <v>1741</v>
      </c>
      <c r="Y1134" s="3" t="s">
        <v>1741</v>
      </c>
      <c r="Z1134" s="3" t="s">
        <v>1741</v>
      </c>
      <c r="AA1134" s="3" t="s">
        <v>1741</v>
      </c>
      <c r="AB1134" s="3" t="s">
        <v>1741</v>
      </c>
      <c r="AC1134" s="3" t="s">
        <v>1741</v>
      </c>
      <c r="AD1134" s="3" t="s">
        <v>1741</v>
      </c>
      <c r="AE1134" s="3" t="s">
        <v>1741</v>
      </c>
      <c r="AF1134" s="3" t="s">
        <v>1741</v>
      </c>
      <c r="AG1134" s="3" t="s">
        <v>1741</v>
      </c>
      <c r="AH1134" s="3" t="s">
        <v>1741</v>
      </c>
      <c r="AI1134" s="15" t="s">
        <v>1741</v>
      </c>
    </row>
    <row r="1135" spans="1:35" x14ac:dyDescent="0.3">
      <c r="A1135" s="48" t="s">
        <v>793</v>
      </c>
      <c r="B1135" s="89" t="s">
        <v>1279</v>
      </c>
      <c r="C1135" s="89" t="s">
        <v>466</v>
      </c>
      <c r="D1135" s="9">
        <v>2018</v>
      </c>
      <c r="E1135" s="4">
        <v>43334</v>
      </c>
      <c r="F1135" s="205">
        <v>6578210</v>
      </c>
      <c r="G1135" s="174">
        <v>158727</v>
      </c>
      <c r="H1135" s="1">
        <v>1.2152405618089452</v>
      </c>
      <c r="I1135" s="1">
        <v>0.9904040907128866</v>
      </c>
      <c r="J1135" s="1">
        <v>0.5964405485274098</v>
      </c>
      <c r="K1135" s="1">
        <v>0.88255802370754055</v>
      </c>
      <c r="L1135" s="1">
        <v>0.59066175249858888</v>
      </c>
      <c r="M1135" s="1" t="s">
        <v>581</v>
      </c>
      <c r="N1135" s="1" t="s">
        <v>581</v>
      </c>
      <c r="O1135" s="1" t="s">
        <v>556</v>
      </c>
      <c r="P1135" s="1" t="s">
        <v>581</v>
      </c>
      <c r="Q1135" s="1" t="s">
        <v>581</v>
      </c>
      <c r="R1135" s="1" t="s">
        <v>1741</v>
      </c>
      <c r="S1135" s="1" t="s">
        <v>1741</v>
      </c>
      <c r="T1135" s="1" t="s">
        <v>1741</v>
      </c>
      <c r="U1135" s="1" t="s">
        <v>1741</v>
      </c>
      <c r="V1135" s="1" t="s">
        <v>1741</v>
      </c>
      <c r="W1135" s="3" t="s">
        <v>1741</v>
      </c>
      <c r="X1135" s="3" t="s">
        <v>1741</v>
      </c>
      <c r="Y1135" s="3" t="s">
        <v>1741</v>
      </c>
      <c r="Z1135" s="3" t="s">
        <v>1741</v>
      </c>
      <c r="AA1135" s="3" t="s">
        <v>1741</v>
      </c>
      <c r="AB1135" s="3" t="s">
        <v>1741</v>
      </c>
      <c r="AC1135" s="3" t="s">
        <v>1741</v>
      </c>
      <c r="AD1135" s="3" t="s">
        <v>1741</v>
      </c>
      <c r="AE1135" s="3" t="s">
        <v>1741</v>
      </c>
      <c r="AF1135" s="3" t="s">
        <v>1741</v>
      </c>
      <c r="AG1135" s="3" t="s">
        <v>1741</v>
      </c>
      <c r="AH1135" s="3" t="s">
        <v>1741</v>
      </c>
      <c r="AI1135" s="15" t="s">
        <v>1741</v>
      </c>
    </row>
    <row r="1136" spans="1:35" x14ac:dyDescent="0.3">
      <c r="A1136" s="48" t="s">
        <v>794</v>
      </c>
      <c r="B1136" s="89" t="s">
        <v>1279</v>
      </c>
      <c r="C1136" s="89" t="s">
        <v>466</v>
      </c>
      <c r="D1136" s="9">
        <v>2018</v>
      </c>
      <c r="E1136" s="4">
        <v>43355</v>
      </c>
      <c r="F1136" s="205">
        <v>6578210</v>
      </c>
      <c r="G1136" s="174">
        <v>158727</v>
      </c>
      <c r="H1136" s="1" t="s">
        <v>556</v>
      </c>
      <c r="I1136" s="1">
        <v>0.56878086676655015</v>
      </c>
      <c r="J1136" s="1" t="s">
        <v>556</v>
      </c>
      <c r="K1136" s="1">
        <v>1.6406414738360802</v>
      </c>
      <c r="L1136" s="1">
        <v>0.62371677487375843</v>
      </c>
      <c r="M1136" s="1" t="s">
        <v>581</v>
      </c>
      <c r="N1136" s="1" t="s">
        <v>581</v>
      </c>
      <c r="O1136" s="1" t="s">
        <v>556</v>
      </c>
      <c r="P1136" s="1" t="s">
        <v>581</v>
      </c>
      <c r="Q1136" s="1" t="s">
        <v>581</v>
      </c>
      <c r="R1136" s="1" t="s">
        <v>1741</v>
      </c>
      <c r="S1136" s="1" t="s">
        <v>1741</v>
      </c>
      <c r="T1136" s="1" t="s">
        <v>1741</v>
      </c>
      <c r="U1136" s="1" t="s">
        <v>1741</v>
      </c>
      <c r="V1136" s="1" t="s">
        <v>1741</v>
      </c>
      <c r="W1136" s="3" t="s">
        <v>1741</v>
      </c>
      <c r="X1136" s="3" t="s">
        <v>1741</v>
      </c>
      <c r="Y1136" s="3" t="s">
        <v>1741</v>
      </c>
      <c r="Z1136" s="3" t="s">
        <v>1741</v>
      </c>
      <c r="AA1136" s="3" t="s">
        <v>1741</v>
      </c>
      <c r="AB1136" s="3" t="s">
        <v>1741</v>
      </c>
      <c r="AC1136" s="3" t="s">
        <v>1741</v>
      </c>
      <c r="AD1136" s="3" t="s">
        <v>1741</v>
      </c>
      <c r="AE1136" s="3" t="s">
        <v>1741</v>
      </c>
      <c r="AF1136" s="3" t="s">
        <v>1741</v>
      </c>
      <c r="AG1136" s="3" t="s">
        <v>1741</v>
      </c>
      <c r="AH1136" s="3" t="s">
        <v>1741</v>
      </c>
      <c r="AI1136" s="15" t="s">
        <v>1741</v>
      </c>
    </row>
    <row r="1137" spans="1:35" x14ac:dyDescent="0.3">
      <c r="A1137" s="48" t="s">
        <v>795</v>
      </c>
      <c r="B1137" s="89" t="s">
        <v>1279</v>
      </c>
      <c r="C1137" s="89" t="s">
        <v>466</v>
      </c>
      <c r="D1137" s="9">
        <v>2018</v>
      </c>
      <c r="E1137" s="4">
        <v>43384</v>
      </c>
      <c r="F1137" s="205">
        <v>6578210</v>
      </c>
      <c r="G1137" s="174">
        <v>158727</v>
      </c>
      <c r="H1137" s="1">
        <v>0.92883376217809155</v>
      </c>
      <c r="I1137" s="1" t="s">
        <v>587</v>
      </c>
      <c r="J1137" s="1" t="s">
        <v>556</v>
      </c>
      <c r="K1137" s="1" t="s">
        <v>587</v>
      </c>
      <c r="L1137" s="1" t="s">
        <v>587</v>
      </c>
      <c r="M1137" s="1" t="s">
        <v>581</v>
      </c>
      <c r="N1137" s="1" t="s">
        <v>581</v>
      </c>
      <c r="O1137" s="1" t="s">
        <v>556</v>
      </c>
      <c r="P1137" s="1" t="s">
        <v>581</v>
      </c>
      <c r="Q1137" s="1" t="s">
        <v>581</v>
      </c>
      <c r="R1137" s="1" t="s">
        <v>1741</v>
      </c>
      <c r="S1137" s="1" t="s">
        <v>1741</v>
      </c>
      <c r="T1137" s="1" t="s">
        <v>1741</v>
      </c>
      <c r="U1137" s="1" t="s">
        <v>1741</v>
      </c>
      <c r="V1137" s="1" t="s">
        <v>1741</v>
      </c>
      <c r="W1137" s="3" t="s">
        <v>1741</v>
      </c>
      <c r="X1137" s="3" t="s">
        <v>1741</v>
      </c>
      <c r="Y1137" s="3" t="s">
        <v>1741</v>
      </c>
      <c r="Z1137" s="3" t="s">
        <v>1741</v>
      </c>
      <c r="AA1137" s="3" t="s">
        <v>1741</v>
      </c>
      <c r="AB1137" s="3" t="s">
        <v>1741</v>
      </c>
      <c r="AC1137" s="3" t="s">
        <v>1741</v>
      </c>
      <c r="AD1137" s="3" t="s">
        <v>1741</v>
      </c>
      <c r="AE1137" s="3" t="s">
        <v>1741</v>
      </c>
      <c r="AF1137" s="3" t="s">
        <v>1741</v>
      </c>
      <c r="AG1137" s="3" t="s">
        <v>1741</v>
      </c>
      <c r="AH1137" s="3" t="s">
        <v>1741</v>
      </c>
      <c r="AI1137" s="15" t="s">
        <v>1741</v>
      </c>
    </row>
    <row r="1138" spans="1:35" x14ac:dyDescent="0.3">
      <c r="A1138" s="48" t="s">
        <v>796</v>
      </c>
      <c r="B1138" s="89" t="s">
        <v>1279</v>
      </c>
      <c r="C1138" s="89" t="s">
        <v>466</v>
      </c>
      <c r="D1138" s="9">
        <v>2018</v>
      </c>
      <c r="E1138" s="4">
        <v>43418</v>
      </c>
      <c r="F1138" s="205">
        <v>6578210</v>
      </c>
      <c r="G1138" s="174">
        <v>158727</v>
      </c>
      <c r="H1138" s="1">
        <v>1.6139823651794853</v>
      </c>
      <c r="I1138" s="1">
        <v>0.42072586770582215</v>
      </c>
      <c r="J1138" s="1">
        <v>0.4032231432251247</v>
      </c>
      <c r="K1138" s="1" t="s">
        <v>587</v>
      </c>
      <c r="L1138" s="1">
        <v>0.54896910053608972</v>
      </c>
      <c r="M1138" s="1">
        <v>0.5954228724282552</v>
      </c>
      <c r="N1138" s="1" t="s">
        <v>581</v>
      </c>
      <c r="O1138" s="1">
        <v>0.19748357055579407</v>
      </c>
      <c r="P1138" s="1" t="s">
        <v>581</v>
      </c>
      <c r="Q1138" s="1" t="s">
        <v>581</v>
      </c>
      <c r="R1138" s="1" t="s">
        <v>1741</v>
      </c>
      <c r="S1138" s="1" t="s">
        <v>1741</v>
      </c>
      <c r="T1138" s="1" t="s">
        <v>1741</v>
      </c>
      <c r="U1138" s="1" t="s">
        <v>1741</v>
      </c>
      <c r="V1138" s="1" t="s">
        <v>1741</v>
      </c>
      <c r="W1138" s="3" t="s">
        <v>1741</v>
      </c>
      <c r="X1138" s="3" t="s">
        <v>1741</v>
      </c>
      <c r="Y1138" s="3" t="s">
        <v>1741</v>
      </c>
      <c r="Z1138" s="3" t="s">
        <v>1741</v>
      </c>
      <c r="AA1138" s="3" t="s">
        <v>1741</v>
      </c>
      <c r="AB1138" s="3" t="s">
        <v>1741</v>
      </c>
      <c r="AC1138" s="3" t="s">
        <v>1741</v>
      </c>
      <c r="AD1138" s="3" t="s">
        <v>1741</v>
      </c>
      <c r="AE1138" s="3" t="s">
        <v>1741</v>
      </c>
      <c r="AF1138" s="3" t="s">
        <v>1741</v>
      </c>
      <c r="AG1138" s="3" t="s">
        <v>1741</v>
      </c>
      <c r="AH1138" s="3" t="s">
        <v>1741</v>
      </c>
      <c r="AI1138" s="15" t="s">
        <v>1741</v>
      </c>
    </row>
    <row r="1139" spans="1:35" x14ac:dyDescent="0.3">
      <c r="A1139" s="48" t="s">
        <v>797</v>
      </c>
      <c r="B1139" s="89" t="s">
        <v>1279</v>
      </c>
      <c r="C1139" s="89" t="s">
        <v>466</v>
      </c>
      <c r="D1139" s="9">
        <v>2018</v>
      </c>
      <c r="E1139" s="4">
        <v>43447</v>
      </c>
      <c r="F1139" s="205">
        <v>6578210</v>
      </c>
      <c r="G1139" s="174">
        <v>158727</v>
      </c>
      <c r="H1139" s="1">
        <v>1.3033224741408624</v>
      </c>
      <c r="I1139" s="1">
        <v>0.64222799916636497</v>
      </c>
      <c r="J1139" s="1">
        <v>0.40672611800322483</v>
      </c>
      <c r="K1139" s="1">
        <v>0.26259501793412088</v>
      </c>
      <c r="L1139" s="1">
        <v>0.2605109304901993</v>
      </c>
      <c r="M1139" s="1" t="s">
        <v>581</v>
      </c>
      <c r="N1139" s="1" t="s">
        <v>581</v>
      </c>
      <c r="O1139" s="1" t="s">
        <v>556</v>
      </c>
      <c r="P1139" s="1" t="s">
        <v>581</v>
      </c>
      <c r="Q1139" s="1" t="s">
        <v>581</v>
      </c>
      <c r="R1139" s="1" t="s">
        <v>1741</v>
      </c>
      <c r="S1139" s="1" t="s">
        <v>1741</v>
      </c>
      <c r="T1139" s="1" t="s">
        <v>1741</v>
      </c>
      <c r="U1139" s="1" t="s">
        <v>1741</v>
      </c>
      <c r="V1139" s="1" t="s">
        <v>1741</v>
      </c>
      <c r="W1139" s="3" t="s">
        <v>1741</v>
      </c>
      <c r="X1139" s="3" t="s">
        <v>1741</v>
      </c>
      <c r="Y1139" s="3" t="s">
        <v>1741</v>
      </c>
      <c r="Z1139" s="3" t="s">
        <v>1741</v>
      </c>
      <c r="AA1139" s="3" t="s">
        <v>1741</v>
      </c>
      <c r="AB1139" s="3" t="s">
        <v>1741</v>
      </c>
      <c r="AC1139" s="3" t="s">
        <v>1741</v>
      </c>
      <c r="AD1139" s="3" t="s">
        <v>1741</v>
      </c>
      <c r="AE1139" s="3" t="s">
        <v>1741</v>
      </c>
      <c r="AF1139" s="3" t="s">
        <v>1741</v>
      </c>
      <c r="AG1139" s="3" t="s">
        <v>1741</v>
      </c>
      <c r="AH1139" s="3" t="s">
        <v>1741</v>
      </c>
      <c r="AI1139" s="15" t="s">
        <v>1741</v>
      </c>
    </row>
    <row r="1140" spans="1:35" x14ac:dyDescent="0.3">
      <c r="A1140" s="48" t="s">
        <v>798</v>
      </c>
      <c r="B1140" s="89" t="s">
        <v>37</v>
      </c>
      <c r="C1140" s="89" t="s">
        <v>37</v>
      </c>
      <c r="D1140" s="9">
        <v>2018</v>
      </c>
      <c r="E1140" s="4" t="s">
        <v>799</v>
      </c>
      <c r="F1140" s="210" t="s">
        <v>1741</v>
      </c>
      <c r="G1140" s="167" t="s">
        <v>1741</v>
      </c>
      <c r="H1140" s="1" t="s">
        <v>556</v>
      </c>
      <c r="I1140" s="1" t="s">
        <v>587</v>
      </c>
      <c r="J1140" s="1" t="s">
        <v>556</v>
      </c>
      <c r="K1140" s="1" t="s">
        <v>556</v>
      </c>
      <c r="L1140" s="1" t="s">
        <v>587</v>
      </c>
      <c r="M1140" s="1" t="s">
        <v>581</v>
      </c>
      <c r="N1140" s="1" t="s">
        <v>581</v>
      </c>
      <c r="O1140" s="1" t="s">
        <v>556</v>
      </c>
      <c r="P1140" s="1" t="s">
        <v>581</v>
      </c>
      <c r="Q1140" s="1" t="s">
        <v>581</v>
      </c>
      <c r="R1140" s="1" t="s">
        <v>1741</v>
      </c>
      <c r="S1140" s="1" t="s">
        <v>1741</v>
      </c>
      <c r="T1140" s="1" t="s">
        <v>1741</v>
      </c>
      <c r="U1140" s="1" t="s">
        <v>1741</v>
      </c>
      <c r="V1140" s="1" t="s">
        <v>1741</v>
      </c>
      <c r="W1140" s="3" t="s">
        <v>1741</v>
      </c>
      <c r="X1140" s="3" t="s">
        <v>1741</v>
      </c>
      <c r="Y1140" s="3" t="s">
        <v>1741</v>
      </c>
      <c r="Z1140" s="3" t="s">
        <v>1741</v>
      </c>
      <c r="AA1140" s="3" t="s">
        <v>1741</v>
      </c>
      <c r="AB1140" s="3" t="s">
        <v>1741</v>
      </c>
      <c r="AC1140" s="3" t="s">
        <v>1741</v>
      </c>
      <c r="AD1140" s="3" t="s">
        <v>1741</v>
      </c>
      <c r="AE1140" s="3" t="s">
        <v>1741</v>
      </c>
      <c r="AF1140" s="3" t="s">
        <v>1741</v>
      </c>
      <c r="AG1140" s="3" t="s">
        <v>1741</v>
      </c>
      <c r="AH1140" s="3" t="s">
        <v>1741</v>
      </c>
      <c r="AI1140" s="15" t="s">
        <v>1741</v>
      </c>
    </row>
    <row r="1141" spans="1:35" x14ac:dyDescent="0.3">
      <c r="A1141" s="48" t="s">
        <v>800</v>
      </c>
      <c r="B1141" s="89" t="s">
        <v>37</v>
      </c>
      <c r="C1141" s="89" t="s">
        <v>37</v>
      </c>
      <c r="D1141" s="9">
        <v>2018</v>
      </c>
      <c r="E1141" s="4">
        <v>43140</v>
      </c>
      <c r="F1141" s="210" t="s">
        <v>1741</v>
      </c>
      <c r="G1141" s="167" t="s">
        <v>1741</v>
      </c>
      <c r="H1141" s="1" t="s">
        <v>556</v>
      </c>
      <c r="I1141" s="1" t="s">
        <v>587</v>
      </c>
      <c r="J1141" s="1" t="s">
        <v>556</v>
      </c>
      <c r="K1141" s="1" t="s">
        <v>556</v>
      </c>
      <c r="L1141" s="1" t="s">
        <v>587</v>
      </c>
      <c r="M1141" s="1" t="s">
        <v>581</v>
      </c>
      <c r="N1141" s="1" t="s">
        <v>581</v>
      </c>
      <c r="O1141" s="1" t="s">
        <v>556</v>
      </c>
      <c r="P1141" s="1" t="s">
        <v>581</v>
      </c>
      <c r="Q1141" s="1" t="s">
        <v>581</v>
      </c>
      <c r="R1141" s="1" t="s">
        <v>1741</v>
      </c>
      <c r="S1141" s="1" t="s">
        <v>1741</v>
      </c>
      <c r="T1141" s="1" t="s">
        <v>1741</v>
      </c>
      <c r="U1141" s="1" t="s">
        <v>1741</v>
      </c>
      <c r="V1141" s="1" t="s">
        <v>1741</v>
      </c>
      <c r="W1141" s="3" t="s">
        <v>1741</v>
      </c>
      <c r="X1141" s="3" t="s">
        <v>1741</v>
      </c>
      <c r="Y1141" s="3" t="s">
        <v>1741</v>
      </c>
      <c r="Z1141" s="3" t="s">
        <v>1741</v>
      </c>
      <c r="AA1141" s="3" t="s">
        <v>1741</v>
      </c>
      <c r="AB1141" s="3" t="s">
        <v>1741</v>
      </c>
      <c r="AC1141" s="3" t="s">
        <v>1741</v>
      </c>
      <c r="AD1141" s="3" t="s">
        <v>1741</v>
      </c>
      <c r="AE1141" s="3" t="s">
        <v>1741</v>
      </c>
      <c r="AF1141" s="3" t="s">
        <v>1741</v>
      </c>
      <c r="AG1141" s="3" t="s">
        <v>1741</v>
      </c>
      <c r="AH1141" s="3" t="s">
        <v>1741</v>
      </c>
      <c r="AI1141" s="15" t="s">
        <v>1741</v>
      </c>
    </row>
    <row r="1142" spans="1:35" x14ac:dyDescent="0.3">
      <c r="A1142" s="48" t="s">
        <v>801</v>
      </c>
      <c r="B1142" s="89" t="s">
        <v>37</v>
      </c>
      <c r="C1142" s="89" t="s">
        <v>37</v>
      </c>
      <c r="D1142" s="9">
        <v>2018</v>
      </c>
      <c r="E1142" s="4" t="s">
        <v>802</v>
      </c>
      <c r="F1142" s="210" t="s">
        <v>1741</v>
      </c>
      <c r="G1142" s="167" t="s">
        <v>1741</v>
      </c>
      <c r="H1142" s="1" t="s">
        <v>556</v>
      </c>
      <c r="I1142" s="1" t="s">
        <v>587</v>
      </c>
      <c r="J1142" s="1" t="s">
        <v>556</v>
      </c>
      <c r="K1142" s="1" t="s">
        <v>556</v>
      </c>
      <c r="L1142" s="1" t="s">
        <v>587</v>
      </c>
      <c r="M1142" s="1" t="s">
        <v>581</v>
      </c>
      <c r="N1142" s="1" t="s">
        <v>581</v>
      </c>
      <c r="O1142" s="1" t="s">
        <v>556</v>
      </c>
      <c r="P1142" s="1" t="s">
        <v>581</v>
      </c>
      <c r="Q1142" s="1" t="s">
        <v>581</v>
      </c>
      <c r="R1142" s="1" t="s">
        <v>1741</v>
      </c>
      <c r="S1142" s="1" t="s">
        <v>1741</v>
      </c>
      <c r="T1142" s="1" t="s">
        <v>1741</v>
      </c>
      <c r="U1142" s="1" t="s">
        <v>1741</v>
      </c>
      <c r="V1142" s="1" t="s">
        <v>1741</v>
      </c>
      <c r="W1142" s="3" t="s">
        <v>1741</v>
      </c>
      <c r="X1142" s="3" t="s">
        <v>1741</v>
      </c>
      <c r="Y1142" s="3" t="s">
        <v>1741</v>
      </c>
      <c r="Z1142" s="3" t="s">
        <v>1741</v>
      </c>
      <c r="AA1142" s="3" t="s">
        <v>1741</v>
      </c>
      <c r="AB1142" s="3" t="s">
        <v>1741</v>
      </c>
      <c r="AC1142" s="3" t="s">
        <v>1741</v>
      </c>
      <c r="AD1142" s="3" t="s">
        <v>1741</v>
      </c>
      <c r="AE1142" s="3" t="s">
        <v>1741</v>
      </c>
      <c r="AF1142" s="3" t="s">
        <v>1741</v>
      </c>
      <c r="AG1142" s="3" t="s">
        <v>1741</v>
      </c>
      <c r="AH1142" s="3" t="s">
        <v>1741</v>
      </c>
      <c r="AI1142" s="15" t="s">
        <v>1741</v>
      </c>
    </row>
    <row r="1143" spans="1:35" x14ac:dyDescent="0.3">
      <c r="A1143" s="48" t="s">
        <v>803</v>
      </c>
      <c r="B1143" s="89" t="s">
        <v>37</v>
      </c>
      <c r="C1143" s="89" t="s">
        <v>37</v>
      </c>
      <c r="D1143" s="9">
        <v>2018</v>
      </c>
      <c r="E1143" s="4" t="s">
        <v>804</v>
      </c>
      <c r="F1143" s="210" t="s">
        <v>1741</v>
      </c>
      <c r="G1143" s="167" t="s">
        <v>1741</v>
      </c>
      <c r="H1143" s="1">
        <v>0.21782684589128667</v>
      </c>
      <c r="I1143" s="1" t="s">
        <v>587</v>
      </c>
      <c r="J1143" s="1" t="s">
        <v>556</v>
      </c>
      <c r="K1143" s="1" t="s">
        <v>556</v>
      </c>
      <c r="L1143" s="1" t="s">
        <v>587</v>
      </c>
      <c r="M1143" s="1">
        <v>0.44069021491388982</v>
      </c>
      <c r="N1143" s="1" t="s">
        <v>581</v>
      </c>
      <c r="O1143" s="1" t="s">
        <v>556</v>
      </c>
      <c r="P1143" s="1">
        <v>0.57803275407758248</v>
      </c>
      <c r="Q1143" s="1" t="s">
        <v>581</v>
      </c>
      <c r="R1143" s="1" t="s">
        <v>1741</v>
      </c>
      <c r="S1143" s="1" t="s">
        <v>1741</v>
      </c>
      <c r="T1143" s="1" t="s">
        <v>1741</v>
      </c>
      <c r="U1143" s="1" t="s">
        <v>1741</v>
      </c>
      <c r="V1143" s="1" t="s">
        <v>1741</v>
      </c>
      <c r="W1143" s="3" t="s">
        <v>1741</v>
      </c>
      <c r="X1143" s="3" t="s">
        <v>1741</v>
      </c>
      <c r="Y1143" s="3" t="s">
        <v>1741</v>
      </c>
      <c r="Z1143" s="3" t="s">
        <v>1741</v>
      </c>
      <c r="AA1143" s="3" t="s">
        <v>1741</v>
      </c>
      <c r="AB1143" s="3" t="s">
        <v>1741</v>
      </c>
      <c r="AC1143" s="3" t="s">
        <v>1741</v>
      </c>
      <c r="AD1143" s="3" t="s">
        <v>1741</v>
      </c>
      <c r="AE1143" s="3" t="s">
        <v>1741</v>
      </c>
      <c r="AF1143" s="3" t="s">
        <v>1741</v>
      </c>
      <c r="AG1143" s="3" t="s">
        <v>1741</v>
      </c>
      <c r="AH1143" s="3" t="s">
        <v>1741</v>
      </c>
      <c r="AI1143" s="15" t="s">
        <v>1741</v>
      </c>
    </row>
    <row r="1144" spans="1:35" x14ac:dyDescent="0.3">
      <c r="A1144" s="48" t="s">
        <v>805</v>
      </c>
      <c r="B1144" s="89" t="s">
        <v>37</v>
      </c>
      <c r="C1144" s="89" t="s">
        <v>37</v>
      </c>
      <c r="D1144" s="9">
        <v>2018</v>
      </c>
      <c r="E1144" s="4" t="s">
        <v>806</v>
      </c>
      <c r="F1144" s="210" t="s">
        <v>1741</v>
      </c>
      <c r="G1144" s="167" t="s">
        <v>1741</v>
      </c>
      <c r="H1144" s="1" t="s">
        <v>556</v>
      </c>
      <c r="I1144" s="1" t="s">
        <v>587</v>
      </c>
      <c r="J1144" s="1" t="s">
        <v>556</v>
      </c>
      <c r="K1144" s="1" t="s">
        <v>587</v>
      </c>
      <c r="L1144" s="1" t="s">
        <v>587</v>
      </c>
      <c r="M1144" s="1" t="s">
        <v>581</v>
      </c>
      <c r="N1144" s="1" t="s">
        <v>581</v>
      </c>
      <c r="O1144" s="1" t="s">
        <v>556</v>
      </c>
      <c r="P1144" s="1" t="s">
        <v>581</v>
      </c>
      <c r="Q1144" s="1" t="s">
        <v>581</v>
      </c>
      <c r="R1144" s="1" t="s">
        <v>1741</v>
      </c>
      <c r="S1144" s="1" t="s">
        <v>1741</v>
      </c>
      <c r="T1144" s="1" t="s">
        <v>1741</v>
      </c>
      <c r="U1144" s="1" t="s">
        <v>1741</v>
      </c>
      <c r="V1144" s="1" t="s">
        <v>1741</v>
      </c>
      <c r="W1144" s="3" t="s">
        <v>1741</v>
      </c>
      <c r="X1144" s="3" t="s">
        <v>1741</v>
      </c>
      <c r="Y1144" s="3" t="s">
        <v>1741</v>
      </c>
      <c r="Z1144" s="3" t="s">
        <v>1741</v>
      </c>
      <c r="AA1144" s="3" t="s">
        <v>1741</v>
      </c>
      <c r="AB1144" s="3" t="s">
        <v>1741</v>
      </c>
      <c r="AC1144" s="3" t="s">
        <v>1741</v>
      </c>
      <c r="AD1144" s="3" t="s">
        <v>1741</v>
      </c>
      <c r="AE1144" s="3" t="s">
        <v>1741</v>
      </c>
      <c r="AF1144" s="3" t="s">
        <v>1741</v>
      </c>
      <c r="AG1144" s="3" t="s">
        <v>1741</v>
      </c>
      <c r="AH1144" s="3" t="s">
        <v>1741</v>
      </c>
      <c r="AI1144" s="15" t="s">
        <v>1741</v>
      </c>
    </row>
    <row r="1145" spans="1:35" x14ac:dyDescent="0.3">
      <c r="A1145" s="48" t="s">
        <v>807</v>
      </c>
      <c r="B1145" s="89" t="s">
        <v>37</v>
      </c>
      <c r="C1145" s="89" t="s">
        <v>37</v>
      </c>
      <c r="D1145" s="9">
        <v>2018</v>
      </c>
      <c r="E1145" s="4" t="s">
        <v>808</v>
      </c>
      <c r="F1145" s="210" t="s">
        <v>1741</v>
      </c>
      <c r="G1145" s="167" t="s">
        <v>1741</v>
      </c>
      <c r="H1145" s="1" t="s">
        <v>556</v>
      </c>
      <c r="I1145" s="1" t="s">
        <v>587</v>
      </c>
      <c r="J1145" s="1" t="s">
        <v>556</v>
      </c>
      <c r="K1145" s="1" t="s">
        <v>587</v>
      </c>
      <c r="L1145" s="1" t="s">
        <v>587</v>
      </c>
      <c r="M1145" s="1" t="s">
        <v>581</v>
      </c>
      <c r="N1145" s="1" t="s">
        <v>581</v>
      </c>
      <c r="O1145" s="1" t="s">
        <v>556</v>
      </c>
      <c r="P1145" s="1" t="s">
        <v>581</v>
      </c>
      <c r="Q1145" s="1" t="s">
        <v>581</v>
      </c>
      <c r="R1145" s="1" t="s">
        <v>1741</v>
      </c>
      <c r="S1145" s="1" t="s">
        <v>1741</v>
      </c>
      <c r="T1145" s="1" t="s">
        <v>1741</v>
      </c>
      <c r="U1145" s="1" t="s">
        <v>1741</v>
      </c>
      <c r="V1145" s="1" t="s">
        <v>1741</v>
      </c>
      <c r="W1145" s="3" t="s">
        <v>1741</v>
      </c>
      <c r="X1145" s="3" t="s">
        <v>1741</v>
      </c>
      <c r="Y1145" s="3" t="s">
        <v>1741</v>
      </c>
      <c r="Z1145" s="3" t="s">
        <v>1741</v>
      </c>
      <c r="AA1145" s="3" t="s">
        <v>1741</v>
      </c>
      <c r="AB1145" s="3" t="s">
        <v>1741</v>
      </c>
      <c r="AC1145" s="3" t="s">
        <v>1741</v>
      </c>
      <c r="AD1145" s="3" t="s">
        <v>1741</v>
      </c>
      <c r="AE1145" s="3" t="s">
        <v>1741</v>
      </c>
      <c r="AF1145" s="3" t="s">
        <v>1741</v>
      </c>
      <c r="AG1145" s="3" t="s">
        <v>1741</v>
      </c>
      <c r="AH1145" s="3" t="s">
        <v>1741</v>
      </c>
      <c r="AI1145" s="15" t="s">
        <v>1741</v>
      </c>
    </row>
    <row r="1146" spans="1:35" x14ac:dyDescent="0.3">
      <c r="A1146" s="48" t="s">
        <v>809</v>
      </c>
      <c r="B1146" s="89" t="s">
        <v>37</v>
      </c>
      <c r="C1146" s="89" t="s">
        <v>37</v>
      </c>
      <c r="D1146" s="9">
        <v>2018</v>
      </c>
      <c r="E1146" s="4" t="s">
        <v>810</v>
      </c>
      <c r="F1146" s="210" t="s">
        <v>1741</v>
      </c>
      <c r="G1146" s="167" t="s">
        <v>1741</v>
      </c>
      <c r="H1146" s="1" t="s">
        <v>556</v>
      </c>
      <c r="I1146" s="1" t="s">
        <v>587</v>
      </c>
      <c r="J1146" s="1" t="s">
        <v>556</v>
      </c>
      <c r="K1146" s="1" t="s">
        <v>587</v>
      </c>
      <c r="L1146" s="1" t="s">
        <v>587</v>
      </c>
      <c r="M1146" s="1" t="s">
        <v>581</v>
      </c>
      <c r="N1146" s="1" t="s">
        <v>581</v>
      </c>
      <c r="O1146" s="1" t="s">
        <v>556</v>
      </c>
      <c r="P1146" s="1" t="s">
        <v>581</v>
      </c>
      <c r="Q1146" s="1" t="s">
        <v>581</v>
      </c>
      <c r="R1146" s="1" t="s">
        <v>1741</v>
      </c>
      <c r="S1146" s="1" t="s">
        <v>1741</v>
      </c>
      <c r="T1146" s="1" t="s">
        <v>1741</v>
      </c>
      <c r="U1146" s="1" t="s">
        <v>1741</v>
      </c>
      <c r="V1146" s="1" t="s">
        <v>1741</v>
      </c>
      <c r="W1146" s="3" t="s">
        <v>1741</v>
      </c>
      <c r="X1146" s="3" t="s">
        <v>1741</v>
      </c>
      <c r="Y1146" s="3" t="s">
        <v>1741</v>
      </c>
      <c r="Z1146" s="3" t="s">
        <v>1741</v>
      </c>
      <c r="AA1146" s="3" t="s">
        <v>1741</v>
      </c>
      <c r="AB1146" s="3" t="s">
        <v>1741</v>
      </c>
      <c r="AC1146" s="3" t="s">
        <v>1741</v>
      </c>
      <c r="AD1146" s="3" t="s">
        <v>1741</v>
      </c>
      <c r="AE1146" s="3" t="s">
        <v>1741</v>
      </c>
      <c r="AF1146" s="3" t="s">
        <v>1741</v>
      </c>
      <c r="AG1146" s="3" t="s">
        <v>1741</v>
      </c>
      <c r="AH1146" s="3" t="s">
        <v>1741</v>
      </c>
      <c r="AI1146" s="15" t="s">
        <v>1741</v>
      </c>
    </row>
    <row r="1147" spans="1:35" x14ac:dyDescent="0.3">
      <c r="A1147" s="48" t="s">
        <v>811</v>
      </c>
      <c r="B1147" s="89" t="s">
        <v>37</v>
      </c>
      <c r="C1147" s="89" t="s">
        <v>37</v>
      </c>
      <c r="D1147" s="9">
        <v>2018</v>
      </c>
      <c r="E1147" s="4" t="s">
        <v>812</v>
      </c>
      <c r="F1147" s="210" t="s">
        <v>1741</v>
      </c>
      <c r="G1147" s="167" t="s">
        <v>1741</v>
      </c>
      <c r="H1147" s="1" t="s">
        <v>556</v>
      </c>
      <c r="I1147" s="1" t="s">
        <v>587</v>
      </c>
      <c r="J1147" s="1" t="s">
        <v>556</v>
      </c>
      <c r="K1147" s="1" t="s">
        <v>587</v>
      </c>
      <c r="L1147" s="1" t="s">
        <v>587</v>
      </c>
      <c r="M1147" s="1" t="s">
        <v>581</v>
      </c>
      <c r="N1147" s="1" t="s">
        <v>581</v>
      </c>
      <c r="O1147" s="1" t="s">
        <v>556</v>
      </c>
      <c r="P1147" s="1" t="s">
        <v>581</v>
      </c>
      <c r="Q1147" s="1" t="s">
        <v>581</v>
      </c>
      <c r="R1147" s="1" t="s">
        <v>1741</v>
      </c>
      <c r="S1147" s="1" t="s">
        <v>1741</v>
      </c>
      <c r="T1147" s="1" t="s">
        <v>1741</v>
      </c>
      <c r="U1147" s="1" t="s">
        <v>1741</v>
      </c>
      <c r="V1147" s="1" t="s">
        <v>1741</v>
      </c>
      <c r="W1147" s="3" t="s">
        <v>1741</v>
      </c>
      <c r="X1147" s="3" t="s">
        <v>1741</v>
      </c>
      <c r="Y1147" s="3" t="s">
        <v>1741</v>
      </c>
      <c r="Z1147" s="3" t="s">
        <v>1741</v>
      </c>
      <c r="AA1147" s="3" t="s">
        <v>1741</v>
      </c>
      <c r="AB1147" s="3" t="s">
        <v>1741</v>
      </c>
      <c r="AC1147" s="3" t="s">
        <v>1741</v>
      </c>
      <c r="AD1147" s="3" t="s">
        <v>1741</v>
      </c>
      <c r="AE1147" s="3" t="s">
        <v>1741</v>
      </c>
      <c r="AF1147" s="3" t="s">
        <v>1741</v>
      </c>
      <c r="AG1147" s="3" t="s">
        <v>1741</v>
      </c>
      <c r="AH1147" s="3" t="s">
        <v>1741</v>
      </c>
      <c r="AI1147" s="15" t="s">
        <v>1741</v>
      </c>
    </row>
    <row r="1148" spans="1:35" x14ac:dyDescent="0.3">
      <c r="A1148" s="48" t="s">
        <v>813</v>
      </c>
      <c r="B1148" s="89" t="s">
        <v>37</v>
      </c>
      <c r="C1148" s="89" t="s">
        <v>37</v>
      </c>
      <c r="D1148" s="9">
        <v>2018</v>
      </c>
      <c r="E1148" s="4" t="s">
        <v>814</v>
      </c>
      <c r="F1148" s="210" t="s">
        <v>1741</v>
      </c>
      <c r="G1148" s="167" t="s">
        <v>1741</v>
      </c>
      <c r="H1148" s="1" t="s">
        <v>556</v>
      </c>
      <c r="I1148" s="1" t="s">
        <v>587</v>
      </c>
      <c r="J1148" s="1" t="s">
        <v>556</v>
      </c>
      <c r="K1148" s="1" t="s">
        <v>587</v>
      </c>
      <c r="L1148" s="1" t="s">
        <v>587</v>
      </c>
      <c r="M1148" s="1" t="s">
        <v>581</v>
      </c>
      <c r="N1148" s="1" t="s">
        <v>581</v>
      </c>
      <c r="O1148" s="1" t="s">
        <v>556</v>
      </c>
      <c r="P1148" s="1" t="s">
        <v>581</v>
      </c>
      <c r="Q1148" s="1" t="s">
        <v>581</v>
      </c>
      <c r="R1148" s="1" t="s">
        <v>1741</v>
      </c>
      <c r="S1148" s="1" t="s">
        <v>1741</v>
      </c>
      <c r="T1148" s="1" t="s">
        <v>1741</v>
      </c>
      <c r="U1148" s="1" t="s">
        <v>1741</v>
      </c>
      <c r="V1148" s="1" t="s">
        <v>1741</v>
      </c>
      <c r="W1148" s="3" t="s">
        <v>1741</v>
      </c>
      <c r="X1148" s="3" t="s">
        <v>1741</v>
      </c>
      <c r="Y1148" s="3" t="s">
        <v>1741</v>
      </c>
      <c r="Z1148" s="3" t="s">
        <v>1741</v>
      </c>
      <c r="AA1148" s="3" t="s">
        <v>1741</v>
      </c>
      <c r="AB1148" s="3" t="s">
        <v>1741</v>
      </c>
      <c r="AC1148" s="3" t="s">
        <v>1741</v>
      </c>
      <c r="AD1148" s="3" t="s">
        <v>1741</v>
      </c>
      <c r="AE1148" s="3" t="s">
        <v>1741</v>
      </c>
      <c r="AF1148" s="3" t="s">
        <v>1741</v>
      </c>
      <c r="AG1148" s="3" t="s">
        <v>1741</v>
      </c>
      <c r="AH1148" s="3" t="s">
        <v>1741</v>
      </c>
      <c r="AI1148" s="15" t="s">
        <v>1741</v>
      </c>
    </row>
    <row r="1149" spans="1:35" x14ac:dyDescent="0.3">
      <c r="A1149" s="48" t="s">
        <v>815</v>
      </c>
      <c r="B1149" s="89" t="s">
        <v>37</v>
      </c>
      <c r="C1149" s="89" t="s">
        <v>37</v>
      </c>
      <c r="D1149" s="9">
        <v>2018</v>
      </c>
      <c r="E1149" s="4" t="s">
        <v>816</v>
      </c>
      <c r="F1149" s="210" t="s">
        <v>1741</v>
      </c>
      <c r="G1149" s="167" t="s">
        <v>1741</v>
      </c>
      <c r="H1149" s="1">
        <v>0.32961748633879784</v>
      </c>
      <c r="I1149" s="1" t="s">
        <v>587</v>
      </c>
      <c r="J1149" s="1" t="s">
        <v>556</v>
      </c>
      <c r="K1149" s="1" t="s">
        <v>587</v>
      </c>
      <c r="L1149" s="1" t="s">
        <v>587</v>
      </c>
      <c r="M1149" s="1" t="s">
        <v>581</v>
      </c>
      <c r="N1149" s="1" t="s">
        <v>581</v>
      </c>
      <c r="O1149" s="1" t="s">
        <v>556</v>
      </c>
      <c r="P1149" s="1" t="s">
        <v>581</v>
      </c>
      <c r="Q1149" s="1" t="s">
        <v>581</v>
      </c>
      <c r="R1149" s="1" t="s">
        <v>1741</v>
      </c>
      <c r="S1149" s="1" t="s">
        <v>1741</v>
      </c>
      <c r="T1149" s="1" t="s">
        <v>1741</v>
      </c>
      <c r="U1149" s="1" t="s">
        <v>1741</v>
      </c>
      <c r="V1149" s="1" t="s">
        <v>1741</v>
      </c>
      <c r="W1149" s="3" t="s">
        <v>1741</v>
      </c>
      <c r="X1149" s="3" t="s">
        <v>1741</v>
      </c>
      <c r="Y1149" s="3" t="s">
        <v>1741</v>
      </c>
      <c r="Z1149" s="3" t="s">
        <v>1741</v>
      </c>
      <c r="AA1149" s="3" t="s">
        <v>1741</v>
      </c>
      <c r="AB1149" s="3" t="s">
        <v>1741</v>
      </c>
      <c r="AC1149" s="3" t="s">
        <v>1741</v>
      </c>
      <c r="AD1149" s="3" t="s">
        <v>1741</v>
      </c>
      <c r="AE1149" s="3" t="s">
        <v>1741</v>
      </c>
      <c r="AF1149" s="3" t="s">
        <v>1741</v>
      </c>
      <c r="AG1149" s="3" t="s">
        <v>1741</v>
      </c>
      <c r="AH1149" s="3" t="s">
        <v>1741</v>
      </c>
      <c r="AI1149" s="15" t="s">
        <v>1741</v>
      </c>
    </row>
    <row r="1150" spans="1:35" x14ac:dyDescent="0.3">
      <c r="A1150" s="48" t="s">
        <v>817</v>
      </c>
      <c r="B1150" s="89" t="s">
        <v>37</v>
      </c>
      <c r="C1150" s="89" t="s">
        <v>37</v>
      </c>
      <c r="D1150" s="9">
        <v>2018</v>
      </c>
      <c r="E1150" s="4" t="s">
        <v>818</v>
      </c>
      <c r="F1150" s="210" t="s">
        <v>1741</v>
      </c>
      <c r="G1150" s="167" t="s">
        <v>1741</v>
      </c>
      <c r="H1150" s="1">
        <v>0.34319701140385372</v>
      </c>
      <c r="I1150" s="1" t="s">
        <v>587</v>
      </c>
      <c r="J1150" s="1" t="s">
        <v>556</v>
      </c>
      <c r="K1150" s="1" t="s">
        <v>587</v>
      </c>
      <c r="L1150" s="1" t="s">
        <v>587</v>
      </c>
      <c r="M1150" s="1" t="s">
        <v>581</v>
      </c>
      <c r="N1150" s="1" t="s">
        <v>581</v>
      </c>
      <c r="O1150" s="1" t="s">
        <v>556</v>
      </c>
      <c r="P1150" s="1" t="s">
        <v>581</v>
      </c>
      <c r="Q1150" s="1" t="s">
        <v>581</v>
      </c>
      <c r="R1150" s="1" t="s">
        <v>1741</v>
      </c>
      <c r="S1150" s="1" t="s">
        <v>1741</v>
      </c>
      <c r="T1150" s="1" t="s">
        <v>1741</v>
      </c>
      <c r="U1150" s="1" t="s">
        <v>1741</v>
      </c>
      <c r="V1150" s="1" t="s">
        <v>1741</v>
      </c>
      <c r="W1150" s="3" t="s">
        <v>1741</v>
      </c>
      <c r="X1150" s="3" t="s">
        <v>1741</v>
      </c>
      <c r="Y1150" s="3" t="s">
        <v>1741</v>
      </c>
      <c r="Z1150" s="3" t="s">
        <v>1741</v>
      </c>
      <c r="AA1150" s="3" t="s">
        <v>1741</v>
      </c>
      <c r="AB1150" s="3" t="s">
        <v>1741</v>
      </c>
      <c r="AC1150" s="3" t="s">
        <v>1741</v>
      </c>
      <c r="AD1150" s="3" t="s">
        <v>1741</v>
      </c>
      <c r="AE1150" s="3" t="s">
        <v>1741</v>
      </c>
      <c r="AF1150" s="3" t="s">
        <v>1741</v>
      </c>
      <c r="AG1150" s="3" t="s">
        <v>1741</v>
      </c>
      <c r="AH1150" s="3" t="s">
        <v>1741</v>
      </c>
      <c r="AI1150" s="15" t="s">
        <v>1741</v>
      </c>
    </row>
    <row r="1151" spans="1:35" x14ac:dyDescent="0.3">
      <c r="A1151" s="48" t="s">
        <v>819</v>
      </c>
      <c r="B1151" s="89" t="s">
        <v>37</v>
      </c>
      <c r="C1151" s="89" t="s">
        <v>37</v>
      </c>
      <c r="D1151" s="9">
        <v>2018</v>
      </c>
      <c r="E1151" s="4" t="s">
        <v>820</v>
      </c>
      <c r="F1151" s="210" t="s">
        <v>1741</v>
      </c>
      <c r="G1151" s="167" t="s">
        <v>1741</v>
      </c>
      <c r="H1151" s="1" t="s">
        <v>556</v>
      </c>
      <c r="I1151" s="1" t="s">
        <v>587</v>
      </c>
      <c r="J1151" s="1" t="s">
        <v>556</v>
      </c>
      <c r="K1151" s="1" t="s">
        <v>556</v>
      </c>
      <c r="L1151" s="1" t="s">
        <v>587</v>
      </c>
      <c r="M1151" s="1" t="s">
        <v>581</v>
      </c>
      <c r="N1151" s="1" t="s">
        <v>581</v>
      </c>
      <c r="O1151" s="1" t="s">
        <v>556</v>
      </c>
      <c r="P1151" s="1" t="s">
        <v>581</v>
      </c>
      <c r="Q1151" s="1" t="s">
        <v>581</v>
      </c>
      <c r="R1151" s="1" t="s">
        <v>1741</v>
      </c>
      <c r="S1151" s="1" t="s">
        <v>1741</v>
      </c>
      <c r="T1151" s="1" t="s">
        <v>1741</v>
      </c>
      <c r="U1151" s="1" t="s">
        <v>1741</v>
      </c>
      <c r="V1151" s="1" t="s">
        <v>1741</v>
      </c>
      <c r="W1151" s="3" t="s">
        <v>1741</v>
      </c>
      <c r="X1151" s="3" t="s">
        <v>1741</v>
      </c>
      <c r="Y1151" s="3" t="s">
        <v>1741</v>
      </c>
      <c r="Z1151" s="3" t="s">
        <v>1741</v>
      </c>
      <c r="AA1151" s="3" t="s">
        <v>1741</v>
      </c>
      <c r="AB1151" s="3" t="s">
        <v>1741</v>
      </c>
      <c r="AC1151" s="3" t="s">
        <v>1741</v>
      </c>
      <c r="AD1151" s="3" t="s">
        <v>1741</v>
      </c>
      <c r="AE1151" s="3" t="s">
        <v>1741</v>
      </c>
      <c r="AF1151" s="3" t="s">
        <v>1741</v>
      </c>
      <c r="AG1151" s="3" t="s">
        <v>1741</v>
      </c>
      <c r="AH1151" s="3" t="s">
        <v>1741</v>
      </c>
      <c r="AI1151" s="15" t="s">
        <v>1741</v>
      </c>
    </row>
    <row r="1152" spans="1:35" x14ac:dyDescent="0.3">
      <c r="A1152" s="48" t="s">
        <v>821</v>
      </c>
      <c r="B1152" s="89" t="s">
        <v>38</v>
      </c>
      <c r="C1152" s="3" t="s">
        <v>38</v>
      </c>
      <c r="D1152" s="9">
        <v>2018</v>
      </c>
      <c r="E1152" s="4">
        <v>43115</v>
      </c>
      <c r="F1152" s="205">
        <v>6580210</v>
      </c>
      <c r="G1152" s="174">
        <v>145070</v>
      </c>
      <c r="H1152" s="1">
        <v>1.0863333017047789</v>
      </c>
      <c r="I1152" s="1">
        <v>1.4269749396421756</v>
      </c>
      <c r="J1152" s="1">
        <v>1.2051955171795765</v>
      </c>
      <c r="K1152" s="1">
        <v>1.136519383032335</v>
      </c>
      <c r="L1152" s="1">
        <v>0.96317381999135487</v>
      </c>
      <c r="M1152" s="1">
        <v>0.8898799169223307</v>
      </c>
      <c r="N1152" s="1" t="s">
        <v>581</v>
      </c>
      <c r="O1152" s="1">
        <v>0.25468155317287117</v>
      </c>
      <c r="P1152" s="1" t="s">
        <v>581</v>
      </c>
      <c r="Q1152" s="1" t="s">
        <v>581</v>
      </c>
      <c r="R1152" s="1" t="s">
        <v>1741</v>
      </c>
      <c r="S1152" s="1" t="s">
        <v>1741</v>
      </c>
      <c r="T1152" s="1" t="s">
        <v>1741</v>
      </c>
      <c r="U1152" s="1" t="s">
        <v>1741</v>
      </c>
      <c r="V1152" s="1" t="s">
        <v>1741</v>
      </c>
      <c r="W1152" s="3" t="s">
        <v>1741</v>
      </c>
      <c r="X1152" s="3" t="s">
        <v>1741</v>
      </c>
      <c r="Y1152" s="3" t="s">
        <v>1741</v>
      </c>
      <c r="Z1152" s="3" t="s">
        <v>1741</v>
      </c>
      <c r="AA1152" s="3" t="s">
        <v>1741</v>
      </c>
      <c r="AB1152" s="3" t="s">
        <v>1741</v>
      </c>
      <c r="AC1152" s="3" t="s">
        <v>1741</v>
      </c>
      <c r="AD1152" s="3" t="s">
        <v>1741</v>
      </c>
      <c r="AE1152" s="3" t="s">
        <v>1741</v>
      </c>
      <c r="AF1152" s="3" t="s">
        <v>1741</v>
      </c>
      <c r="AG1152" s="3" t="s">
        <v>1741</v>
      </c>
      <c r="AH1152" s="3" t="s">
        <v>1741</v>
      </c>
      <c r="AI1152" s="15" t="s">
        <v>1741</v>
      </c>
    </row>
    <row r="1153" spans="1:35" x14ac:dyDescent="0.3">
      <c r="A1153" s="48" t="s">
        <v>822</v>
      </c>
      <c r="B1153" s="89" t="s">
        <v>38</v>
      </c>
      <c r="C1153" s="3" t="s">
        <v>38</v>
      </c>
      <c r="D1153" s="9">
        <v>2018</v>
      </c>
      <c r="E1153" s="4">
        <v>43140</v>
      </c>
      <c r="F1153" s="205">
        <v>6580210</v>
      </c>
      <c r="G1153" s="174">
        <v>145070</v>
      </c>
      <c r="H1153" s="1">
        <v>1.0441509787393466</v>
      </c>
      <c r="I1153" s="1">
        <v>1.4933449887088552</v>
      </c>
      <c r="J1153" s="1">
        <v>1.4290635113900079</v>
      </c>
      <c r="K1153" s="1">
        <v>1.2827157024965401</v>
      </c>
      <c r="L1153" s="1">
        <v>0.88121507289812995</v>
      </c>
      <c r="M1153" s="1">
        <v>1.2583851060951372</v>
      </c>
      <c r="N1153" s="1" t="s">
        <v>581</v>
      </c>
      <c r="O1153" s="1">
        <v>0.31276783948882864</v>
      </c>
      <c r="P1153" s="1" t="s">
        <v>581</v>
      </c>
      <c r="Q1153" s="1" t="s">
        <v>581</v>
      </c>
      <c r="R1153" s="1" t="s">
        <v>1741</v>
      </c>
      <c r="S1153" s="1" t="s">
        <v>1741</v>
      </c>
      <c r="T1153" s="1" t="s">
        <v>1741</v>
      </c>
      <c r="U1153" s="1" t="s">
        <v>1741</v>
      </c>
      <c r="V1153" s="1" t="s">
        <v>1741</v>
      </c>
      <c r="W1153" s="3" t="s">
        <v>1741</v>
      </c>
      <c r="X1153" s="3" t="s">
        <v>1741</v>
      </c>
      <c r="Y1153" s="3" t="s">
        <v>1741</v>
      </c>
      <c r="Z1153" s="3" t="s">
        <v>1741</v>
      </c>
      <c r="AA1153" s="3" t="s">
        <v>1741</v>
      </c>
      <c r="AB1153" s="3" t="s">
        <v>1741</v>
      </c>
      <c r="AC1153" s="3" t="s">
        <v>1741</v>
      </c>
      <c r="AD1153" s="3" t="s">
        <v>1741</v>
      </c>
      <c r="AE1153" s="3" t="s">
        <v>1741</v>
      </c>
      <c r="AF1153" s="3" t="s">
        <v>1741</v>
      </c>
      <c r="AG1153" s="3" t="s">
        <v>1741</v>
      </c>
      <c r="AH1153" s="3" t="s">
        <v>1741</v>
      </c>
      <c r="AI1153" s="15" t="s">
        <v>1741</v>
      </c>
    </row>
    <row r="1154" spans="1:35" x14ac:dyDescent="0.3">
      <c r="A1154" s="48" t="s">
        <v>823</v>
      </c>
      <c r="B1154" s="89" t="s">
        <v>38</v>
      </c>
      <c r="C1154" s="3" t="s">
        <v>38</v>
      </c>
      <c r="D1154" s="9">
        <v>2018</v>
      </c>
      <c r="E1154" s="4">
        <v>43166</v>
      </c>
      <c r="F1154" s="205">
        <v>6580210</v>
      </c>
      <c r="G1154" s="174">
        <v>145070</v>
      </c>
      <c r="H1154" s="1">
        <v>1.3134720770376003</v>
      </c>
      <c r="I1154" s="1">
        <v>1.525019269958926</v>
      </c>
      <c r="J1154" s="1">
        <v>1.337736386961893</v>
      </c>
      <c r="K1154" s="1">
        <v>1.2154328613513257</v>
      </c>
      <c r="L1154" s="1">
        <v>0.91846431625962177</v>
      </c>
      <c r="M1154" s="1">
        <v>1.0395113349594012</v>
      </c>
      <c r="N1154" s="1" t="s">
        <v>581</v>
      </c>
      <c r="O1154" s="1">
        <v>0.31219445236360566</v>
      </c>
      <c r="P1154" s="1" t="s">
        <v>581</v>
      </c>
      <c r="Q1154" s="1" t="s">
        <v>581</v>
      </c>
      <c r="R1154" s="1" t="s">
        <v>1741</v>
      </c>
      <c r="S1154" s="1" t="s">
        <v>1741</v>
      </c>
      <c r="T1154" s="1" t="s">
        <v>1741</v>
      </c>
      <c r="U1154" s="1" t="s">
        <v>1741</v>
      </c>
      <c r="V1154" s="1" t="s">
        <v>1741</v>
      </c>
      <c r="W1154" s="3" t="s">
        <v>1741</v>
      </c>
      <c r="X1154" s="3" t="s">
        <v>1741</v>
      </c>
      <c r="Y1154" s="3" t="s">
        <v>1741</v>
      </c>
      <c r="Z1154" s="3" t="s">
        <v>1741</v>
      </c>
      <c r="AA1154" s="3" t="s">
        <v>1741</v>
      </c>
      <c r="AB1154" s="3" t="s">
        <v>1741</v>
      </c>
      <c r="AC1154" s="3" t="s">
        <v>1741</v>
      </c>
      <c r="AD1154" s="3" t="s">
        <v>1741</v>
      </c>
      <c r="AE1154" s="3" t="s">
        <v>1741</v>
      </c>
      <c r="AF1154" s="3" t="s">
        <v>1741</v>
      </c>
      <c r="AG1154" s="3" t="s">
        <v>1741</v>
      </c>
      <c r="AH1154" s="3" t="s">
        <v>1741</v>
      </c>
      <c r="AI1154" s="15" t="s">
        <v>1741</v>
      </c>
    </row>
    <row r="1155" spans="1:35" x14ac:dyDescent="0.3">
      <c r="A1155" s="48" t="s">
        <v>824</v>
      </c>
      <c r="B1155" s="89" t="s">
        <v>38</v>
      </c>
      <c r="C1155" s="3" t="s">
        <v>38</v>
      </c>
      <c r="D1155" s="9">
        <v>2018</v>
      </c>
      <c r="E1155" s="4">
        <v>43206</v>
      </c>
      <c r="F1155" s="205">
        <v>6580210</v>
      </c>
      <c r="G1155" s="174">
        <v>145070</v>
      </c>
      <c r="H1155" s="1">
        <v>2.1694653796994143</v>
      </c>
      <c r="I1155" s="1">
        <v>1.2034466040812732</v>
      </c>
      <c r="J1155" s="1">
        <v>1.1766825333862225</v>
      </c>
      <c r="K1155" s="1">
        <v>0.82055180924677162</v>
      </c>
      <c r="L1155" s="1">
        <v>0.61554057032041976</v>
      </c>
      <c r="M1155" s="1">
        <v>1.0284388910926001</v>
      </c>
      <c r="N1155" s="1" t="s">
        <v>581</v>
      </c>
      <c r="O1155" s="1">
        <v>0.33712592004936315</v>
      </c>
      <c r="P1155" s="1" t="s">
        <v>581</v>
      </c>
      <c r="Q1155" s="1" t="s">
        <v>581</v>
      </c>
      <c r="R1155" s="1" t="s">
        <v>1741</v>
      </c>
      <c r="S1155" s="1" t="s">
        <v>1741</v>
      </c>
      <c r="T1155" s="1" t="s">
        <v>1741</v>
      </c>
      <c r="U1155" s="1" t="s">
        <v>1741</v>
      </c>
      <c r="V1155" s="1" t="s">
        <v>1741</v>
      </c>
      <c r="W1155" s="3" t="s">
        <v>1741</v>
      </c>
      <c r="X1155" s="3" t="s">
        <v>1741</v>
      </c>
      <c r="Y1155" s="3" t="s">
        <v>1741</v>
      </c>
      <c r="Z1155" s="3" t="s">
        <v>1741</v>
      </c>
      <c r="AA1155" s="3" t="s">
        <v>1741</v>
      </c>
      <c r="AB1155" s="3" t="s">
        <v>1741</v>
      </c>
      <c r="AC1155" s="3" t="s">
        <v>1741</v>
      </c>
      <c r="AD1155" s="3" t="s">
        <v>1741</v>
      </c>
      <c r="AE1155" s="3" t="s">
        <v>1741</v>
      </c>
      <c r="AF1155" s="3" t="s">
        <v>1741</v>
      </c>
      <c r="AG1155" s="3" t="s">
        <v>1741</v>
      </c>
      <c r="AH1155" s="3" t="s">
        <v>1741</v>
      </c>
      <c r="AI1155" s="15" t="s">
        <v>1741</v>
      </c>
    </row>
    <row r="1156" spans="1:35" x14ac:dyDescent="0.3">
      <c r="A1156" s="48" t="s">
        <v>825</v>
      </c>
      <c r="B1156" s="89" t="s">
        <v>38</v>
      </c>
      <c r="C1156" s="3" t="s">
        <v>38</v>
      </c>
      <c r="D1156" s="9">
        <v>2018</v>
      </c>
      <c r="E1156" s="4">
        <v>43234</v>
      </c>
      <c r="F1156" s="205">
        <v>6580210</v>
      </c>
      <c r="G1156" s="174">
        <v>145070</v>
      </c>
      <c r="H1156" s="1">
        <v>0.8484545252390483</v>
      </c>
      <c r="I1156" s="1">
        <v>1.1994663108739161</v>
      </c>
      <c r="J1156" s="1">
        <v>0.93234378474538571</v>
      </c>
      <c r="K1156" s="1">
        <v>0.81787969757616186</v>
      </c>
      <c r="L1156" s="1">
        <v>0.96121859017122524</v>
      </c>
      <c r="M1156" s="1">
        <v>1.0523348899266176</v>
      </c>
      <c r="N1156" s="1" t="s">
        <v>581</v>
      </c>
      <c r="O1156" s="1">
        <v>0.25385368023126526</v>
      </c>
      <c r="P1156" s="1" t="s">
        <v>581</v>
      </c>
      <c r="Q1156" s="1" t="s">
        <v>581</v>
      </c>
      <c r="R1156" s="1" t="s">
        <v>1741</v>
      </c>
      <c r="S1156" s="1" t="s">
        <v>1741</v>
      </c>
      <c r="T1156" s="1" t="s">
        <v>1741</v>
      </c>
      <c r="U1156" s="1" t="s">
        <v>1741</v>
      </c>
      <c r="V1156" s="1" t="s">
        <v>1741</v>
      </c>
      <c r="W1156" s="3" t="s">
        <v>1741</v>
      </c>
      <c r="X1156" s="3" t="s">
        <v>1741</v>
      </c>
      <c r="Y1156" s="3" t="s">
        <v>1741</v>
      </c>
      <c r="Z1156" s="3" t="s">
        <v>1741</v>
      </c>
      <c r="AA1156" s="3" t="s">
        <v>1741</v>
      </c>
      <c r="AB1156" s="3" t="s">
        <v>1741</v>
      </c>
      <c r="AC1156" s="3" t="s">
        <v>1741</v>
      </c>
      <c r="AD1156" s="3" t="s">
        <v>1741</v>
      </c>
      <c r="AE1156" s="3" t="s">
        <v>1741</v>
      </c>
      <c r="AF1156" s="3" t="s">
        <v>1741</v>
      </c>
      <c r="AG1156" s="3" t="s">
        <v>1741</v>
      </c>
      <c r="AH1156" s="3" t="s">
        <v>1741</v>
      </c>
      <c r="AI1156" s="15" t="s">
        <v>1741</v>
      </c>
    </row>
    <row r="1157" spans="1:35" x14ac:dyDescent="0.3">
      <c r="A1157" s="48" t="s">
        <v>826</v>
      </c>
      <c r="B1157" s="89" t="s">
        <v>38</v>
      </c>
      <c r="C1157" s="3" t="s">
        <v>38</v>
      </c>
      <c r="D1157" s="9">
        <v>2018</v>
      </c>
      <c r="E1157" s="4">
        <v>43259</v>
      </c>
      <c r="F1157" s="205">
        <v>6580210</v>
      </c>
      <c r="G1157" s="174">
        <v>145070</v>
      </c>
      <c r="H1157" s="1">
        <v>2.1888247928122428</v>
      </c>
      <c r="I1157" s="1">
        <v>1.4702740388399731</v>
      </c>
      <c r="J1157" s="1">
        <v>1.0790855626398588</v>
      </c>
      <c r="K1157" s="1">
        <v>1.0476897300093331</v>
      </c>
      <c r="L1157" s="1">
        <v>0.984351561357937</v>
      </c>
      <c r="M1157" s="1">
        <v>1.0937039660853041</v>
      </c>
      <c r="N1157" s="1" t="s">
        <v>581</v>
      </c>
      <c r="O1157" s="1">
        <v>0.4057304141506145</v>
      </c>
      <c r="P1157" s="1" t="s">
        <v>581</v>
      </c>
      <c r="Q1157" s="1" t="s">
        <v>581</v>
      </c>
      <c r="R1157" s="1" t="s">
        <v>1741</v>
      </c>
      <c r="S1157" s="1" t="s">
        <v>1741</v>
      </c>
      <c r="T1157" s="1" t="s">
        <v>1741</v>
      </c>
      <c r="U1157" s="1" t="s">
        <v>1741</v>
      </c>
      <c r="V1157" s="1" t="s">
        <v>1741</v>
      </c>
      <c r="W1157" s="3" t="s">
        <v>1741</v>
      </c>
      <c r="X1157" s="3" t="s">
        <v>1741</v>
      </c>
      <c r="Y1157" s="3" t="s">
        <v>1741</v>
      </c>
      <c r="Z1157" s="3" t="s">
        <v>1741</v>
      </c>
      <c r="AA1157" s="3" t="s">
        <v>1741</v>
      </c>
      <c r="AB1157" s="3" t="s">
        <v>1741</v>
      </c>
      <c r="AC1157" s="3" t="s">
        <v>1741</v>
      </c>
      <c r="AD1157" s="3" t="s">
        <v>1741</v>
      </c>
      <c r="AE1157" s="3" t="s">
        <v>1741</v>
      </c>
      <c r="AF1157" s="3" t="s">
        <v>1741</v>
      </c>
      <c r="AG1157" s="3" t="s">
        <v>1741</v>
      </c>
      <c r="AH1157" s="3" t="s">
        <v>1741</v>
      </c>
      <c r="AI1157" s="15" t="s">
        <v>1741</v>
      </c>
    </row>
    <row r="1158" spans="1:35" x14ac:dyDescent="0.3">
      <c r="A1158" s="48" t="s">
        <v>827</v>
      </c>
      <c r="B1158" s="89" t="s">
        <v>38</v>
      </c>
      <c r="C1158" s="3" t="s">
        <v>38</v>
      </c>
      <c r="D1158" s="9">
        <v>2018</v>
      </c>
      <c r="E1158" s="4">
        <v>43298</v>
      </c>
      <c r="F1158" s="205">
        <v>6580210</v>
      </c>
      <c r="G1158" s="174">
        <v>145070</v>
      </c>
      <c r="H1158" s="1" t="s">
        <v>556</v>
      </c>
      <c r="I1158" s="1">
        <v>1.3420470404030089</v>
      </c>
      <c r="J1158" s="1">
        <v>1.0130705606045134</v>
      </c>
      <c r="K1158" s="1">
        <v>1.0068416215664251</v>
      </c>
      <c r="L1158" s="1">
        <v>0.87099492835018211</v>
      </c>
      <c r="M1158" s="1" t="s">
        <v>581</v>
      </c>
      <c r="N1158" s="1" t="s">
        <v>581</v>
      </c>
      <c r="O1158" s="1">
        <v>0.31536812008577558</v>
      </c>
      <c r="P1158" s="1" t="s">
        <v>581</v>
      </c>
      <c r="Q1158" s="1" t="s">
        <v>581</v>
      </c>
      <c r="R1158" s="1" t="s">
        <v>1741</v>
      </c>
      <c r="S1158" s="1" t="s">
        <v>1741</v>
      </c>
      <c r="T1158" s="1" t="s">
        <v>1741</v>
      </c>
      <c r="U1158" s="1" t="s">
        <v>1741</v>
      </c>
      <c r="V1158" s="1" t="s">
        <v>1741</v>
      </c>
      <c r="W1158" s="3" t="s">
        <v>1741</v>
      </c>
      <c r="X1158" s="3" t="s">
        <v>1741</v>
      </c>
      <c r="Y1158" s="3" t="s">
        <v>1741</v>
      </c>
      <c r="Z1158" s="3" t="s">
        <v>1741</v>
      </c>
      <c r="AA1158" s="3" t="s">
        <v>1741</v>
      </c>
      <c r="AB1158" s="3" t="s">
        <v>1741</v>
      </c>
      <c r="AC1158" s="3" t="s">
        <v>1741</v>
      </c>
      <c r="AD1158" s="3" t="s">
        <v>1741</v>
      </c>
      <c r="AE1158" s="3" t="s">
        <v>1741</v>
      </c>
      <c r="AF1158" s="3" t="s">
        <v>1741</v>
      </c>
      <c r="AG1158" s="3" t="s">
        <v>1741</v>
      </c>
      <c r="AH1158" s="3" t="s">
        <v>1741</v>
      </c>
      <c r="AI1158" s="15" t="s">
        <v>1741</v>
      </c>
    </row>
    <row r="1159" spans="1:35" x14ac:dyDescent="0.3">
      <c r="A1159" s="48" t="s">
        <v>828</v>
      </c>
      <c r="B1159" s="89" t="s">
        <v>38</v>
      </c>
      <c r="C1159" s="3" t="s">
        <v>38</v>
      </c>
      <c r="D1159" s="9">
        <v>2018</v>
      </c>
      <c r="E1159" s="4">
        <v>43333</v>
      </c>
      <c r="F1159" s="205">
        <v>6580210</v>
      </c>
      <c r="G1159" s="174">
        <v>145070</v>
      </c>
      <c r="H1159" s="1">
        <v>1.1671787709497206</v>
      </c>
      <c r="I1159" s="1">
        <v>1.6070763500931098</v>
      </c>
      <c r="J1159" s="1">
        <v>0.83343309390795417</v>
      </c>
      <c r="K1159" s="1" t="s">
        <v>587</v>
      </c>
      <c r="L1159" s="1">
        <v>0.90412875764831058</v>
      </c>
      <c r="M1159" s="1">
        <v>1.7309124767225326</v>
      </c>
      <c r="N1159" s="1" t="s">
        <v>581</v>
      </c>
      <c r="O1159" s="1">
        <v>0.47104283054003715</v>
      </c>
      <c r="P1159" s="1" t="s">
        <v>581</v>
      </c>
      <c r="Q1159" s="1" t="s">
        <v>581</v>
      </c>
      <c r="R1159" s="1" t="s">
        <v>1741</v>
      </c>
      <c r="S1159" s="1" t="s">
        <v>1741</v>
      </c>
      <c r="T1159" s="1" t="s">
        <v>1741</v>
      </c>
      <c r="U1159" s="1" t="s">
        <v>1741</v>
      </c>
      <c r="V1159" s="1" t="s">
        <v>1741</v>
      </c>
      <c r="W1159" s="3" t="s">
        <v>1741</v>
      </c>
      <c r="X1159" s="3" t="s">
        <v>1741</v>
      </c>
      <c r="Y1159" s="3" t="s">
        <v>1741</v>
      </c>
      <c r="Z1159" s="3" t="s">
        <v>1741</v>
      </c>
      <c r="AA1159" s="3" t="s">
        <v>1741</v>
      </c>
      <c r="AB1159" s="3" t="s">
        <v>1741</v>
      </c>
      <c r="AC1159" s="3" t="s">
        <v>1741</v>
      </c>
      <c r="AD1159" s="3" t="s">
        <v>1741</v>
      </c>
      <c r="AE1159" s="3" t="s">
        <v>1741</v>
      </c>
      <c r="AF1159" s="3" t="s">
        <v>1741</v>
      </c>
      <c r="AG1159" s="3" t="s">
        <v>1741</v>
      </c>
      <c r="AH1159" s="3" t="s">
        <v>1741</v>
      </c>
      <c r="AI1159" s="15" t="s">
        <v>1741</v>
      </c>
    </row>
    <row r="1160" spans="1:35" x14ac:dyDescent="0.3">
      <c r="A1160" s="48" t="s">
        <v>829</v>
      </c>
      <c r="B1160" s="89" t="s">
        <v>38</v>
      </c>
      <c r="C1160" s="3" t="s">
        <v>38</v>
      </c>
      <c r="D1160" s="9">
        <v>2018</v>
      </c>
      <c r="E1160" s="4">
        <v>43354</v>
      </c>
      <c r="F1160" s="205">
        <v>6580210</v>
      </c>
      <c r="G1160" s="174">
        <v>145070</v>
      </c>
      <c r="H1160" s="1" t="s">
        <v>556</v>
      </c>
      <c r="I1160" s="1">
        <v>1.5531799519714928</v>
      </c>
      <c r="J1160" s="1" t="s">
        <v>556</v>
      </c>
      <c r="K1160" s="1" t="s">
        <v>587</v>
      </c>
      <c r="L1160" s="1">
        <v>1.1099675752243727</v>
      </c>
      <c r="M1160" s="1" t="s">
        <v>581</v>
      </c>
      <c r="N1160" s="1" t="s">
        <v>581</v>
      </c>
      <c r="O1160" s="1" t="s">
        <v>556</v>
      </c>
      <c r="P1160" s="1">
        <v>0.59338446045394699</v>
      </c>
      <c r="Q1160" s="1" t="s">
        <v>581</v>
      </c>
      <c r="R1160" s="1" t="s">
        <v>1741</v>
      </c>
      <c r="S1160" s="1" t="s">
        <v>1741</v>
      </c>
      <c r="T1160" s="1" t="s">
        <v>1741</v>
      </c>
      <c r="U1160" s="1" t="s">
        <v>1741</v>
      </c>
      <c r="V1160" s="1" t="s">
        <v>1741</v>
      </c>
      <c r="W1160" s="3" t="s">
        <v>1741</v>
      </c>
      <c r="X1160" s="3" t="s">
        <v>1741</v>
      </c>
      <c r="Y1160" s="3" t="s">
        <v>1741</v>
      </c>
      <c r="Z1160" s="3" t="s">
        <v>1741</v>
      </c>
      <c r="AA1160" s="3" t="s">
        <v>1741</v>
      </c>
      <c r="AB1160" s="3" t="s">
        <v>1741</v>
      </c>
      <c r="AC1160" s="3" t="s">
        <v>1741</v>
      </c>
      <c r="AD1160" s="3" t="s">
        <v>1741</v>
      </c>
      <c r="AE1160" s="3" t="s">
        <v>1741</v>
      </c>
      <c r="AF1160" s="3" t="s">
        <v>1741</v>
      </c>
      <c r="AG1160" s="3" t="s">
        <v>1741</v>
      </c>
      <c r="AH1160" s="3" t="s">
        <v>1741</v>
      </c>
      <c r="AI1160" s="15" t="s">
        <v>1741</v>
      </c>
    </row>
    <row r="1161" spans="1:35" x14ac:dyDescent="0.3">
      <c r="A1161" s="48" t="s">
        <v>830</v>
      </c>
      <c r="B1161" s="89" t="s">
        <v>38</v>
      </c>
      <c r="C1161" s="3" t="s">
        <v>38</v>
      </c>
      <c r="D1161" s="9">
        <v>2018</v>
      </c>
      <c r="E1161" s="4">
        <v>43383</v>
      </c>
      <c r="F1161" s="205">
        <v>6580210</v>
      </c>
      <c r="G1161" s="174">
        <v>145070</v>
      </c>
      <c r="H1161" s="1">
        <v>1.4721053992623141</v>
      </c>
      <c r="I1161" s="1">
        <v>0.67330856232901881</v>
      </c>
      <c r="J1161" s="1">
        <v>1.1706341104895677</v>
      </c>
      <c r="K1161" s="1">
        <v>0.28922189103480189</v>
      </c>
      <c r="L1161" s="1">
        <v>0.82247900589332135</v>
      </c>
      <c r="M1161" s="1">
        <v>1.3372259197256136</v>
      </c>
      <c r="N1161" s="1" t="s">
        <v>581</v>
      </c>
      <c r="O1161" s="1">
        <v>0.34311924108175795</v>
      </c>
      <c r="P1161" s="1" t="s">
        <v>581</v>
      </c>
      <c r="Q1161" s="1" t="s">
        <v>581</v>
      </c>
      <c r="R1161" s="1" t="s">
        <v>1741</v>
      </c>
      <c r="S1161" s="1" t="s">
        <v>1741</v>
      </c>
      <c r="T1161" s="1" t="s">
        <v>1741</v>
      </c>
      <c r="U1161" s="1" t="s">
        <v>1741</v>
      </c>
      <c r="V1161" s="1" t="s">
        <v>1741</v>
      </c>
      <c r="W1161" s="3" t="s">
        <v>1741</v>
      </c>
      <c r="X1161" s="3" t="s">
        <v>1741</v>
      </c>
      <c r="Y1161" s="3" t="s">
        <v>1741</v>
      </c>
      <c r="Z1161" s="3" t="s">
        <v>1741</v>
      </c>
      <c r="AA1161" s="3" t="s">
        <v>1741</v>
      </c>
      <c r="AB1161" s="3" t="s">
        <v>1741</v>
      </c>
      <c r="AC1161" s="3" t="s">
        <v>1741</v>
      </c>
      <c r="AD1161" s="3" t="s">
        <v>1741</v>
      </c>
      <c r="AE1161" s="3" t="s">
        <v>1741</v>
      </c>
      <c r="AF1161" s="3" t="s">
        <v>1741</v>
      </c>
      <c r="AG1161" s="3" t="s">
        <v>1741</v>
      </c>
      <c r="AH1161" s="3" t="s">
        <v>1741</v>
      </c>
      <c r="AI1161" s="15" t="s">
        <v>1741</v>
      </c>
    </row>
    <row r="1162" spans="1:35" x14ac:dyDescent="0.3">
      <c r="A1162" s="48" t="s">
        <v>831</v>
      </c>
      <c r="B1162" s="89" t="s">
        <v>38</v>
      </c>
      <c r="C1162" s="3" t="s">
        <v>38</v>
      </c>
      <c r="D1162" s="9">
        <v>2018</v>
      </c>
      <c r="E1162" s="4">
        <v>43416</v>
      </c>
      <c r="F1162" s="205">
        <v>6580210</v>
      </c>
      <c r="G1162" s="174">
        <v>145070</v>
      </c>
      <c r="H1162" s="1">
        <v>1.2238662694472031</v>
      </c>
      <c r="I1162" s="1">
        <v>1.1830519695465078</v>
      </c>
      <c r="J1162" s="1">
        <v>1.0662032439589542</v>
      </c>
      <c r="K1162" s="1">
        <v>0.87101401301997139</v>
      </c>
      <c r="L1162" s="1">
        <v>0.83493324506234157</v>
      </c>
      <c r="M1162" s="1">
        <v>1.4574644157563723</v>
      </c>
      <c r="N1162" s="1" t="s">
        <v>581</v>
      </c>
      <c r="O1162" s="1">
        <v>0.35849056603773588</v>
      </c>
      <c r="P1162" s="1" t="s">
        <v>581</v>
      </c>
      <c r="Q1162" s="1" t="s">
        <v>581</v>
      </c>
      <c r="R1162" s="1" t="s">
        <v>1741</v>
      </c>
      <c r="S1162" s="1" t="s">
        <v>1741</v>
      </c>
      <c r="T1162" s="1" t="s">
        <v>1741</v>
      </c>
      <c r="U1162" s="1" t="s">
        <v>1741</v>
      </c>
      <c r="V1162" s="1" t="s">
        <v>1741</v>
      </c>
      <c r="W1162" s="3" t="s">
        <v>1741</v>
      </c>
      <c r="X1162" s="3" t="s">
        <v>1741</v>
      </c>
      <c r="Y1162" s="3" t="s">
        <v>1741</v>
      </c>
      <c r="Z1162" s="3" t="s">
        <v>1741</v>
      </c>
      <c r="AA1162" s="3" t="s">
        <v>1741</v>
      </c>
      <c r="AB1162" s="3" t="s">
        <v>1741</v>
      </c>
      <c r="AC1162" s="3" t="s">
        <v>1741</v>
      </c>
      <c r="AD1162" s="3" t="s">
        <v>1741</v>
      </c>
      <c r="AE1162" s="3" t="s">
        <v>1741</v>
      </c>
      <c r="AF1162" s="3" t="s">
        <v>1741</v>
      </c>
      <c r="AG1162" s="3" t="s">
        <v>1741</v>
      </c>
      <c r="AH1162" s="3" t="s">
        <v>1741</v>
      </c>
      <c r="AI1162" s="15" t="s">
        <v>1741</v>
      </c>
    </row>
    <row r="1163" spans="1:35" x14ac:dyDescent="0.3">
      <c r="A1163" s="48" t="s">
        <v>832</v>
      </c>
      <c r="B1163" s="89" t="s">
        <v>38</v>
      </c>
      <c r="C1163" s="3" t="s">
        <v>38</v>
      </c>
      <c r="D1163" s="9">
        <v>2018</v>
      </c>
      <c r="E1163" s="4">
        <v>43445</v>
      </c>
      <c r="F1163" s="205">
        <v>6580210</v>
      </c>
      <c r="G1163" s="174">
        <v>145070</v>
      </c>
      <c r="H1163" s="1">
        <v>0.69645174772872254</v>
      </c>
      <c r="I1163" s="1">
        <v>0.86176554697639629</v>
      </c>
      <c r="J1163" s="1">
        <v>0.4507358278888669</v>
      </c>
      <c r="K1163" s="1">
        <v>0.25671484194548932</v>
      </c>
      <c r="L1163" s="1">
        <v>0.52189885391231661</v>
      </c>
      <c r="M1163" s="1">
        <v>0.53784729096548534</v>
      </c>
      <c r="N1163" s="1" t="s">
        <v>581</v>
      </c>
      <c r="O1163" s="1" t="s">
        <v>556</v>
      </c>
      <c r="P1163" s="1" t="s">
        <v>581</v>
      </c>
      <c r="Q1163" s="1" t="s">
        <v>581</v>
      </c>
      <c r="R1163" s="1" t="s">
        <v>1741</v>
      </c>
      <c r="S1163" s="1" t="s">
        <v>1741</v>
      </c>
      <c r="T1163" s="1" t="s">
        <v>1741</v>
      </c>
      <c r="U1163" s="1" t="s">
        <v>1741</v>
      </c>
      <c r="V1163" s="1" t="s">
        <v>1741</v>
      </c>
      <c r="W1163" s="3" t="s">
        <v>1741</v>
      </c>
      <c r="X1163" s="3" t="s">
        <v>1741</v>
      </c>
      <c r="Y1163" s="3" t="s">
        <v>1741</v>
      </c>
      <c r="Z1163" s="3" t="s">
        <v>1741</v>
      </c>
      <c r="AA1163" s="3" t="s">
        <v>1741</v>
      </c>
      <c r="AB1163" s="3" t="s">
        <v>1741</v>
      </c>
      <c r="AC1163" s="3" t="s">
        <v>1741</v>
      </c>
      <c r="AD1163" s="3" t="s">
        <v>1741</v>
      </c>
      <c r="AE1163" s="3" t="s">
        <v>1741</v>
      </c>
      <c r="AF1163" s="3" t="s">
        <v>1741</v>
      </c>
      <c r="AG1163" s="3" t="s">
        <v>1741</v>
      </c>
      <c r="AH1163" s="3" t="s">
        <v>1741</v>
      </c>
      <c r="AI1163" s="15" t="s">
        <v>1741</v>
      </c>
    </row>
    <row r="1164" spans="1:35" x14ac:dyDescent="0.3">
      <c r="A1164" s="48" t="s">
        <v>833</v>
      </c>
      <c r="B1164" s="89" t="s">
        <v>39</v>
      </c>
      <c r="C1164" s="3" t="s">
        <v>39</v>
      </c>
      <c r="D1164" s="9">
        <v>2018</v>
      </c>
      <c r="E1164" s="4">
        <v>43115</v>
      </c>
      <c r="F1164" s="205">
        <v>6581590</v>
      </c>
      <c r="G1164" s="174">
        <v>145234</v>
      </c>
      <c r="H1164" s="1">
        <v>0.71594690715102249</v>
      </c>
      <c r="I1164" s="1">
        <v>2.2741225284728395</v>
      </c>
      <c r="J1164" s="1">
        <v>1.5116431686354208</v>
      </c>
      <c r="K1164" s="1">
        <v>1.3791862483593718</v>
      </c>
      <c r="L1164" s="1">
        <v>1.6116050637198867</v>
      </c>
      <c r="M1164" s="1">
        <v>2.1508742961175327</v>
      </c>
      <c r="N1164" s="1" t="s">
        <v>581</v>
      </c>
      <c r="O1164" s="1">
        <v>0.35413014945594651</v>
      </c>
      <c r="P1164" s="1" t="s">
        <v>581</v>
      </c>
      <c r="Q1164" s="1" t="s">
        <v>581</v>
      </c>
      <c r="R1164" s="1" t="s">
        <v>1741</v>
      </c>
      <c r="S1164" s="1" t="s">
        <v>1741</v>
      </c>
      <c r="T1164" s="1" t="s">
        <v>1741</v>
      </c>
      <c r="U1164" s="1" t="s">
        <v>1741</v>
      </c>
      <c r="V1164" s="1" t="s">
        <v>1741</v>
      </c>
      <c r="W1164" s="3" t="s">
        <v>1741</v>
      </c>
      <c r="X1164" s="3" t="s">
        <v>1741</v>
      </c>
      <c r="Y1164" s="3" t="s">
        <v>1741</v>
      </c>
      <c r="Z1164" s="3" t="s">
        <v>1741</v>
      </c>
      <c r="AA1164" s="3" t="s">
        <v>1741</v>
      </c>
      <c r="AB1164" s="3" t="s">
        <v>1741</v>
      </c>
      <c r="AC1164" s="3" t="s">
        <v>1741</v>
      </c>
      <c r="AD1164" s="3" t="s">
        <v>1741</v>
      </c>
      <c r="AE1164" s="3" t="s">
        <v>1741</v>
      </c>
      <c r="AF1164" s="3" t="s">
        <v>1741</v>
      </c>
      <c r="AG1164" s="3" t="s">
        <v>1741</v>
      </c>
      <c r="AH1164" s="3" t="s">
        <v>1741</v>
      </c>
      <c r="AI1164" s="15" t="s">
        <v>1741</v>
      </c>
    </row>
    <row r="1165" spans="1:35" x14ac:dyDescent="0.3">
      <c r="A1165" s="48" t="s">
        <v>834</v>
      </c>
      <c r="B1165" s="89" t="s">
        <v>39</v>
      </c>
      <c r="C1165" s="3" t="s">
        <v>39</v>
      </c>
      <c r="D1165" s="9">
        <v>2018</v>
      </c>
      <c r="E1165" s="4">
        <v>43140</v>
      </c>
      <c r="F1165" s="205">
        <v>6581590</v>
      </c>
      <c r="G1165" s="174">
        <v>145234</v>
      </c>
      <c r="H1165" s="1">
        <v>0.77035382701081589</v>
      </c>
      <c r="I1165" s="1">
        <v>2.2057024960384566</v>
      </c>
      <c r="J1165" s="1">
        <v>1.6614342383732679</v>
      </c>
      <c r="K1165" s="1">
        <v>1.6969232896234143</v>
      </c>
      <c r="L1165" s="1">
        <v>1.6758510672239417</v>
      </c>
      <c r="M1165" s="1">
        <v>2.265492560805709</v>
      </c>
      <c r="N1165" s="1" t="s">
        <v>581</v>
      </c>
      <c r="O1165" s="1">
        <v>0.39939593104255072</v>
      </c>
      <c r="P1165" s="1" t="s">
        <v>581</v>
      </c>
      <c r="Q1165" s="1" t="s">
        <v>581</v>
      </c>
      <c r="R1165" s="1" t="s">
        <v>1741</v>
      </c>
      <c r="S1165" s="1" t="s">
        <v>1741</v>
      </c>
      <c r="T1165" s="1" t="s">
        <v>1741</v>
      </c>
      <c r="U1165" s="1" t="s">
        <v>1741</v>
      </c>
      <c r="V1165" s="1" t="s">
        <v>1741</v>
      </c>
      <c r="W1165" s="3" t="s">
        <v>1741</v>
      </c>
      <c r="X1165" s="3" t="s">
        <v>1741</v>
      </c>
      <c r="Y1165" s="3" t="s">
        <v>1741</v>
      </c>
      <c r="Z1165" s="3" t="s">
        <v>1741</v>
      </c>
      <c r="AA1165" s="3" t="s">
        <v>1741</v>
      </c>
      <c r="AB1165" s="3" t="s">
        <v>1741</v>
      </c>
      <c r="AC1165" s="3" t="s">
        <v>1741</v>
      </c>
      <c r="AD1165" s="3" t="s">
        <v>1741</v>
      </c>
      <c r="AE1165" s="3" t="s">
        <v>1741</v>
      </c>
      <c r="AF1165" s="3" t="s">
        <v>1741</v>
      </c>
      <c r="AG1165" s="3" t="s">
        <v>1741</v>
      </c>
      <c r="AH1165" s="3" t="s">
        <v>1741</v>
      </c>
      <c r="AI1165" s="15" t="s">
        <v>1741</v>
      </c>
    </row>
    <row r="1166" spans="1:35" x14ac:dyDescent="0.3">
      <c r="A1166" s="48" t="s">
        <v>835</v>
      </c>
      <c r="B1166" s="89" t="s">
        <v>39</v>
      </c>
      <c r="C1166" s="3" t="s">
        <v>39</v>
      </c>
      <c r="D1166" s="9">
        <v>2018</v>
      </c>
      <c r="E1166" s="4">
        <v>43166</v>
      </c>
      <c r="F1166" s="205">
        <v>6581590</v>
      </c>
      <c r="G1166" s="174">
        <v>145234</v>
      </c>
      <c r="H1166" s="1">
        <v>0.82995103723746944</v>
      </c>
      <c r="I1166" s="1">
        <v>2.2594811665163426</v>
      </c>
      <c r="J1166" s="1">
        <v>2.0561461151913414</v>
      </c>
      <c r="K1166" s="1">
        <v>1.7771550057982217</v>
      </c>
      <c r="L1166" s="1">
        <v>1.6072348924107718</v>
      </c>
      <c r="M1166" s="1">
        <v>3.3538311214190615</v>
      </c>
      <c r="N1166" s="1" t="s">
        <v>581</v>
      </c>
      <c r="O1166" s="1">
        <v>0.30845466649486747</v>
      </c>
      <c r="P1166" s="1" t="s">
        <v>581</v>
      </c>
      <c r="Q1166" s="1" t="s">
        <v>581</v>
      </c>
      <c r="R1166" s="1" t="s">
        <v>1741</v>
      </c>
      <c r="S1166" s="1" t="s">
        <v>1741</v>
      </c>
      <c r="T1166" s="1" t="s">
        <v>1741</v>
      </c>
      <c r="U1166" s="1" t="s">
        <v>1741</v>
      </c>
      <c r="V1166" s="1" t="s">
        <v>1741</v>
      </c>
      <c r="W1166" s="3" t="s">
        <v>1741</v>
      </c>
      <c r="X1166" s="3" t="s">
        <v>1741</v>
      </c>
      <c r="Y1166" s="3" t="s">
        <v>1741</v>
      </c>
      <c r="Z1166" s="3" t="s">
        <v>1741</v>
      </c>
      <c r="AA1166" s="3" t="s">
        <v>1741</v>
      </c>
      <c r="AB1166" s="3" t="s">
        <v>1741</v>
      </c>
      <c r="AC1166" s="3" t="s">
        <v>1741</v>
      </c>
      <c r="AD1166" s="3" t="s">
        <v>1741</v>
      </c>
      <c r="AE1166" s="3" t="s">
        <v>1741</v>
      </c>
      <c r="AF1166" s="3" t="s">
        <v>1741</v>
      </c>
      <c r="AG1166" s="3" t="s">
        <v>1741</v>
      </c>
      <c r="AH1166" s="3" t="s">
        <v>1741</v>
      </c>
      <c r="AI1166" s="15" t="s">
        <v>1741</v>
      </c>
    </row>
    <row r="1167" spans="1:35" x14ac:dyDescent="0.3">
      <c r="A1167" s="48" t="s">
        <v>836</v>
      </c>
      <c r="B1167" s="89" t="s">
        <v>39</v>
      </c>
      <c r="C1167" s="3" t="s">
        <v>39</v>
      </c>
      <c r="D1167" s="9">
        <v>2018</v>
      </c>
      <c r="E1167" s="4">
        <v>43206</v>
      </c>
      <c r="F1167" s="205">
        <v>6581590</v>
      </c>
      <c r="G1167" s="174">
        <v>145234</v>
      </c>
      <c r="H1167" s="1">
        <v>0.51015463629766089</v>
      </c>
      <c r="I1167" s="1">
        <v>1.7754703288114773</v>
      </c>
      <c r="J1167" s="1">
        <v>1.5708256573438284</v>
      </c>
      <c r="K1167" s="1">
        <v>1.1362697482275441</v>
      </c>
      <c r="L1167" s="1">
        <v>1.1228046670016187</v>
      </c>
      <c r="M1167" s="1">
        <v>2.1441076313292022</v>
      </c>
      <c r="N1167" s="1" t="s">
        <v>581</v>
      </c>
      <c r="O1167" s="1">
        <v>0.24815720426505888</v>
      </c>
      <c r="P1167" s="1" t="s">
        <v>581</v>
      </c>
      <c r="Q1167" s="1" t="s">
        <v>581</v>
      </c>
      <c r="R1167" s="1" t="s">
        <v>1741</v>
      </c>
      <c r="S1167" s="1" t="s">
        <v>1741</v>
      </c>
      <c r="T1167" s="1" t="s">
        <v>1741</v>
      </c>
      <c r="U1167" s="1" t="s">
        <v>1741</v>
      </c>
      <c r="V1167" s="1" t="s">
        <v>1741</v>
      </c>
      <c r="W1167" s="3" t="s">
        <v>1741</v>
      </c>
      <c r="X1167" s="3" t="s">
        <v>1741</v>
      </c>
      <c r="Y1167" s="3" t="s">
        <v>1741</v>
      </c>
      <c r="Z1167" s="3" t="s">
        <v>1741</v>
      </c>
      <c r="AA1167" s="3" t="s">
        <v>1741</v>
      </c>
      <c r="AB1167" s="3" t="s">
        <v>1741</v>
      </c>
      <c r="AC1167" s="3" t="s">
        <v>1741</v>
      </c>
      <c r="AD1167" s="3" t="s">
        <v>1741</v>
      </c>
      <c r="AE1167" s="3" t="s">
        <v>1741</v>
      </c>
      <c r="AF1167" s="3" t="s">
        <v>1741</v>
      </c>
      <c r="AG1167" s="3" t="s">
        <v>1741</v>
      </c>
      <c r="AH1167" s="3" t="s">
        <v>1741</v>
      </c>
      <c r="AI1167" s="15" t="s">
        <v>1741</v>
      </c>
    </row>
    <row r="1168" spans="1:35" x14ac:dyDescent="0.3">
      <c r="A1168" s="48" t="s">
        <v>837</v>
      </c>
      <c r="B1168" s="89" t="s">
        <v>39</v>
      </c>
      <c r="C1168" s="3" t="s">
        <v>39</v>
      </c>
      <c r="D1168" s="9">
        <v>2018</v>
      </c>
      <c r="E1168" s="4">
        <v>43234</v>
      </c>
      <c r="F1168" s="205">
        <v>6581590</v>
      </c>
      <c r="G1168" s="174">
        <v>145234</v>
      </c>
      <c r="H1168" s="1">
        <v>0.73758347706868332</v>
      </c>
      <c r="I1168" s="1">
        <v>2.1082658882844632</v>
      </c>
      <c r="J1168" s="1">
        <v>0.98353677413648211</v>
      </c>
      <c r="K1168" s="1">
        <v>0.83654084295254527</v>
      </c>
      <c r="L1168" s="1">
        <v>1.4401397549865109</v>
      </c>
      <c r="M1168" s="1">
        <v>2.7513931272389542</v>
      </c>
      <c r="N1168" s="1" t="s">
        <v>581</v>
      </c>
      <c r="O1168" s="1">
        <v>0.3134713192693821</v>
      </c>
      <c r="P1168" s="1" t="s">
        <v>581</v>
      </c>
      <c r="Q1168" s="1" t="s">
        <v>581</v>
      </c>
      <c r="R1168" s="1" t="s">
        <v>1741</v>
      </c>
      <c r="S1168" s="1" t="s">
        <v>1741</v>
      </c>
      <c r="T1168" s="1" t="s">
        <v>1741</v>
      </c>
      <c r="U1168" s="1" t="s">
        <v>1741</v>
      </c>
      <c r="V1168" s="1" t="s">
        <v>1741</v>
      </c>
      <c r="W1168" s="3" t="s">
        <v>1741</v>
      </c>
      <c r="X1168" s="3" t="s">
        <v>1741</v>
      </c>
      <c r="Y1168" s="3" t="s">
        <v>1741</v>
      </c>
      <c r="Z1168" s="3" t="s">
        <v>1741</v>
      </c>
      <c r="AA1168" s="3" t="s">
        <v>1741</v>
      </c>
      <c r="AB1168" s="3" t="s">
        <v>1741</v>
      </c>
      <c r="AC1168" s="3" t="s">
        <v>1741</v>
      </c>
      <c r="AD1168" s="3" t="s">
        <v>1741</v>
      </c>
      <c r="AE1168" s="3" t="s">
        <v>1741</v>
      </c>
      <c r="AF1168" s="3" t="s">
        <v>1741</v>
      </c>
      <c r="AG1168" s="3" t="s">
        <v>1741</v>
      </c>
      <c r="AH1168" s="3" t="s">
        <v>1741</v>
      </c>
      <c r="AI1168" s="15" t="s">
        <v>1741</v>
      </c>
    </row>
    <row r="1169" spans="1:35" x14ac:dyDescent="0.3">
      <c r="A1169" s="48" t="s">
        <v>838</v>
      </c>
      <c r="B1169" s="89" t="s">
        <v>39</v>
      </c>
      <c r="C1169" s="3" t="s">
        <v>39</v>
      </c>
      <c r="D1169" s="9">
        <v>2018</v>
      </c>
      <c r="E1169" s="4">
        <v>43259</v>
      </c>
      <c r="F1169" s="205">
        <v>6581590</v>
      </c>
      <c r="G1169" s="174">
        <v>145234</v>
      </c>
      <c r="H1169" s="1" t="s">
        <v>556</v>
      </c>
      <c r="I1169" s="1">
        <v>2.2803139408960487</v>
      </c>
      <c r="J1169" s="1">
        <v>1.5335543870225854</v>
      </c>
      <c r="K1169" s="1">
        <v>1.2243918232463631</v>
      </c>
      <c r="L1169" s="1">
        <v>1.6940460640162553</v>
      </c>
      <c r="M1169" s="1">
        <v>2.8308492704111821</v>
      </c>
      <c r="N1169" s="1" t="s">
        <v>581</v>
      </c>
      <c r="O1169" s="1">
        <v>0.30636255037902893</v>
      </c>
      <c r="P1169" s="1" t="s">
        <v>581</v>
      </c>
      <c r="Q1169" s="1" t="s">
        <v>581</v>
      </c>
      <c r="R1169" s="1" t="s">
        <v>1741</v>
      </c>
      <c r="S1169" s="1" t="s">
        <v>1741</v>
      </c>
      <c r="T1169" s="1" t="s">
        <v>1741</v>
      </c>
      <c r="U1169" s="1" t="s">
        <v>1741</v>
      </c>
      <c r="V1169" s="1" t="s">
        <v>1741</v>
      </c>
      <c r="W1169" s="3" t="s">
        <v>1741</v>
      </c>
      <c r="X1169" s="3" t="s">
        <v>1741</v>
      </c>
      <c r="Y1169" s="3" t="s">
        <v>1741</v>
      </c>
      <c r="Z1169" s="3" t="s">
        <v>1741</v>
      </c>
      <c r="AA1169" s="3" t="s">
        <v>1741</v>
      </c>
      <c r="AB1169" s="3" t="s">
        <v>1741</v>
      </c>
      <c r="AC1169" s="3" t="s">
        <v>1741</v>
      </c>
      <c r="AD1169" s="3" t="s">
        <v>1741</v>
      </c>
      <c r="AE1169" s="3" t="s">
        <v>1741</v>
      </c>
      <c r="AF1169" s="3" t="s">
        <v>1741</v>
      </c>
      <c r="AG1169" s="3" t="s">
        <v>1741</v>
      </c>
      <c r="AH1169" s="3" t="s">
        <v>1741</v>
      </c>
      <c r="AI1169" s="15" t="s">
        <v>1741</v>
      </c>
    </row>
    <row r="1170" spans="1:35" x14ac:dyDescent="0.3">
      <c r="A1170" s="48" t="s">
        <v>839</v>
      </c>
      <c r="B1170" s="89" t="s">
        <v>39</v>
      </c>
      <c r="C1170" s="3" t="s">
        <v>39</v>
      </c>
      <c r="D1170" s="9">
        <v>2018</v>
      </c>
      <c r="E1170" s="4">
        <v>43298</v>
      </c>
      <c r="F1170" s="205">
        <v>6581590</v>
      </c>
      <c r="G1170" s="174">
        <v>145234</v>
      </c>
      <c r="H1170" s="1" t="s">
        <v>556</v>
      </c>
      <c r="I1170" s="1">
        <v>2.3810916827338611</v>
      </c>
      <c r="J1170" s="1">
        <v>1.2287414400638257</v>
      </c>
      <c r="K1170" s="1" t="s">
        <v>587</v>
      </c>
      <c r="L1170" s="1">
        <v>1.5919473439266008</v>
      </c>
      <c r="M1170" s="1">
        <v>3.6384548899674223</v>
      </c>
      <c r="N1170" s="1" t="s">
        <v>581</v>
      </c>
      <c r="O1170" s="1">
        <v>0.47753473838175658</v>
      </c>
      <c r="P1170" s="1" t="s">
        <v>581</v>
      </c>
      <c r="Q1170" s="1" t="s">
        <v>581</v>
      </c>
      <c r="R1170" s="1" t="s">
        <v>1741</v>
      </c>
      <c r="S1170" s="1" t="s">
        <v>1741</v>
      </c>
      <c r="T1170" s="1" t="s">
        <v>1741</v>
      </c>
      <c r="U1170" s="1" t="s">
        <v>1741</v>
      </c>
      <c r="V1170" s="1" t="s">
        <v>1741</v>
      </c>
      <c r="W1170" s="3" t="s">
        <v>1741</v>
      </c>
      <c r="X1170" s="3" t="s">
        <v>1741</v>
      </c>
      <c r="Y1170" s="3" t="s">
        <v>1741</v>
      </c>
      <c r="Z1170" s="3" t="s">
        <v>1741</v>
      </c>
      <c r="AA1170" s="3" t="s">
        <v>1741</v>
      </c>
      <c r="AB1170" s="3" t="s">
        <v>1741</v>
      </c>
      <c r="AC1170" s="3" t="s">
        <v>1741</v>
      </c>
      <c r="AD1170" s="3" t="s">
        <v>1741</v>
      </c>
      <c r="AE1170" s="3" t="s">
        <v>1741</v>
      </c>
      <c r="AF1170" s="3" t="s">
        <v>1741</v>
      </c>
      <c r="AG1170" s="3" t="s">
        <v>1741</v>
      </c>
      <c r="AH1170" s="3" t="s">
        <v>1741</v>
      </c>
      <c r="AI1170" s="15" t="s">
        <v>1741</v>
      </c>
    </row>
    <row r="1171" spans="1:35" x14ac:dyDescent="0.3">
      <c r="A1171" s="48" t="s">
        <v>840</v>
      </c>
      <c r="B1171" s="89" t="s">
        <v>39</v>
      </c>
      <c r="C1171" s="3" t="s">
        <v>39</v>
      </c>
      <c r="D1171" s="9">
        <v>2018</v>
      </c>
      <c r="E1171" s="4">
        <v>43333</v>
      </c>
      <c r="F1171" s="205">
        <v>6581590</v>
      </c>
      <c r="G1171" s="174">
        <v>145234</v>
      </c>
      <c r="H1171" s="1" t="s">
        <v>556</v>
      </c>
      <c r="I1171" s="1">
        <v>2.3174103705687412</v>
      </c>
      <c r="J1171" s="1">
        <v>1.3712382418906706</v>
      </c>
      <c r="K1171" s="1">
        <v>0.8998091922471797</v>
      </c>
      <c r="L1171" s="1">
        <v>1.7972403173434208</v>
      </c>
      <c r="M1171" s="1">
        <v>3.6639105546814847</v>
      </c>
      <c r="N1171" s="1" t="s">
        <v>581</v>
      </c>
      <c r="O1171" s="1">
        <v>0.25424965688079537</v>
      </c>
      <c r="P1171" s="1" t="s">
        <v>581</v>
      </c>
      <c r="Q1171" s="1" t="s">
        <v>581</v>
      </c>
      <c r="R1171" s="1" t="s">
        <v>1741</v>
      </c>
      <c r="S1171" s="1" t="s">
        <v>1741</v>
      </c>
      <c r="T1171" s="1" t="s">
        <v>1741</v>
      </c>
      <c r="U1171" s="1" t="s">
        <v>1741</v>
      </c>
      <c r="V1171" s="1" t="s">
        <v>1741</v>
      </c>
      <c r="W1171" s="3" t="s">
        <v>1741</v>
      </c>
      <c r="X1171" s="3" t="s">
        <v>1741</v>
      </c>
      <c r="Y1171" s="3" t="s">
        <v>1741</v>
      </c>
      <c r="Z1171" s="3" t="s">
        <v>1741</v>
      </c>
      <c r="AA1171" s="3" t="s">
        <v>1741</v>
      </c>
      <c r="AB1171" s="3" t="s">
        <v>1741</v>
      </c>
      <c r="AC1171" s="3" t="s">
        <v>1741</v>
      </c>
      <c r="AD1171" s="3" t="s">
        <v>1741</v>
      </c>
      <c r="AE1171" s="3" t="s">
        <v>1741</v>
      </c>
      <c r="AF1171" s="3" t="s">
        <v>1741</v>
      </c>
      <c r="AG1171" s="3" t="s">
        <v>1741</v>
      </c>
      <c r="AH1171" s="3" t="s">
        <v>1741</v>
      </c>
      <c r="AI1171" s="15" t="s">
        <v>1741</v>
      </c>
    </row>
    <row r="1172" spans="1:35" x14ac:dyDescent="0.3">
      <c r="A1172" s="48" t="s">
        <v>841</v>
      </c>
      <c r="B1172" s="89" t="s">
        <v>39</v>
      </c>
      <c r="C1172" s="3" t="s">
        <v>39</v>
      </c>
      <c r="D1172" s="9">
        <v>2018</v>
      </c>
      <c r="E1172" s="4">
        <v>43354</v>
      </c>
      <c r="F1172" s="205">
        <v>6581590</v>
      </c>
      <c r="G1172" s="174">
        <v>145234</v>
      </c>
      <c r="H1172" s="1" t="s">
        <v>556</v>
      </c>
      <c r="I1172" s="1">
        <v>1.6748108012277145</v>
      </c>
      <c r="J1172" s="1" t="s">
        <v>556</v>
      </c>
      <c r="K1172" s="1">
        <v>1.47846513534776</v>
      </c>
      <c r="L1172" s="1">
        <v>1.7894935123934892</v>
      </c>
      <c r="M1172" s="1">
        <v>2.6359294839832019</v>
      </c>
      <c r="N1172" s="1" t="s">
        <v>581</v>
      </c>
      <c r="O1172" s="1" t="s">
        <v>556</v>
      </c>
      <c r="P1172" s="1" t="s">
        <v>581</v>
      </c>
      <c r="Q1172" s="1" t="s">
        <v>581</v>
      </c>
      <c r="R1172" s="1" t="s">
        <v>1741</v>
      </c>
      <c r="S1172" s="1" t="s">
        <v>1741</v>
      </c>
      <c r="T1172" s="1" t="s">
        <v>1741</v>
      </c>
      <c r="U1172" s="1" t="s">
        <v>1741</v>
      </c>
      <c r="V1172" s="1" t="s">
        <v>1741</v>
      </c>
      <c r="W1172" s="3" t="s">
        <v>1741</v>
      </c>
      <c r="X1172" s="3" t="s">
        <v>1741</v>
      </c>
      <c r="Y1172" s="3" t="s">
        <v>1741</v>
      </c>
      <c r="Z1172" s="3" t="s">
        <v>1741</v>
      </c>
      <c r="AA1172" s="3" t="s">
        <v>1741</v>
      </c>
      <c r="AB1172" s="3" t="s">
        <v>1741</v>
      </c>
      <c r="AC1172" s="3" t="s">
        <v>1741</v>
      </c>
      <c r="AD1172" s="3" t="s">
        <v>1741</v>
      </c>
      <c r="AE1172" s="3" t="s">
        <v>1741</v>
      </c>
      <c r="AF1172" s="3" t="s">
        <v>1741</v>
      </c>
      <c r="AG1172" s="3" t="s">
        <v>1741</v>
      </c>
      <c r="AH1172" s="3" t="s">
        <v>1741</v>
      </c>
      <c r="AI1172" s="15" t="s">
        <v>1741</v>
      </c>
    </row>
    <row r="1173" spans="1:35" x14ac:dyDescent="0.3">
      <c r="A1173" s="48" t="s">
        <v>842</v>
      </c>
      <c r="B1173" s="89" t="s">
        <v>39</v>
      </c>
      <c r="C1173" s="3" t="s">
        <v>39</v>
      </c>
      <c r="D1173" s="9">
        <v>2018</v>
      </c>
      <c r="E1173" s="4">
        <v>43383</v>
      </c>
      <c r="F1173" s="205">
        <v>6581590</v>
      </c>
      <c r="G1173" s="174">
        <v>145234</v>
      </c>
      <c r="H1173" s="1">
        <v>0.99931959351199484</v>
      </c>
      <c r="I1173" s="1">
        <v>2.0310133666951997</v>
      </c>
      <c r="J1173" s="1">
        <v>1.3488509909791269</v>
      </c>
      <c r="K1173" s="1">
        <v>0.26941902065362922</v>
      </c>
      <c r="L1173" s="1">
        <v>2.0097232281995567</v>
      </c>
      <c r="M1173" s="1">
        <v>3.1424902877460985</v>
      </c>
      <c r="N1173" s="1" t="s">
        <v>581</v>
      </c>
      <c r="O1173" s="1">
        <v>0.23517921028950198</v>
      </c>
      <c r="P1173" s="1" t="s">
        <v>581</v>
      </c>
      <c r="Q1173" s="1" t="s">
        <v>581</v>
      </c>
      <c r="R1173" s="1" t="s">
        <v>1741</v>
      </c>
      <c r="S1173" s="1" t="s">
        <v>1741</v>
      </c>
      <c r="T1173" s="1" t="s">
        <v>1741</v>
      </c>
      <c r="U1173" s="1" t="s">
        <v>1741</v>
      </c>
      <c r="V1173" s="1" t="s">
        <v>1741</v>
      </c>
      <c r="W1173" s="3" t="s">
        <v>1741</v>
      </c>
      <c r="X1173" s="3" t="s">
        <v>1741</v>
      </c>
      <c r="Y1173" s="3" t="s">
        <v>1741</v>
      </c>
      <c r="Z1173" s="3" t="s">
        <v>1741</v>
      </c>
      <c r="AA1173" s="3" t="s">
        <v>1741</v>
      </c>
      <c r="AB1173" s="3" t="s">
        <v>1741</v>
      </c>
      <c r="AC1173" s="3" t="s">
        <v>1741</v>
      </c>
      <c r="AD1173" s="3" t="s">
        <v>1741</v>
      </c>
      <c r="AE1173" s="3" t="s">
        <v>1741</v>
      </c>
      <c r="AF1173" s="3" t="s">
        <v>1741</v>
      </c>
      <c r="AG1173" s="3" t="s">
        <v>1741</v>
      </c>
      <c r="AH1173" s="3" t="s">
        <v>1741</v>
      </c>
      <c r="AI1173" s="15" t="s">
        <v>1741</v>
      </c>
    </row>
    <row r="1174" spans="1:35" x14ac:dyDescent="0.3">
      <c r="A1174" s="48" t="s">
        <v>843</v>
      </c>
      <c r="B1174" s="89" t="s">
        <v>39</v>
      </c>
      <c r="C1174" s="3" t="s">
        <v>39</v>
      </c>
      <c r="D1174" s="9">
        <v>2018</v>
      </c>
      <c r="E1174" s="4">
        <v>43416</v>
      </c>
      <c r="F1174" s="205">
        <v>6581590</v>
      </c>
      <c r="G1174" s="174">
        <v>145234</v>
      </c>
      <c r="H1174" s="1">
        <v>0.89123946341303428</v>
      </c>
      <c r="I1174" s="1">
        <v>1.657647020236807</v>
      </c>
      <c r="J1174" s="1">
        <v>1.394273344484896</v>
      </c>
      <c r="K1174" s="1" t="s">
        <v>587</v>
      </c>
      <c r="L1174" s="1">
        <v>1.7817354893021524</v>
      </c>
      <c r="M1174" s="1">
        <v>2.9003903047000557</v>
      </c>
      <c r="N1174" s="1" t="s">
        <v>581</v>
      </c>
      <c r="O1174" s="1">
        <v>0.29617239004231039</v>
      </c>
      <c r="P1174" s="1" t="s">
        <v>581</v>
      </c>
      <c r="Q1174" s="1" t="s">
        <v>581</v>
      </c>
      <c r="R1174" s="1" t="s">
        <v>1741</v>
      </c>
      <c r="S1174" s="1" t="s">
        <v>1741</v>
      </c>
      <c r="T1174" s="1" t="s">
        <v>1741</v>
      </c>
      <c r="U1174" s="1" t="s">
        <v>1741</v>
      </c>
      <c r="V1174" s="1" t="s">
        <v>1741</v>
      </c>
      <c r="W1174" s="3" t="s">
        <v>1741</v>
      </c>
      <c r="X1174" s="3" t="s">
        <v>1741</v>
      </c>
      <c r="Y1174" s="3" t="s">
        <v>1741</v>
      </c>
      <c r="Z1174" s="3" t="s">
        <v>1741</v>
      </c>
      <c r="AA1174" s="3" t="s">
        <v>1741</v>
      </c>
      <c r="AB1174" s="3" t="s">
        <v>1741</v>
      </c>
      <c r="AC1174" s="3" t="s">
        <v>1741</v>
      </c>
      <c r="AD1174" s="3" t="s">
        <v>1741</v>
      </c>
      <c r="AE1174" s="3" t="s">
        <v>1741</v>
      </c>
      <c r="AF1174" s="3" t="s">
        <v>1741</v>
      </c>
      <c r="AG1174" s="3" t="s">
        <v>1741</v>
      </c>
      <c r="AH1174" s="3" t="s">
        <v>1741</v>
      </c>
      <c r="AI1174" s="15" t="s">
        <v>1741</v>
      </c>
    </row>
    <row r="1175" spans="1:35" x14ac:dyDescent="0.3">
      <c r="A1175" s="48" t="s">
        <v>844</v>
      </c>
      <c r="B1175" s="89" t="s">
        <v>39</v>
      </c>
      <c r="C1175" s="3" t="s">
        <v>39</v>
      </c>
      <c r="D1175" s="9">
        <v>2018</v>
      </c>
      <c r="E1175" s="4">
        <v>43445</v>
      </c>
      <c r="F1175" s="205">
        <v>6581590</v>
      </c>
      <c r="G1175" s="174">
        <v>145234</v>
      </c>
      <c r="H1175" s="1">
        <v>0.50266649036978261</v>
      </c>
      <c r="I1175" s="1">
        <v>1.6863898805588611</v>
      </c>
      <c r="J1175" s="1">
        <v>1.1523205077350258</v>
      </c>
      <c r="K1175" s="1">
        <v>0.8422583630834326</v>
      </c>
      <c r="L1175" s="1">
        <v>1.2070827273127946</v>
      </c>
      <c r="M1175" s="1">
        <v>2.611397593547534</v>
      </c>
      <c r="N1175" s="1" t="s">
        <v>581</v>
      </c>
      <c r="O1175" s="1" t="s">
        <v>556</v>
      </c>
      <c r="P1175" s="1" t="s">
        <v>581</v>
      </c>
      <c r="Q1175" s="1" t="s">
        <v>581</v>
      </c>
      <c r="R1175" s="1" t="s">
        <v>1741</v>
      </c>
      <c r="S1175" s="1" t="s">
        <v>1741</v>
      </c>
      <c r="T1175" s="1" t="s">
        <v>1741</v>
      </c>
      <c r="U1175" s="1" t="s">
        <v>1741</v>
      </c>
      <c r="V1175" s="1" t="s">
        <v>1741</v>
      </c>
      <c r="W1175" s="3" t="s">
        <v>1741</v>
      </c>
      <c r="X1175" s="3" t="s">
        <v>1741</v>
      </c>
      <c r="Y1175" s="3" t="s">
        <v>1741</v>
      </c>
      <c r="Z1175" s="3" t="s">
        <v>1741</v>
      </c>
      <c r="AA1175" s="3" t="s">
        <v>1741</v>
      </c>
      <c r="AB1175" s="3" t="s">
        <v>1741</v>
      </c>
      <c r="AC1175" s="3" t="s">
        <v>1741</v>
      </c>
      <c r="AD1175" s="3" t="s">
        <v>1741</v>
      </c>
      <c r="AE1175" s="3" t="s">
        <v>1741</v>
      </c>
      <c r="AF1175" s="3" t="s">
        <v>1741</v>
      </c>
      <c r="AG1175" s="3" t="s">
        <v>1741</v>
      </c>
      <c r="AH1175" s="3" t="s">
        <v>1741</v>
      </c>
      <c r="AI1175" s="15" t="s">
        <v>1741</v>
      </c>
    </row>
    <row r="1176" spans="1:35" x14ac:dyDescent="0.3">
      <c r="A1176" s="48" t="s">
        <v>845</v>
      </c>
      <c r="B1176" s="102" t="s">
        <v>40</v>
      </c>
      <c r="C1176" s="3" t="s">
        <v>40</v>
      </c>
      <c r="D1176" s="9">
        <v>2018</v>
      </c>
      <c r="E1176" s="4">
        <v>43115</v>
      </c>
      <c r="F1176" s="205">
        <v>6581940</v>
      </c>
      <c r="G1176" s="174">
        <v>142857</v>
      </c>
      <c r="H1176" s="1">
        <v>3.4442577925396018</v>
      </c>
      <c r="I1176" s="1">
        <v>2.7854070856753537</v>
      </c>
      <c r="J1176" s="1">
        <v>2.5295307443365695</v>
      </c>
      <c r="K1176" s="1">
        <v>1.63302674161131</v>
      </c>
      <c r="L1176" s="1">
        <v>5.0029594617611988</v>
      </c>
      <c r="M1176" s="1">
        <v>9.1733307784023168</v>
      </c>
      <c r="N1176" s="1" t="s">
        <v>581</v>
      </c>
      <c r="O1176" s="1">
        <v>0.40407085675353432</v>
      </c>
      <c r="P1176" s="1">
        <v>1.7683316300459886</v>
      </c>
      <c r="Q1176" s="1" t="s">
        <v>581</v>
      </c>
      <c r="R1176" s="1" t="s">
        <v>1741</v>
      </c>
      <c r="S1176" s="1" t="s">
        <v>1741</v>
      </c>
      <c r="T1176" s="1" t="s">
        <v>1741</v>
      </c>
      <c r="U1176" s="1" t="s">
        <v>1741</v>
      </c>
      <c r="V1176" s="1" t="s">
        <v>1741</v>
      </c>
      <c r="W1176" s="3" t="s">
        <v>1741</v>
      </c>
      <c r="X1176" s="3" t="s">
        <v>1741</v>
      </c>
      <c r="Y1176" s="3" t="s">
        <v>1741</v>
      </c>
      <c r="Z1176" s="3" t="s">
        <v>1741</v>
      </c>
      <c r="AA1176" s="3" t="s">
        <v>1741</v>
      </c>
      <c r="AB1176" s="3" t="s">
        <v>1741</v>
      </c>
      <c r="AC1176" s="3" t="s">
        <v>1741</v>
      </c>
      <c r="AD1176" s="3" t="s">
        <v>1741</v>
      </c>
      <c r="AE1176" s="3" t="s">
        <v>1741</v>
      </c>
      <c r="AF1176" s="3" t="s">
        <v>1741</v>
      </c>
      <c r="AG1176" s="3" t="s">
        <v>1741</v>
      </c>
      <c r="AH1176" s="3" t="s">
        <v>1741</v>
      </c>
      <c r="AI1176" s="15" t="s">
        <v>1741</v>
      </c>
    </row>
    <row r="1177" spans="1:35" x14ac:dyDescent="0.3">
      <c r="A1177" s="48" t="s">
        <v>846</v>
      </c>
      <c r="B1177" s="102" t="s">
        <v>40</v>
      </c>
      <c r="C1177" s="3" t="s">
        <v>40</v>
      </c>
      <c r="D1177" s="9">
        <v>2018</v>
      </c>
      <c r="E1177" s="4">
        <v>43140</v>
      </c>
      <c r="F1177" s="205">
        <v>6581940</v>
      </c>
      <c r="G1177" s="174">
        <v>142857</v>
      </c>
      <c r="H1177" s="1">
        <v>3.840207639066906</v>
      </c>
      <c r="I1177" s="1">
        <v>2.8464923523882772</v>
      </c>
      <c r="J1177" s="1">
        <v>3.3925382380586178</v>
      </c>
      <c r="K1177" s="1">
        <v>1.803597368196189</v>
      </c>
      <c r="L1177" s="1">
        <v>6.114656498333761</v>
      </c>
      <c r="M1177" s="1">
        <v>10.747479278817398</v>
      </c>
      <c r="N1177" s="1" t="s">
        <v>581</v>
      </c>
      <c r="O1177" s="1">
        <v>0.33703751174912416</v>
      </c>
      <c r="P1177" s="1">
        <v>1.6333418781509017</v>
      </c>
      <c r="Q1177" s="1" t="s">
        <v>581</v>
      </c>
      <c r="R1177" s="1" t="s">
        <v>1741</v>
      </c>
      <c r="S1177" s="1" t="s">
        <v>1741</v>
      </c>
      <c r="T1177" s="1" t="s">
        <v>1741</v>
      </c>
      <c r="U1177" s="1" t="s">
        <v>1741</v>
      </c>
      <c r="V1177" s="1" t="s">
        <v>1741</v>
      </c>
      <c r="W1177" s="3" t="s">
        <v>1741</v>
      </c>
      <c r="X1177" s="3" t="s">
        <v>1741</v>
      </c>
      <c r="Y1177" s="3" t="s">
        <v>1741</v>
      </c>
      <c r="Z1177" s="3" t="s">
        <v>1741</v>
      </c>
      <c r="AA1177" s="3" t="s">
        <v>1741</v>
      </c>
      <c r="AB1177" s="3" t="s">
        <v>1741</v>
      </c>
      <c r="AC1177" s="3" t="s">
        <v>1741</v>
      </c>
      <c r="AD1177" s="3" t="s">
        <v>1741</v>
      </c>
      <c r="AE1177" s="3" t="s">
        <v>1741</v>
      </c>
      <c r="AF1177" s="3" t="s">
        <v>1741</v>
      </c>
      <c r="AG1177" s="3" t="s">
        <v>1741</v>
      </c>
      <c r="AH1177" s="3" t="s">
        <v>1741</v>
      </c>
      <c r="AI1177" s="15" t="s">
        <v>1741</v>
      </c>
    </row>
    <row r="1178" spans="1:35" x14ac:dyDescent="0.3">
      <c r="A1178" s="48" t="s">
        <v>847</v>
      </c>
      <c r="B1178" s="102" t="s">
        <v>40</v>
      </c>
      <c r="C1178" s="3" t="s">
        <v>40</v>
      </c>
      <c r="D1178" s="9">
        <v>2018</v>
      </c>
      <c r="E1178" s="4">
        <v>43166</v>
      </c>
      <c r="F1178" s="205">
        <v>6581940</v>
      </c>
      <c r="G1178" s="174">
        <v>142857</v>
      </c>
      <c r="H1178" s="1">
        <v>4.462091650811054</v>
      </c>
      <c r="I1178" s="1">
        <v>3.5939028454104713</v>
      </c>
      <c r="J1178" s="1">
        <v>3.6031797220161885</v>
      </c>
      <c r="K1178" s="1">
        <v>2.1048727788706501</v>
      </c>
      <c r="L1178" s="1">
        <v>7.5137863201006141</v>
      </c>
      <c r="M1178" s="1">
        <v>13.419211626732023</v>
      </c>
      <c r="N1178" s="1" t="s">
        <v>581</v>
      </c>
      <c r="O1178" s="1">
        <v>0.43070291420770318</v>
      </c>
      <c r="P1178" s="1">
        <v>2.0953056639470256</v>
      </c>
      <c r="Q1178" s="1" t="s">
        <v>581</v>
      </c>
      <c r="R1178" s="1" t="s">
        <v>1741</v>
      </c>
      <c r="S1178" s="1" t="s">
        <v>1741</v>
      </c>
      <c r="T1178" s="1" t="s">
        <v>1741</v>
      </c>
      <c r="U1178" s="1" t="s">
        <v>1741</v>
      </c>
      <c r="V1178" s="1" t="s">
        <v>1741</v>
      </c>
      <c r="W1178" s="3" t="s">
        <v>1741</v>
      </c>
      <c r="X1178" s="3" t="s">
        <v>1741</v>
      </c>
      <c r="Y1178" s="3" t="s">
        <v>1741</v>
      </c>
      <c r="Z1178" s="3" t="s">
        <v>1741</v>
      </c>
      <c r="AA1178" s="3" t="s">
        <v>1741</v>
      </c>
      <c r="AB1178" s="3" t="s">
        <v>1741</v>
      </c>
      <c r="AC1178" s="3" t="s">
        <v>1741</v>
      </c>
      <c r="AD1178" s="3" t="s">
        <v>1741</v>
      </c>
      <c r="AE1178" s="3" t="s">
        <v>1741</v>
      </c>
      <c r="AF1178" s="3" t="s">
        <v>1741</v>
      </c>
      <c r="AG1178" s="3" t="s">
        <v>1741</v>
      </c>
      <c r="AH1178" s="3" t="s">
        <v>1741</v>
      </c>
      <c r="AI1178" s="15" t="s">
        <v>1741</v>
      </c>
    </row>
    <row r="1179" spans="1:35" x14ac:dyDescent="0.3">
      <c r="A1179" s="48" t="s">
        <v>848</v>
      </c>
      <c r="B1179" s="102" t="s">
        <v>40</v>
      </c>
      <c r="C1179" s="3" t="s">
        <v>40</v>
      </c>
      <c r="D1179" s="9">
        <v>2018</v>
      </c>
      <c r="E1179" s="4">
        <v>43206</v>
      </c>
      <c r="F1179" s="205">
        <v>6581940</v>
      </c>
      <c r="G1179" s="174">
        <v>142857</v>
      </c>
      <c r="H1179" s="1">
        <v>2.8585464528247364</v>
      </c>
      <c r="I1179" s="1">
        <v>2.9077612172540648</v>
      </c>
      <c r="J1179" s="1">
        <v>2.3739455169884298</v>
      </c>
      <c r="K1179" s="1">
        <v>1.5512431507229947</v>
      </c>
      <c r="L1179" s="1">
        <v>4.9355251019750366</v>
      </c>
      <c r="M1179" s="1">
        <v>9.8033521167461348</v>
      </c>
      <c r="N1179" s="1" t="s">
        <v>581</v>
      </c>
      <c r="O1179" s="1">
        <v>0.41008080201838332</v>
      </c>
      <c r="P1179" s="1">
        <v>1.4814444333299988</v>
      </c>
      <c r="Q1179" s="1" t="s">
        <v>581</v>
      </c>
      <c r="R1179" s="1" t="s">
        <v>1741</v>
      </c>
      <c r="S1179" s="1" t="s">
        <v>1741</v>
      </c>
      <c r="T1179" s="1" t="s">
        <v>1741</v>
      </c>
      <c r="U1179" s="1" t="s">
        <v>1741</v>
      </c>
      <c r="V1179" s="1" t="s">
        <v>1741</v>
      </c>
      <c r="W1179" s="3" t="s">
        <v>1741</v>
      </c>
      <c r="X1179" s="3" t="s">
        <v>1741</v>
      </c>
      <c r="Y1179" s="3" t="s">
        <v>1741</v>
      </c>
      <c r="Z1179" s="3" t="s">
        <v>1741</v>
      </c>
      <c r="AA1179" s="3" t="s">
        <v>1741</v>
      </c>
      <c r="AB1179" s="3" t="s">
        <v>1741</v>
      </c>
      <c r="AC1179" s="3" t="s">
        <v>1741</v>
      </c>
      <c r="AD1179" s="3" t="s">
        <v>1741</v>
      </c>
      <c r="AE1179" s="3" t="s">
        <v>1741</v>
      </c>
      <c r="AF1179" s="3" t="s">
        <v>1741</v>
      </c>
      <c r="AG1179" s="3" t="s">
        <v>1741</v>
      </c>
      <c r="AH1179" s="3" t="s">
        <v>1741</v>
      </c>
      <c r="AI1179" s="15" t="s">
        <v>1741</v>
      </c>
    </row>
    <row r="1180" spans="1:35" x14ac:dyDescent="0.3">
      <c r="A1180" s="48" t="s">
        <v>849</v>
      </c>
      <c r="B1180" s="102" t="s">
        <v>40</v>
      </c>
      <c r="C1180" s="3" t="s">
        <v>40</v>
      </c>
      <c r="D1180" s="9">
        <v>2018</v>
      </c>
      <c r="E1180" s="4">
        <v>43206</v>
      </c>
      <c r="F1180" s="205">
        <v>6581940</v>
      </c>
      <c r="G1180" s="174">
        <v>142857</v>
      </c>
      <c r="H1180" s="1">
        <v>2.3230536508882924</v>
      </c>
      <c r="I1180" s="1">
        <v>2.7694414080183729</v>
      </c>
      <c r="J1180" s="1">
        <v>2.2755639471330618</v>
      </c>
      <c r="K1180" s="1">
        <v>1.4582574226815506</v>
      </c>
      <c r="L1180" s="1">
        <v>4.571908090143209</v>
      </c>
      <c r="M1180" s="1">
        <v>9.0765621031943216</v>
      </c>
      <c r="N1180" s="1" t="s">
        <v>581</v>
      </c>
      <c r="O1180" s="1">
        <v>0.37757902988947412</v>
      </c>
      <c r="P1180" s="1">
        <v>1.3789790983470802</v>
      </c>
      <c r="Q1180" s="1" t="s">
        <v>581</v>
      </c>
      <c r="R1180" s="1" t="s">
        <v>1741</v>
      </c>
      <c r="S1180" s="1" t="s">
        <v>1741</v>
      </c>
      <c r="T1180" s="1" t="s">
        <v>1741</v>
      </c>
      <c r="U1180" s="1" t="s">
        <v>1741</v>
      </c>
      <c r="V1180" s="1" t="s">
        <v>1741</v>
      </c>
      <c r="W1180" s="3" t="s">
        <v>1741</v>
      </c>
      <c r="X1180" s="3" t="s">
        <v>1741</v>
      </c>
      <c r="Y1180" s="3" t="s">
        <v>1741</v>
      </c>
      <c r="Z1180" s="3" t="s">
        <v>1741</v>
      </c>
      <c r="AA1180" s="3" t="s">
        <v>1741</v>
      </c>
      <c r="AB1180" s="3" t="s">
        <v>1741</v>
      </c>
      <c r="AC1180" s="3" t="s">
        <v>1741</v>
      </c>
      <c r="AD1180" s="3" t="s">
        <v>1741</v>
      </c>
      <c r="AE1180" s="3" t="s">
        <v>1741</v>
      </c>
      <c r="AF1180" s="3" t="s">
        <v>1741</v>
      </c>
      <c r="AG1180" s="3" t="s">
        <v>1741</v>
      </c>
      <c r="AH1180" s="3" t="s">
        <v>1741</v>
      </c>
      <c r="AI1180" s="15" t="s">
        <v>1741</v>
      </c>
    </row>
    <row r="1181" spans="1:35" x14ac:dyDescent="0.3">
      <c r="A1181" s="48" t="s">
        <v>850</v>
      </c>
      <c r="B1181" s="102" t="s">
        <v>40</v>
      </c>
      <c r="C1181" s="3" t="s">
        <v>40</v>
      </c>
      <c r="D1181" s="9">
        <v>2018</v>
      </c>
      <c r="E1181" s="4">
        <v>43234</v>
      </c>
      <c r="F1181" s="205">
        <v>6581940</v>
      </c>
      <c r="G1181" s="174">
        <v>142857</v>
      </c>
      <c r="H1181" s="1">
        <v>7.8133057704276698</v>
      </c>
      <c r="I1181" s="1">
        <v>3.5496132301947183</v>
      </c>
      <c r="J1181" s="1">
        <v>2.4257024095314303</v>
      </c>
      <c r="K1181" s="1">
        <v>1.1843169289588333</v>
      </c>
      <c r="L1181" s="1">
        <v>5.1552858540055126</v>
      </c>
      <c r="M1181" s="1">
        <v>9.9409509202453972</v>
      </c>
      <c r="N1181" s="1" t="s">
        <v>581</v>
      </c>
      <c r="O1181" s="1">
        <v>0.5975104472303725</v>
      </c>
      <c r="P1181" s="1">
        <v>2.2394860851782696</v>
      </c>
      <c r="Q1181" s="1" t="s">
        <v>581</v>
      </c>
      <c r="R1181" s="1" t="s">
        <v>1741</v>
      </c>
      <c r="S1181" s="1" t="s">
        <v>1741</v>
      </c>
      <c r="T1181" s="1" t="s">
        <v>1741</v>
      </c>
      <c r="U1181" s="1" t="s">
        <v>1741</v>
      </c>
      <c r="V1181" s="1" t="s">
        <v>1741</v>
      </c>
      <c r="W1181" s="3" t="s">
        <v>1741</v>
      </c>
      <c r="X1181" s="3" t="s">
        <v>1741</v>
      </c>
      <c r="Y1181" s="3" t="s">
        <v>1741</v>
      </c>
      <c r="Z1181" s="3" t="s">
        <v>1741</v>
      </c>
      <c r="AA1181" s="3" t="s">
        <v>1741</v>
      </c>
      <c r="AB1181" s="3" t="s">
        <v>1741</v>
      </c>
      <c r="AC1181" s="3" t="s">
        <v>1741</v>
      </c>
      <c r="AD1181" s="3" t="s">
        <v>1741</v>
      </c>
      <c r="AE1181" s="3" t="s">
        <v>1741</v>
      </c>
      <c r="AF1181" s="3" t="s">
        <v>1741</v>
      </c>
      <c r="AG1181" s="3" t="s">
        <v>1741</v>
      </c>
      <c r="AH1181" s="3" t="s">
        <v>1741</v>
      </c>
      <c r="AI1181" s="15" t="s">
        <v>1741</v>
      </c>
    </row>
    <row r="1182" spans="1:35" x14ac:dyDescent="0.3">
      <c r="A1182" s="48" t="s">
        <v>851</v>
      </c>
      <c r="B1182" s="102" t="s">
        <v>40</v>
      </c>
      <c r="C1182" s="3" t="s">
        <v>40</v>
      </c>
      <c r="D1182" s="9">
        <v>2018</v>
      </c>
      <c r="E1182" s="4">
        <v>43259</v>
      </c>
      <c r="F1182" s="205">
        <v>6581940</v>
      </c>
      <c r="G1182" s="174">
        <v>142857</v>
      </c>
      <c r="H1182" s="1">
        <v>9.8500867035856121</v>
      </c>
      <c r="I1182" s="1">
        <v>4.3390949264417973</v>
      </c>
      <c r="J1182" s="1">
        <v>3.1443978296134696</v>
      </c>
      <c r="K1182" s="1">
        <v>1.4484533199082621</v>
      </c>
      <c r="L1182" s="1">
        <v>6.3694960004475023</v>
      </c>
      <c r="M1182" s="1">
        <v>11.432141858253621</v>
      </c>
      <c r="N1182" s="1" t="s">
        <v>581</v>
      </c>
      <c r="O1182" s="1">
        <v>0.73257481680371428</v>
      </c>
      <c r="P1182" s="1" t="s">
        <v>581</v>
      </c>
      <c r="Q1182" s="1" t="s">
        <v>581</v>
      </c>
      <c r="R1182" s="1" t="s">
        <v>1741</v>
      </c>
      <c r="S1182" s="1" t="s">
        <v>1741</v>
      </c>
      <c r="T1182" s="1" t="s">
        <v>1741</v>
      </c>
      <c r="U1182" s="1" t="s">
        <v>1741</v>
      </c>
      <c r="V1182" s="1" t="s">
        <v>1741</v>
      </c>
      <c r="W1182" s="3" t="s">
        <v>1741</v>
      </c>
      <c r="X1182" s="3" t="s">
        <v>1741</v>
      </c>
      <c r="Y1182" s="3" t="s">
        <v>1741</v>
      </c>
      <c r="Z1182" s="3" t="s">
        <v>1741</v>
      </c>
      <c r="AA1182" s="3" t="s">
        <v>1741</v>
      </c>
      <c r="AB1182" s="3" t="s">
        <v>1741</v>
      </c>
      <c r="AC1182" s="3" t="s">
        <v>1741</v>
      </c>
      <c r="AD1182" s="3" t="s">
        <v>1741</v>
      </c>
      <c r="AE1182" s="3" t="s">
        <v>1741</v>
      </c>
      <c r="AF1182" s="3" t="s">
        <v>1741</v>
      </c>
      <c r="AG1182" s="3" t="s">
        <v>1741</v>
      </c>
      <c r="AH1182" s="3" t="s">
        <v>1741</v>
      </c>
      <c r="AI1182" s="15" t="s">
        <v>1741</v>
      </c>
    </row>
    <row r="1183" spans="1:35" x14ac:dyDescent="0.3">
      <c r="A1183" s="48" t="s">
        <v>852</v>
      </c>
      <c r="B1183" s="102" t="s">
        <v>40</v>
      </c>
      <c r="C1183" s="3" t="s">
        <v>40</v>
      </c>
      <c r="D1183" s="9">
        <v>2018</v>
      </c>
      <c r="E1183" s="4">
        <v>43298</v>
      </c>
      <c r="F1183" s="205">
        <v>6581940</v>
      </c>
      <c r="G1183" s="174">
        <v>142857</v>
      </c>
      <c r="H1183" s="1">
        <v>7.5362986602838991</v>
      </c>
      <c r="I1183" s="1">
        <v>5.5459592433762168</v>
      </c>
      <c r="J1183" s="1">
        <v>2.8710149263654796</v>
      </c>
      <c r="K1183" s="1">
        <v>1.2891858648316212</v>
      </c>
      <c r="L1183" s="1">
        <v>1.7972403173434208</v>
      </c>
      <c r="M1183" s="1">
        <v>14.608955819287921</v>
      </c>
      <c r="N1183" s="1" t="s">
        <v>581</v>
      </c>
      <c r="O1183" s="1">
        <v>0.81995944283767164</v>
      </c>
      <c r="P1183" s="1">
        <v>1.9353744888800239</v>
      </c>
      <c r="Q1183" s="1" t="s">
        <v>581</v>
      </c>
      <c r="R1183" s="1" t="s">
        <v>1741</v>
      </c>
      <c r="S1183" s="1" t="s">
        <v>1741</v>
      </c>
      <c r="T1183" s="1" t="s">
        <v>1741</v>
      </c>
      <c r="U1183" s="1" t="s">
        <v>1741</v>
      </c>
      <c r="V1183" s="1" t="s">
        <v>1741</v>
      </c>
      <c r="W1183" s="3" t="s">
        <v>1741</v>
      </c>
      <c r="X1183" s="3" t="s">
        <v>1741</v>
      </c>
      <c r="Y1183" s="3" t="s">
        <v>1741</v>
      </c>
      <c r="Z1183" s="3" t="s">
        <v>1741</v>
      </c>
      <c r="AA1183" s="3" t="s">
        <v>1741</v>
      </c>
      <c r="AB1183" s="3" t="s">
        <v>1741</v>
      </c>
      <c r="AC1183" s="3" t="s">
        <v>1741</v>
      </c>
      <c r="AD1183" s="3" t="s">
        <v>1741</v>
      </c>
      <c r="AE1183" s="3" t="s">
        <v>1741</v>
      </c>
      <c r="AF1183" s="3" t="s">
        <v>1741</v>
      </c>
      <c r="AG1183" s="3" t="s">
        <v>1741</v>
      </c>
      <c r="AH1183" s="3" t="s">
        <v>1741</v>
      </c>
      <c r="AI1183" s="15" t="s">
        <v>1741</v>
      </c>
    </row>
    <row r="1184" spans="1:35" x14ac:dyDescent="0.3">
      <c r="A1184" s="48" t="s">
        <v>853</v>
      </c>
      <c r="B1184" s="102" t="s">
        <v>40</v>
      </c>
      <c r="C1184" s="3" t="s">
        <v>40</v>
      </c>
      <c r="D1184" s="9">
        <v>2018</v>
      </c>
      <c r="E1184" s="4">
        <v>43333</v>
      </c>
      <c r="F1184" s="205">
        <v>6581940</v>
      </c>
      <c r="G1184" s="174">
        <v>142857</v>
      </c>
      <c r="H1184" s="1">
        <v>6.9254819976771191</v>
      </c>
      <c r="I1184" s="1">
        <v>4.8059731209556995</v>
      </c>
      <c r="J1184" s="1">
        <v>1.5584204413472706</v>
      </c>
      <c r="K1184" s="1">
        <v>1.519163763066202</v>
      </c>
      <c r="L1184" s="1">
        <v>5.1829752779160447</v>
      </c>
      <c r="M1184" s="1">
        <v>12.425817156130744</v>
      </c>
      <c r="N1184" s="1" t="s">
        <v>581</v>
      </c>
      <c r="O1184" s="1">
        <v>1.1204645760743319</v>
      </c>
      <c r="P1184" s="1">
        <v>1.6398871743819479</v>
      </c>
      <c r="Q1184" s="1" t="s">
        <v>581</v>
      </c>
      <c r="R1184" s="1" t="s">
        <v>1741</v>
      </c>
      <c r="S1184" s="1" t="s">
        <v>1741</v>
      </c>
      <c r="T1184" s="1" t="s">
        <v>1741</v>
      </c>
      <c r="U1184" s="1" t="s">
        <v>1741</v>
      </c>
      <c r="V1184" s="1" t="s">
        <v>1741</v>
      </c>
      <c r="W1184" s="3" t="s">
        <v>1741</v>
      </c>
      <c r="X1184" s="3" t="s">
        <v>1741</v>
      </c>
      <c r="Y1184" s="3" t="s">
        <v>1741</v>
      </c>
      <c r="Z1184" s="3" t="s">
        <v>1741</v>
      </c>
      <c r="AA1184" s="3" t="s">
        <v>1741</v>
      </c>
      <c r="AB1184" s="3" t="s">
        <v>1741</v>
      </c>
      <c r="AC1184" s="3" t="s">
        <v>1741</v>
      </c>
      <c r="AD1184" s="3" t="s">
        <v>1741</v>
      </c>
      <c r="AE1184" s="3" t="s">
        <v>1741</v>
      </c>
      <c r="AF1184" s="3" t="s">
        <v>1741</v>
      </c>
      <c r="AG1184" s="3" t="s">
        <v>1741</v>
      </c>
      <c r="AH1184" s="3" t="s">
        <v>1741</v>
      </c>
      <c r="AI1184" s="15" t="s">
        <v>1741</v>
      </c>
    </row>
    <row r="1185" spans="1:35" x14ac:dyDescent="0.3">
      <c r="A1185" s="48" t="s">
        <v>854</v>
      </c>
      <c r="B1185" s="102" t="s">
        <v>40</v>
      </c>
      <c r="C1185" s="3" t="s">
        <v>40</v>
      </c>
      <c r="D1185" s="9">
        <v>2018</v>
      </c>
      <c r="E1185" s="4">
        <v>43354</v>
      </c>
      <c r="F1185" s="205">
        <v>6581940</v>
      </c>
      <c r="G1185" s="174">
        <v>142857</v>
      </c>
      <c r="H1185" s="1">
        <v>7.9643163034893947</v>
      </c>
      <c r="I1185" s="1">
        <v>3.4432319996440532</v>
      </c>
      <c r="J1185" s="1" t="s">
        <v>556</v>
      </c>
      <c r="K1185" s="1" t="s">
        <v>587</v>
      </c>
      <c r="L1185" s="1">
        <v>4.5527858422042016</v>
      </c>
      <c r="M1185" s="1">
        <v>7.5982469605454908</v>
      </c>
      <c r="N1185" s="1" t="s">
        <v>581</v>
      </c>
      <c r="O1185" s="1" t="s">
        <v>556</v>
      </c>
      <c r="P1185" s="1">
        <v>1.2671716666110502</v>
      </c>
      <c r="Q1185" s="1" t="s">
        <v>581</v>
      </c>
      <c r="R1185" s="1" t="s">
        <v>1741</v>
      </c>
      <c r="S1185" s="1" t="s">
        <v>1741</v>
      </c>
      <c r="T1185" s="1" t="s">
        <v>1741</v>
      </c>
      <c r="U1185" s="1" t="s">
        <v>1741</v>
      </c>
      <c r="V1185" s="1" t="s">
        <v>1741</v>
      </c>
      <c r="W1185" s="3" t="s">
        <v>1741</v>
      </c>
      <c r="X1185" s="3" t="s">
        <v>1741</v>
      </c>
      <c r="Y1185" s="3" t="s">
        <v>1741</v>
      </c>
      <c r="Z1185" s="3" t="s">
        <v>1741</v>
      </c>
      <c r="AA1185" s="3" t="s">
        <v>1741</v>
      </c>
      <c r="AB1185" s="3" t="s">
        <v>1741</v>
      </c>
      <c r="AC1185" s="3" t="s">
        <v>1741</v>
      </c>
      <c r="AD1185" s="3" t="s">
        <v>1741</v>
      </c>
      <c r="AE1185" s="3" t="s">
        <v>1741</v>
      </c>
      <c r="AF1185" s="3" t="s">
        <v>1741</v>
      </c>
      <c r="AG1185" s="3" t="s">
        <v>1741</v>
      </c>
      <c r="AH1185" s="3" t="s">
        <v>1741</v>
      </c>
      <c r="AI1185" s="15" t="s">
        <v>1741</v>
      </c>
    </row>
    <row r="1186" spans="1:35" x14ac:dyDescent="0.3">
      <c r="A1186" s="48" t="s">
        <v>855</v>
      </c>
      <c r="B1186" s="102" t="s">
        <v>40</v>
      </c>
      <c r="C1186" s="3" t="s">
        <v>40</v>
      </c>
      <c r="D1186" s="9">
        <v>2018</v>
      </c>
      <c r="E1186" s="4">
        <v>43383</v>
      </c>
      <c r="F1186" s="205">
        <v>6581940</v>
      </c>
      <c r="G1186" s="174">
        <v>142857</v>
      </c>
      <c r="H1186" s="1">
        <v>5.7513756490738599</v>
      </c>
      <c r="I1186" s="1">
        <v>2.8379889505209199</v>
      </c>
      <c r="J1186" s="1">
        <v>3.0172385159597437</v>
      </c>
      <c r="K1186" s="1">
        <v>0.88938342135273074</v>
      </c>
      <c r="L1186" s="1">
        <v>2.0283212099068879</v>
      </c>
      <c r="M1186" s="1">
        <v>4.0177810254536599</v>
      </c>
      <c r="N1186" s="1" t="s">
        <v>581</v>
      </c>
      <c r="O1186" s="1">
        <v>0.20814649970660204</v>
      </c>
      <c r="P1186" s="1" t="s">
        <v>581</v>
      </c>
      <c r="Q1186" s="1" t="s">
        <v>581</v>
      </c>
      <c r="R1186" s="1" t="s">
        <v>1741</v>
      </c>
      <c r="S1186" s="1" t="s">
        <v>1741</v>
      </c>
      <c r="T1186" s="1" t="s">
        <v>1741</v>
      </c>
      <c r="U1186" s="1" t="s">
        <v>1741</v>
      </c>
      <c r="V1186" s="1" t="s">
        <v>1741</v>
      </c>
      <c r="W1186" s="3" t="s">
        <v>1741</v>
      </c>
      <c r="X1186" s="3" t="s">
        <v>1741</v>
      </c>
      <c r="Y1186" s="3" t="s">
        <v>1741</v>
      </c>
      <c r="Z1186" s="3" t="s">
        <v>1741</v>
      </c>
      <c r="AA1186" s="3" t="s">
        <v>1741</v>
      </c>
      <c r="AB1186" s="3" t="s">
        <v>1741</v>
      </c>
      <c r="AC1186" s="3" t="s">
        <v>1741</v>
      </c>
      <c r="AD1186" s="3" t="s">
        <v>1741</v>
      </c>
      <c r="AE1186" s="3" t="s">
        <v>1741</v>
      </c>
      <c r="AF1186" s="3" t="s">
        <v>1741</v>
      </c>
      <c r="AG1186" s="3" t="s">
        <v>1741</v>
      </c>
      <c r="AH1186" s="3" t="s">
        <v>1741</v>
      </c>
      <c r="AI1186" s="15" t="s">
        <v>1741</v>
      </c>
    </row>
    <row r="1187" spans="1:35" x14ac:dyDescent="0.3">
      <c r="A1187" s="48" t="s">
        <v>856</v>
      </c>
      <c r="B1187" s="102" t="s">
        <v>40</v>
      </c>
      <c r="C1187" s="3" t="s">
        <v>40</v>
      </c>
      <c r="D1187" s="9">
        <v>2018</v>
      </c>
      <c r="E1187" s="4">
        <v>43416</v>
      </c>
      <c r="F1187" s="205">
        <v>6581940</v>
      </c>
      <c r="G1187" s="174">
        <v>142857</v>
      </c>
      <c r="H1187" s="1">
        <v>5.0932487629927277</v>
      </c>
      <c r="I1187" s="1">
        <v>3.1029787799289341</v>
      </c>
      <c r="J1187" s="1">
        <v>1.6275362800119548</v>
      </c>
      <c r="K1187" s="1" t="s">
        <v>587</v>
      </c>
      <c r="L1187" s="1">
        <v>3.4743576971186307</v>
      </c>
      <c r="M1187" s="1">
        <v>6.02165177830173</v>
      </c>
      <c r="N1187" s="1" t="s">
        <v>581</v>
      </c>
      <c r="O1187" s="1">
        <v>0.82456082090791361</v>
      </c>
      <c r="P1187" s="1">
        <v>2.5561496142308413</v>
      </c>
      <c r="Q1187" s="1" t="s">
        <v>581</v>
      </c>
      <c r="R1187" s="1" t="s">
        <v>1741</v>
      </c>
      <c r="S1187" s="1" t="s">
        <v>1741</v>
      </c>
      <c r="T1187" s="1" t="s">
        <v>1741</v>
      </c>
      <c r="U1187" s="1" t="s">
        <v>1741</v>
      </c>
      <c r="V1187" s="1" t="s">
        <v>1741</v>
      </c>
      <c r="W1187" s="3" t="s">
        <v>1741</v>
      </c>
      <c r="X1187" s="3" t="s">
        <v>1741</v>
      </c>
      <c r="Y1187" s="3" t="s">
        <v>1741</v>
      </c>
      <c r="Z1187" s="3" t="s">
        <v>1741</v>
      </c>
      <c r="AA1187" s="3" t="s">
        <v>1741</v>
      </c>
      <c r="AB1187" s="3" t="s">
        <v>1741</v>
      </c>
      <c r="AC1187" s="3" t="s">
        <v>1741</v>
      </c>
      <c r="AD1187" s="3" t="s">
        <v>1741</v>
      </c>
      <c r="AE1187" s="3" t="s">
        <v>1741</v>
      </c>
      <c r="AF1187" s="3" t="s">
        <v>1741</v>
      </c>
      <c r="AG1187" s="3" t="s">
        <v>1741</v>
      </c>
      <c r="AH1187" s="3" t="s">
        <v>1741</v>
      </c>
      <c r="AI1187" s="15" t="s">
        <v>1741</v>
      </c>
    </row>
    <row r="1188" spans="1:35" x14ac:dyDescent="0.3">
      <c r="A1188" s="48" t="s">
        <v>857</v>
      </c>
      <c r="B1188" s="102" t="s">
        <v>40</v>
      </c>
      <c r="C1188" s="3" t="s">
        <v>40</v>
      </c>
      <c r="D1188" s="9">
        <v>2018</v>
      </c>
      <c r="E1188" s="4">
        <v>43445</v>
      </c>
      <c r="F1188" s="205">
        <v>6581940</v>
      </c>
      <c r="G1188" s="174">
        <v>142857</v>
      </c>
      <c r="H1188" s="1">
        <v>4.3045384759821959</v>
      </c>
      <c r="I1188" s="1">
        <v>2.6812242508587651</v>
      </c>
      <c r="J1188" s="1">
        <v>1.1783027933331123</v>
      </c>
      <c r="K1188" s="1">
        <v>0.92050763776135736</v>
      </c>
      <c r="L1188" s="1">
        <v>3.1318687387476944</v>
      </c>
      <c r="M1188" s="1">
        <v>6.096954836144338</v>
      </c>
      <c r="N1188" s="1" t="s">
        <v>581</v>
      </c>
      <c r="O1188" s="1">
        <v>0.63786076410749193</v>
      </c>
      <c r="P1188" s="1">
        <v>1.7368589637385821</v>
      </c>
      <c r="Q1188" s="1" t="s">
        <v>581</v>
      </c>
      <c r="R1188" s="1" t="s">
        <v>1741</v>
      </c>
      <c r="S1188" s="1" t="s">
        <v>1741</v>
      </c>
      <c r="T1188" s="1" t="s">
        <v>1741</v>
      </c>
      <c r="U1188" s="1" t="s">
        <v>1741</v>
      </c>
      <c r="V1188" s="1" t="s">
        <v>1741</v>
      </c>
      <c r="W1188" s="3" t="s">
        <v>1741</v>
      </c>
      <c r="X1188" s="3" t="s">
        <v>1741</v>
      </c>
      <c r="Y1188" s="3" t="s">
        <v>1741</v>
      </c>
      <c r="Z1188" s="3" t="s">
        <v>1741</v>
      </c>
      <c r="AA1188" s="3" t="s">
        <v>1741</v>
      </c>
      <c r="AB1188" s="3" t="s">
        <v>1741</v>
      </c>
      <c r="AC1188" s="3" t="s">
        <v>1741</v>
      </c>
      <c r="AD1188" s="3" t="s">
        <v>1741</v>
      </c>
      <c r="AE1188" s="3" t="s">
        <v>1741</v>
      </c>
      <c r="AF1188" s="3" t="s">
        <v>1741</v>
      </c>
      <c r="AG1188" s="3" t="s">
        <v>1741</v>
      </c>
      <c r="AH1188" s="3" t="s">
        <v>1741</v>
      </c>
      <c r="AI1188" s="15" t="s">
        <v>1741</v>
      </c>
    </row>
    <row r="1189" spans="1:35" x14ac:dyDescent="0.3">
      <c r="A1189" s="48" t="s">
        <v>858</v>
      </c>
      <c r="B1189" s="89" t="s">
        <v>41</v>
      </c>
      <c r="C1189" s="89" t="s">
        <v>41</v>
      </c>
      <c r="D1189" s="9">
        <v>2018</v>
      </c>
      <c r="E1189" s="4">
        <v>43116</v>
      </c>
      <c r="F1189" s="205">
        <v>6568460</v>
      </c>
      <c r="G1189" s="174">
        <v>155057</v>
      </c>
      <c r="H1189" s="1">
        <v>7.3274106380961417</v>
      </c>
      <c r="I1189" s="1">
        <v>3.1009344416000344</v>
      </c>
      <c r="J1189" s="1">
        <v>4.8577689284999428</v>
      </c>
      <c r="K1189" s="1">
        <v>1.9826596293838163</v>
      </c>
      <c r="L1189" s="1">
        <v>3.0673071858243</v>
      </c>
      <c r="M1189" s="1">
        <v>4.5900993436785615</v>
      </c>
      <c r="N1189" s="1" t="s">
        <v>581</v>
      </c>
      <c r="O1189" s="1">
        <v>0.42199256239267624</v>
      </c>
      <c r="P1189" s="1" t="s">
        <v>581</v>
      </c>
      <c r="Q1189" s="1" t="s">
        <v>581</v>
      </c>
      <c r="R1189" s="1" t="s">
        <v>1741</v>
      </c>
      <c r="S1189" s="1" t="s">
        <v>1741</v>
      </c>
      <c r="T1189" s="1" t="s">
        <v>1741</v>
      </c>
      <c r="U1189" s="1" t="s">
        <v>1741</v>
      </c>
      <c r="V1189" s="1" t="s">
        <v>1741</v>
      </c>
      <c r="W1189" s="3" t="s">
        <v>1741</v>
      </c>
      <c r="X1189" s="3" t="s">
        <v>1741</v>
      </c>
      <c r="Y1189" s="3" t="s">
        <v>1741</v>
      </c>
      <c r="Z1189" s="3" t="s">
        <v>1741</v>
      </c>
      <c r="AA1189" s="3" t="s">
        <v>1741</v>
      </c>
      <c r="AB1189" s="3" t="s">
        <v>1741</v>
      </c>
      <c r="AC1189" s="3" t="s">
        <v>1741</v>
      </c>
      <c r="AD1189" s="3" t="s">
        <v>1741</v>
      </c>
      <c r="AE1189" s="3" t="s">
        <v>1741</v>
      </c>
      <c r="AF1189" s="3" t="s">
        <v>1741</v>
      </c>
      <c r="AG1189" s="3" t="s">
        <v>1741</v>
      </c>
      <c r="AH1189" s="3" t="s">
        <v>1741</v>
      </c>
      <c r="AI1189" s="15" t="s">
        <v>1741</v>
      </c>
    </row>
    <row r="1190" spans="1:35" x14ac:dyDescent="0.3">
      <c r="A1190" s="48" t="s">
        <v>859</v>
      </c>
      <c r="B1190" s="89" t="s">
        <v>41</v>
      </c>
      <c r="C1190" s="89" t="s">
        <v>41</v>
      </c>
      <c r="D1190" s="9">
        <v>2018</v>
      </c>
      <c r="E1190" s="4">
        <v>43140</v>
      </c>
      <c r="F1190" s="205">
        <v>6568460</v>
      </c>
      <c r="G1190" s="174">
        <v>155057</v>
      </c>
      <c r="H1190" s="1">
        <v>7.2417075409006042</v>
      </c>
      <c r="I1190" s="1">
        <v>3.2161429490627933</v>
      </c>
      <c r="J1190" s="1">
        <v>5.4388890646920451</v>
      </c>
      <c r="K1190" s="1">
        <v>2.3064670949231565</v>
      </c>
      <c r="L1190" s="1">
        <v>3.2538906996614032</v>
      </c>
      <c r="M1190" s="1">
        <v>4.7912196871407025</v>
      </c>
      <c r="N1190" s="1" t="s">
        <v>581</v>
      </c>
      <c r="O1190" s="1">
        <v>0.38980622976066154</v>
      </c>
      <c r="P1190" s="1">
        <v>0.47382466799573852</v>
      </c>
      <c r="Q1190" s="1" t="s">
        <v>581</v>
      </c>
      <c r="R1190" s="1" t="s">
        <v>1741</v>
      </c>
      <c r="S1190" s="1" t="s">
        <v>1741</v>
      </c>
      <c r="T1190" s="1" t="s">
        <v>1741</v>
      </c>
      <c r="U1190" s="1" t="s">
        <v>1741</v>
      </c>
      <c r="V1190" s="1" t="s">
        <v>1741</v>
      </c>
      <c r="W1190" s="3" t="s">
        <v>1741</v>
      </c>
      <c r="X1190" s="3" t="s">
        <v>1741</v>
      </c>
      <c r="Y1190" s="3" t="s">
        <v>1741</v>
      </c>
      <c r="Z1190" s="3" t="s">
        <v>1741</v>
      </c>
      <c r="AA1190" s="3" t="s">
        <v>1741</v>
      </c>
      <c r="AB1190" s="3" t="s">
        <v>1741</v>
      </c>
      <c r="AC1190" s="3" t="s">
        <v>1741</v>
      </c>
      <c r="AD1190" s="3" t="s">
        <v>1741</v>
      </c>
      <c r="AE1190" s="3" t="s">
        <v>1741</v>
      </c>
      <c r="AF1190" s="3" t="s">
        <v>1741</v>
      </c>
      <c r="AG1190" s="3" t="s">
        <v>1741</v>
      </c>
      <c r="AH1190" s="3" t="s">
        <v>1741</v>
      </c>
      <c r="AI1190" s="15" t="s">
        <v>1741</v>
      </c>
    </row>
    <row r="1191" spans="1:35" x14ac:dyDescent="0.3">
      <c r="A1191" s="48" t="s">
        <v>860</v>
      </c>
      <c r="B1191" s="89" t="s">
        <v>41</v>
      </c>
      <c r="C1191" s="89" t="s">
        <v>41</v>
      </c>
      <c r="D1191" s="9">
        <v>2018</v>
      </c>
      <c r="E1191" s="4">
        <v>43168</v>
      </c>
      <c r="F1191" s="205">
        <v>6568460</v>
      </c>
      <c r="G1191" s="174">
        <v>155057</v>
      </c>
      <c r="H1191" s="1">
        <v>8.9723339546747791</v>
      </c>
      <c r="I1191" s="1">
        <v>3.1146647481387015</v>
      </c>
      <c r="J1191" s="1">
        <v>4.8311259360999381</v>
      </c>
      <c r="K1191" s="1">
        <v>1.8695837012328724</v>
      </c>
      <c r="L1191" s="1">
        <v>2.85800712907551</v>
      </c>
      <c r="M1191" s="1">
        <v>4.2877900955993775</v>
      </c>
      <c r="N1191" s="1" t="s">
        <v>581</v>
      </c>
      <c r="O1191" s="1">
        <v>0.4302189956070071</v>
      </c>
      <c r="P1191" s="1">
        <v>0.50928196910733958</v>
      </c>
      <c r="Q1191" s="1" t="s">
        <v>581</v>
      </c>
      <c r="R1191" s="1" t="s">
        <v>1741</v>
      </c>
      <c r="S1191" s="1" t="s">
        <v>1741</v>
      </c>
      <c r="T1191" s="1" t="s">
        <v>1741</v>
      </c>
      <c r="U1191" s="1" t="s">
        <v>1741</v>
      </c>
      <c r="V1191" s="1" t="s">
        <v>1741</v>
      </c>
      <c r="W1191" s="3" t="s">
        <v>1741</v>
      </c>
      <c r="X1191" s="3" t="s">
        <v>1741</v>
      </c>
      <c r="Y1191" s="3" t="s">
        <v>1741</v>
      </c>
      <c r="Z1191" s="3" t="s">
        <v>1741</v>
      </c>
      <c r="AA1191" s="3" t="s">
        <v>1741</v>
      </c>
      <c r="AB1191" s="3" t="s">
        <v>1741</v>
      </c>
      <c r="AC1191" s="3" t="s">
        <v>1741</v>
      </c>
      <c r="AD1191" s="3" t="s">
        <v>1741</v>
      </c>
      <c r="AE1191" s="3" t="s">
        <v>1741</v>
      </c>
      <c r="AF1191" s="3" t="s">
        <v>1741</v>
      </c>
      <c r="AG1191" s="3" t="s">
        <v>1741</v>
      </c>
      <c r="AH1191" s="3" t="s">
        <v>1741</v>
      </c>
      <c r="AI1191" s="15" t="s">
        <v>1741</v>
      </c>
    </row>
    <row r="1192" spans="1:35" x14ac:dyDescent="0.3">
      <c r="A1192" s="48" t="s">
        <v>861</v>
      </c>
      <c r="B1192" s="89" t="s">
        <v>41</v>
      </c>
      <c r="C1192" s="89" t="s">
        <v>41</v>
      </c>
      <c r="D1192" s="9">
        <v>2018</v>
      </c>
      <c r="E1192" s="4">
        <v>43206</v>
      </c>
      <c r="F1192" s="205">
        <v>6568460</v>
      </c>
      <c r="G1192" s="174">
        <v>155057</v>
      </c>
      <c r="H1192" s="1">
        <v>5.4151618133759811</v>
      </c>
      <c r="I1192" s="1">
        <v>2.485728882077253</v>
      </c>
      <c r="J1192" s="1">
        <v>3.9513893516359038</v>
      </c>
      <c r="K1192" s="1">
        <v>1.3834654938806337</v>
      </c>
      <c r="L1192" s="1">
        <v>2.1163901290508877</v>
      </c>
      <c r="M1192" s="1">
        <v>3.898591768285911</v>
      </c>
      <c r="N1192" s="1" t="s">
        <v>581</v>
      </c>
      <c r="O1192" s="1">
        <v>0.34313098331889569</v>
      </c>
      <c r="P1192" s="1" t="s">
        <v>581</v>
      </c>
      <c r="Q1192" s="1" t="s">
        <v>581</v>
      </c>
      <c r="R1192" s="1" t="s">
        <v>1741</v>
      </c>
      <c r="S1192" s="1" t="s">
        <v>1741</v>
      </c>
      <c r="T1192" s="1" t="s">
        <v>1741</v>
      </c>
      <c r="U1192" s="1" t="s">
        <v>1741</v>
      </c>
      <c r="V1192" s="1" t="s">
        <v>1741</v>
      </c>
      <c r="W1192" s="3" t="s">
        <v>1741</v>
      </c>
      <c r="X1192" s="3" t="s">
        <v>1741</v>
      </c>
      <c r="Y1192" s="3" t="s">
        <v>1741</v>
      </c>
      <c r="Z1192" s="3" t="s">
        <v>1741</v>
      </c>
      <c r="AA1192" s="3" t="s">
        <v>1741</v>
      </c>
      <c r="AB1192" s="3" t="s">
        <v>1741</v>
      </c>
      <c r="AC1192" s="3" t="s">
        <v>1741</v>
      </c>
      <c r="AD1192" s="3" t="s">
        <v>1741</v>
      </c>
      <c r="AE1192" s="3" t="s">
        <v>1741</v>
      </c>
      <c r="AF1192" s="3" t="s">
        <v>1741</v>
      </c>
      <c r="AG1192" s="3" t="s">
        <v>1741</v>
      </c>
      <c r="AH1192" s="3" t="s">
        <v>1741</v>
      </c>
      <c r="AI1192" s="15" t="s">
        <v>1741</v>
      </c>
    </row>
    <row r="1193" spans="1:35" x14ac:dyDescent="0.3">
      <c r="A1193" s="48" t="s">
        <v>862</v>
      </c>
      <c r="B1193" s="89" t="s">
        <v>41</v>
      </c>
      <c r="C1193" s="89" t="s">
        <v>41</v>
      </c>
      <c r="D1193" s="9">
        <v>2018</v>
      </c>
      <c r="E1193" s="4">
        <v>43234</v>
      </c>
      <c r="F1193" s="205">
        <v>6568460</v>
      </c>
      <c r="G1193" s="174">
        <v>155057</v>
      </c>
      <c r="H1193" s="1">
        <v>4.9503331247873383</v>
      </c>
      <c r="I1193" s="1">
        <v>2.8601534459481708</v>
      </c>
      <c r="J1193" s="1">
        <v>3.3570966007002752</v>
      </c>
      <c r="K1193" s="1">
        <v>1.0609514087830794</v>
      </c>
      <c r="L1193" s="1">
        <v>2.8422843469766317</v>
      </c>
      <c r="M1193" s="1">
        <v>4.6807270571964832</v>
      </c>
      <c r="N1193" s="1" t="s">
        <v>581</v>
      </c>
      <c r="O1193" s="1">
        <v>0.41228006629567432</v>
      </c>
      <c r="P1193" s="1" t="s">
        <v>581</v>
      </c>
      <c r="Q1193" s="1" t="s">
        <v>581</v>
      </c>
      <c r="R1193" s="1" t="s">
        <v>1741</v>
      </c>
      <c r="S1193" s="1" t="s">
        <v>1741</v>
      </c>
      <c r="T1193" s="1" t="s">
        <v>1741</v>
      </c>
      <c r="U1193" s="1" t="s">
        <v>1741</v>
      </c>
      <c r="V1193" s="1" t="s">
        <v>1741</v>
      </c>
      <c r="W1193" s="3" t="s">
        <v>1741</v>
      </c>
      <c r="X1193" s="3" t="s">
        <v>1741</v>
      </c>
      <c r="Y1193" s="3" t="s">
        <v>1741</v>
      </c>
      <c r="Z1193" s="3" t="s">
        <v>1741</v>
      </c>
      <c r="AA1193" s="3" t="s">
        <v>1741</v>
      </c>
      <c r="AB1193" s="3" t="s">
        <v>1741</v>
      </c>
      <c r="AC1193" s="3" t="s">
        <v>1741</v>
      </c>
      <c r="AD1193" s="3" t="s">
        <v>1741</v>
      </c>
      <c r="AE1193" s="3" t="s">
        <v>1741</v>
      </c>
      <c r="AF1193" s="3" t="s">
        <v>1741</v>
      </c>
      <c r="AG1193" s="3" t="s">
        <v>1741</v>
      </c>
      <c r="AH1193" s="3" t="s">
        <v>1741</v>
      </c>
      <c r="AI1193" s="15" t="s">
        <v>1741</v>
      </c>
    </row>
    <row r="1194" spans="1:35" x14ac:dyDescent="0.3">
      <c r="A1194" s="48" t="s">
        <v>863</v>
      </c>
      <c r="B1194" s="89" t="s">
        <v>41</v>
      </c>
      <c r="C1194" s="89" t="s">
        <v>41</v>
      </c>
      <c r="D1194" s="9">
        <v>2018</v>
      </c>
      <c r="E1194" s="4">
        <v>43259</v>
      </c>
      <c r="F1194" s="205">
        <v>6568460</v>
      </c>
      <c r="G1194" s="174">
        <v>155057</v>
      </c>
      <c r="H1194" s="1">
        <v>6.5906273520166456</v>
      </c>
      <c r="I1194" s="1">
        <v>2.7654181608890065</v>
      </c>
      <c r="J1194" s="1">
        <v>3.2536636118121041</v>
      </c>
      <c r="K1194" s="1">
        <v>1.1972594855447822</v>
      </c>
      <c r="L1194" s="1">
        <v>2.8881369814495059</v>
      </c>
      <c r="M1194" s="1">
        <v>4.7025058662062245</v>
      </c>
      <c r="N1194" s="1" t="s">
        <v>581</v>
      </c>
      <c r="O1194" s="1">
        <v>0.38607606145127721</v>
      </c>
      <c r="P1194" s="1" t="s">
        <v>581</v>
      </c>
      <c r="Q1194" s="1" t="s">
        <v>581</v>
      </c>
      <c r="R1194" s="1" t="s">
        <v>1741</v>
      </c>
      <c r="S1194" s="1" t="s">
        <v>1741</v>
      </c>
      <c r="T1194" s="1" t="s">
        <v>1741</v>
      </c>
      <c r="U1194" s="1" t="s">
        <v>1741</v>
      </c>
      <c r="V1194" s="1" t="s">
        <v>1741</v>
      </c>
      <c r="W1194" s="3" t="s">
        <v>1741</v>
      </c>
      <c r="X1194" s="3" t="s">
        <v>1741</v>
      </c>
      <c r="Y1194" s="3" t="s">
        <v>1741</v>
      </c>
      <c r="Z1194" s="3" t="s">
        <v>1741</v>
      </c>
      <c r="AA1194" s="3" t="s">
        <v>1741</v>
      </c>
      <c r="AB1194" s="3" t="s">
        <v>1741</v>
      </c>
      <c r="AC1194" s="3" t="s">
        <v>1741</v>
      </c>
      <c r="AD1194" s="3" t="s">
        <v>1741</v>
      </c>
      <c r="AE1194" s="3" t="s">
        <v>1741</v>
      </c>
      <c r="AF1194" s="3" t="s">
        <v>1741</v>
      </c>
      <c r="AG1194" s="3" t="s">
        <v>1741</v>
      </c>
      <c r="AH1194" s="3" t="s">
        <v>1741</v>
      </c>
      <c r="AI1194" s="15" t="s">
        <v>1741</v>
      </c>
    </row>
    <row r="1195" spans="1:35" x14ac:dyDescent="0.3">
      <c r="A1195" s="48" t="s">
        <v>864</v>
      </c>
      <c r="B1195" s="89" t="s">
        <v>41</v>
      </c>
      <c r="C1195" s="89" t="s">
        <v>41</v>
      </c>
      <c r="D1195" s="9">
        <v>2018</v>
      </c>
      <c r="E1195" s="4">
        <v>43298</v>
      </c>
      <c r="F1195" s="205">
        <v>6568460</v>
      </c>
      <c r="G1195" s="174">
        <v>155057</v>
      </c>
      <c r="H1195" s="1">
        <v>4.9176829472696184</v>
      </c>
      <c r="I1195" s="1">
        <v>2.9777077536790588</v>
      </c>
      <c r="J1195" s="1">
        <v>2.724112500419027</v>
      </c>
      <c r="K1195" s="1">
        <v>1.3737387281686835</v>
      </c>
      <c r="L1195" s="1">
        <v>2.8221970433441719</v>
      </c>
      <c r="M1195" s="1">
        <v>6.2502765579430788</v>
      </c>
      <c r="N1195" s="1" t="s">
        <v>581</v>
      </c>
      <c r="O1195" s="1">
        <v>0.40445174482920454</v>
      </c>
      <c r="P1195" s="1" t="s">
        <v>581</v>
      </c>
      <c r="Q1195" s="1" t="s">
        <v>581</v>
      </c>
      <c r="R1195" s="1" t="s">
        <v>1741</v>
      </c>
      <c r="S1195" s="1" t="s">
        <v>1741</v>
      </c>
      <c r="T1195" s="1" t="s">
        <v>1741</v>
      </c>
      <c r="U1195" s="1" t="s">
        <v>1741</v>
      </c>
      <c r="V1195" s="1" t="s">
        <v>1741</v>
      </c>
      <c r="W1195" s="3" t="s">
        <v>1741</v>
      </c>
      <c r="X1195" s="3" t="s">
        <v>1741</v>
      </c>
      <c r="Y1195" s="3" t="s">
        <v>1741</v>
      </c>
      <c r="Z1195" s="3" t="s">
        <v>1741</v>
      </c>
      <c r="AA1195" s="3" t="s">
        <v>1741</v>
      </c>
      <c r="AB1195" s="3" t="s">
        <v>1741</v>
      </c>
      <c r="AC1195" s="3" t="s">
        <v>1741</v>
      </c>
      <c r="AD1195" s="3" t="s">
        <v>1741</v>
      </c>
      <c r="AE1195" s="3" t="s">
        <v>1741</v>
      </c>
      <c r="AF1195" s="3" t="s">
        <v>1741</v>
      </c>
      <c r="AG1195" s="3" t="s">
        <v>1741</v>
      </c>
      <c r="AH1195" s="3" t="s">
        <v>1741</v>
      </c>
      <c r="AI1195" s="15" t="s">
        <v>1741</v>
      </c>
    </row>
    <row r="1196" spans="1:35" x14ac:dyDescent="0.3">
      <c r="A1196" s="48" t="s">
        <v>865</v>
      </c>
      <c r="B1196" s="89" t="s">
        <v>41</v>
      </c>
      <c r="C1196" s="89" t="s">
        <v>41</v>
      </c>
      <c r="D1196" s="9">
        <v>2018</v>
      </c>
      <c r="E1196" s="4">
        <v>43333</v>
      </c>
      <c r="F1196" s="205">
        <v>6568460</v>
      </c>
      <c r="G1196" s="174">
        <v>155057</v>
      </c>
      <c r="H1196" s="1">
        <v>4.4265594769497634</v>
      </c>
      <c r="I1196" s="1">
        <v>2.9764493962238978</v>
      </c>
      <c r="J1196" s="1">
        <v>2.8808793114950966</v>
      </c>
      <c r="K1196" s="1">
        <v>1.1768630328907865</v>
      </c>
      <c r="L1196" s="1">
        <v>3.2186590166121825</v>
      </c>
      <c r="M1196" s="1">
        <v>6.6532790713189671</v>
      </c>
      <c r="N1196" s="1" t="s">
        <v>581</v>
      </c>
      <c r="O1196" s="1">
        <v>0.36577490159450265</v>
      </c>
      <c r="P1196" s="1" t="s">
        <v>581</v>
      </c>
      <c r="Q1196" s="1" t="s">
        <v>581</v>
      </c>
      <c r="R1196" s="1" t="s">
        <v>1741</v>
      </c>
      <c r="S1196" s="1" t="s">
        <v>1741</v>
      </c>
      <c r="T1196" s="1" t="s">
        <v>1741</v>
      </c>
      <c r="U1196" s="1" t="s">
        <v>1741</v>
      </c>
      <c r="V1196" s="1" t="s">
        <v>1741</v>
      </c>
      <c r="W1196" s="3" t="s">
        <v>1741</v>
      </c>
      <c r="X1196" s="3" t="s">
        <v>1741</v>
      </c>
      <c r="Y1196" s="3" t="s">
        <v>1741</v>
      </c>
      <c r="Z1196" s="3" t="s">
        <v>1741</v>
      </c>
      <c r="AA1196" s="3" t="s">
        <v>1741</v>
      </c>
      <c r="AB1196" s="3" t="s">
        <v>1741</v>
      </c>
      <c r="AC1196" s="3" t="s">
        <v>1741</v>
      </c>
      <c r="AD1196" s="3" t="s">
        <v>1741</v>
      </c>
      <c r="AE1196" s="3" t="s">
        <v>1741</v>
      </c>
      <c r="AF1196" s="3" t="s">
        <v>1741</v>
      </c>
      <c r="AG1196" s="3" t="s">
        <v>1741</v>
      </c>
      <c r="AH1196" s="3" t="s">
        <v>1741</v>
      </c>
      <c r="AI1196" s="15" t="s">
        <v>1741</v>
      </c>
    </row>
    <row r="1197" spans="1:35" x14ac:dyDescent="0.3">
      <c r="A1197" s="48" t="s">
        <v>866</v>
      </c>
      <c r="B1197" s="89" t="s">
        <v>41</v>
      </c>
      <c r="C1197" s="89" t="s">
        <v>41</v>
      </c>
      <c r="D1197" s="9">
        <v>2018</v>
      </c>
      <c r="E1197" s="4">
        <v>43355</v>
      </c>
      <c r="F1197" s="205">
        <v>6568460</v>
      </c>
      <c r="G1197" s="174">
        <v>155057</v>
      </c>
      <c r="H1197" s="1">
        <v>7.3767021015800855</v>
      </c>
      <c r="I1197" s="1">
        <v>2.576831361012681</v>
      </c>
      <c r="J1197" s="1">
        <v>4.2689264781261844</v>
      </c>
      <c r="K1197" s="1">
        <v>1.8277952352298814</v>
      </c>
      <c r="L1197" s="1">
        <v>5.9983062557108164</v>
      </c>
      <c r="M1197" s="1">
        <v>5.3719551603485556</v>
      </c>
      <c r="N1197" s="1" t="s">
        <v>581</v>
      </c>
      <c r="O1197" s="1" t="s">
        <v>556</v>
      </c>
      <c r="P1197" s="1" t="s">
        <v>581</v>
      </c>
      <c r="Q1197" s="1" t="s">
        <v>581</v>
      </c>
      <c r="R1197" s="1" t="s">
        <v>1741</v>
      </c>
      <c r="S1197" s="1" t="s">
        <v>1741</v>
      </c>
      <c r="T1197" s="1" t="s">
        <v>1741</v>
      </c>
      <c r="U1197" s="1" t="s">
        <v>1741</v>
      </c>
      <c r="V1197" s="1" t="s">
        <v>1741</v>
      </c>
      <c r="W1197" s="3" t="s">
        <v>1741</v>
      </c>
      <c r="X1197" s="3" t="s">
        <v>1741</v>
      </c>
      <c r="Y1197" s="3" t="s">
        <v>1741</v>
      </c>
      <c r="Z1197" s="3" t="s">
        <v>1741</v>
      </c>
      <c r="AA1197" s="3" t="s">
        <v>1741</v>
      </c>
      <c r="AB1197" s="3" t="s">
        <v>1741</v>
      </c>
      <c r="AC1197" s="3" t="s">
        <v>1741</v>
      </c>
      <c r="AD1197" s="3" t="s">
        <v>1741</v>
      </c>
      <c r="AE1197" s="3" t="s">
        <v>1741</v>
      </c>
      <c r="AF1197" s="3" t="s">
        <v>1741</v>
      </c>
      <c r="AG1197" s="3" t="s">
        <v>1741</v>
      </c>
      <c r="AH1197" s="3" t="s">
        <v>1741</v>
      </c>
      <c r="AI1197" s="15" t="s">
        <v>1741</v>
      </c>
    </row>
    <row r="1198" spans="1:35" x14ac:dyDescent="0.3">
      <c r="A1198" s="48" t="s">
        <v>867</v>
      </c>
      <c r="B1198" s="89" t="s">
        <v>41</v>
      </c>
      <c r="C1198" s="89" t="s">
        <v>41</v>
      </c>
      <c r="D1198" s="9">
        <v>2018</v>
      </c>
      <c r="E1198" s="4">
        <v>43384</v>
      </c>
      <c r="F1198" s="205">
        <v>6568460</v>
      </c>
      <c r="G1198" s="174">
        <v>155057</v>
      </c>
      <c r="H1198" s="1">
        <v>4.9668671069781709</v>
      </c>
      <c r="I1198" s="1">
        <v>2.8733063888980168</v>
      </c>
      <c r="J1198" s="1">
        <v>0.72421384681102752</v>
      </c>
      <c r="K1198" s="1">
        <v>0.99157712570783896</v>
      </c>
      <c r="L1198" s="1">
        <v>0.73494780884785149</v>
      </c>
      <c r="M1198" s="1">
        <v>1.3033001456751991</v>
      </c>
      <c r="N1198" s="1" t="s">
        <v>581</v>
      </c>
      <c r="O1198" s="1">
        <v>0.20263091600127059</v>
      </c>
      <c r="P1198" s="1" t="s">
        <v>581</v>
      </c>
      <c r="Q1198" s="1" t="s">
        <v>581</v>
      </c>
      <c r="R1198" s="1" t="s">
        <v>1741</v>
      </c>
      <c r="S1198" s="1" t="s">
        <v>1741</v>
      </c>
      <c r="T1198" s="1" t="s">
        <v>1741</v>
      </c>
      <c r="U1198" s="1" t="s">
        <v>1741</v>
      </c>
      <c r="V1198" s="1" t="s">
        <v>1741</v>
      </c>
      <c r="W1198" s="3" t="s">
        <v>1741</v>
      </c>
      <c r="X1198" s="3" t="s">
        <v>1741</v>
      </c>
      <c r="Y1198" s="3" t="s">
        <v>1741</v>
      </c>
      <c r="Z1198" s="3" t="s">
        <v>1741</v>
      </c>
      <c r="AA1198" s="3" t="s">
        <v>1741</v>
      </c>
      <c r="AB1198" s="3" t="s">
        <v>1741</v>
      </c>
      <c r="AC1198" s="3" t="s">
        <v>1741</v>
      </c>
      <c r="AD1198" s="3" t="s">
        <v>1741</v>
      </c>
      <c r="AE1198" s="3" t="s">
        <v>1741</v>
      </c>
      <c r="AF1198" s="3" t="s">
        <v>1741</v>
      </c>
      <c r="AG1198" s="3" t="s">
        <v>1741</v>
      </c>
      <c r="AH1198" s="3" t="s">
        <v>1741</v>
      </c>
      <c r="AI1198" s="15" t="s">
        <v>1741</v>
      </c>
    </row>
    <row r="1199" spans="1:35" x14ac:dyDescent="0.3">
      <c r="A1199" s="48" t="s">
        <v>867</v>
      </c>
      <c r="B1199" s="89" t="s">
        <v>41</v>
      </c>
      <c r="C1199" s="89" t="s">
        <v>41</v>
      </c>
      <c r="D1199" s="9">
        <v>2018</v>
      </c>
      <c r="E1199" s="4">
        <v>43384</v>
      </c>
      <c r="F1199" s="205">
        <v>6568460</v>
      </c>
      <c r="G1199" s="174">
        <v>155057</v>
      </c>
      <c r="H1199" s="1">
        <v>4.4775986856711514</v>
      </c>
      <c r="I1199" s="1">
        <v>2.3108432130011987</v>
      </c>
      <c r="J1199" s="1">
        <v>2.8363527374450515</v>
      </c>
      <c r="K1199" s="1">
        <v>0.28251409795302163</v>
      </c>
      <c r="L1199" s="1">
        <v>2.8887482793836865</v>
      </c>
      <c r="M1199" s="1">
        <v>4.4774876781670434</v>
      </c>
      <c r="N1199" s="1" t="s">
        <v>581</v>
      </c>
      <c r="O1199" s="1">
        <v>0.43637049864570848</v>
      </c>
      <c r="P1199" s="1" t="s">
        <v>581</v>
      </c>
      <c r="Q1199" s="1" t="s">
        <v>581</v>
      </c>
      <c r="R1199" s="1" t="s">
        <v>1741</v>
      </c>
      <c r="S1199" s="1" t="s">
        <v>1741</v>
      </c>
      <c r="T1199" s="1" t="s">
        <v>1741</v>
      </c>
      <c r="U1199" s="1" t="s">
        <v>1741</v>
      </c>
      <c r="V1199" s="1" t="s">
        <v>1741</v>
      </c>
      <c r="W1199" s="3" t="s">
        <v>1741</v>
      </c>
      <c r="X1199" s="3" t="s">
        <v>1741</v>
      </c>
      <c r="Y1199" s="3" t="s">
        <v>1741</v>
      </c>
      <c r="Z1199" s="3" t="s">
        <v>1741</v>
      </c>
      <c r="AA1199" s="3" t="s">
        <v>1741</v>
      </c>
      <c r="AB1199" s="3" t="s">
        <v>1741</v>
      </c>
      <c r="AC1199" s="3" t="s">
        <v>1741</v>
      </c>
      <c r="AD1199" s="3" t="s">
        <v>1741</v>
      </c>
      <c r="AE1199" s="3" t="s">
        <v>1741</v>
      </c>
      <c r="AF1199" s="3" t="s">
        <v>1741</v>
      </c>
      <c r="AG1199" s="3" t="s">
        <v>1741</v>
      </c>
      <c r="AH1199" s="3" t="s">
        <v>1741</v>
      </c>
      <c r="AI1199" s="15" t="s">
        <v>1741</v>
      </c>
    </row>
    <row r="1200" spans="1:35" x14ac:dyDescent="0.3">
      <c r="A1200" s="48" t="s">
        <v>868</v>
      </c>
      <c r="B1200" s="89" t="s">
        <v>41</v>
      </c>
      <c r="C1200" s="89" t="s">
        <v>41</v>
      </c>
      <c r="D1200" s="9">
        <v>2018</v>
      </c>
      <c r="E1200" s="4">
        <v>43416</v>
      </c>
      <c r="F1200" s="205">
        <v>6568460</v>
      </c>
      <c r="G1200" s="174">
        <v>155057</v>
      </c>
      <c r="H1200" s="1">
        <v>5.3440515521245624</v>
      </c>
      <c r="I1200" s="1">
        <v>2.4807824408753398</v>
      </c>
      <c r="J1200" s="1">
        <v>2.7840109908082824</v>
      </c>
      <c r="K1200" s="1" t="s">
        <v>587</v>
      </c>
      <c r="L1200" s="1">
        <v>3.1050123755628971</v>
      </c>
      <c r="M1200" s="1">
        <v>4.7211409505740738</v>
      </c>
      <c r="N1200" s="1" t="s">
        <v>581</v>
      </c>
      <c r="O1200" s="1">
        <v>0.55379281017958204</v>
      </c>
      <c r="P1200" s="1" t="s">
        <v>581</v>
      </c>
      <c r="Q1200" s="1" t="s">
        <v>581</v>
      </c>
      <c r="R1200" s="1" t="s">
        <v>1741</v>
      </c>
      <c r="S1200" s="1" t="s">
        <v>1741</v>
      </c>
      <c r="T1200" s="1" t="s">
        <v>1741</v>
      </c>
      <c r="U1200" s="1" t="s">
        <v>1741</v>
      </c>
      <c r="V1200" s="1" t="s">
        <v>1741</v>
      </c>
      <c r="W1200" s="3" t="s">
        <v>1741</v>
      </c>
      <c r="X1200" s="3" t="s">
        <v>1741</v>
      </c>
      <c r="Y1200" s="3" t="s">
        <v>1741</v>
      </c>
      <c r="Z1200" s="3" t="s">
        <v>1741</v>
      </c>
      <c r="AA1200" s="3" t="s">
        <v>1741</v>
      </c>
      <c r="AB1200" s="3" t="s">
        <v>1741</v>
      </c>
      <c r="AC1200" s="3" t="s">
        <v>1741</v>
      </c>
      <c r="AD1200" s="3" t="s">
        <v>1741</v>
      </c>
      <c r="AE1200" s="3" t="s">
        <v>1741</v>
      </c>
      <c r="AF1200" s="3" t="s">
        <v>1741</v>
      </c>
      <c r="AG1200" s="3" t="s">
        <v>1741</v>
      </c>
      <c r="AH1200" s="3" t="s">
        <v>1741</v>
      </c>
      <c r="AI1200" s="15" t="s">
        <v>1741</v>
      </c>
    </row>
    <row r="1201" spans="1:35" x14ac:dyDescent="0.3">
      <c r="A1201" s="48" t="s">
        <v>869</v>
      </c>
      <c r="B1201" s="89" t="s">
        <v>41</v>
      </c>
      <c r="C1201" s="89" t="s">
        <v>41</v>
      </c>
      <c r="D1201" s="9">
        <v>2018</v>
      </c>
      <c r="E1201" s="4">
        <v>43446</v>
      </c>
      <c r="F1201" s="205">
        <v>6568460</v>
      </c>
      <c r="G1201" s="174">
        <v>155057</v>
      </c>
      <c r="H1201" s="1">
        <v>3.9452757777851515</v>
      </c>
      <c r="I1201" s="1">
        <v>2.243494033201721</v>
      </c>
      <c r="J1201" s="1">
        <v>2.5833637479677494</v>
      </c>
      <c r="K1201" s="1">
        <v>0.58661534888350653</v>
      </c>
      <c r="L1201" s="1">
        <v>3.0165787407235367</v>
      </c>
      <c r="M1201" s="1">
        <v>4.811042171273102</v>
      </c>
      <c r="N1201" s="1" t="s">
        <v>581</v>
      </c>
      <c r="O1201" s="1">
        <v>0.35668071269783336</v>
      </c>
      <c r="P1201" s="1" t="s">
        <v>581</v>
      </c>
      <c r="Q1201" s="1" t="s">
        <v>581</v>
      </c>
      <c r="R1201" s="1" t="s">
        <v>1741</v>
      </c>
      <c r="S1201" s="1" t="s">
        <v>1741</v>
      </c>
      <c r="T1201" s="1" t="s">
        <v>1741</v>
      </c>
      <c r="U1201" s="1" t="s">
        <v>1741</v>
      </c>
      <c r="V1201" s="1" t="s">
        <v>1741</v>
      </c>
      <c r="W1201" s="3" t="s">
        <v>1741</v>
      </c>
      <c r="X1201" s="3" t="s">
        <v>1741</v>
      </c>
      <c r="Y1201" s="3" t="s">
        <v>1741</v>
      </c>
      <c r="Z1201" s="3" t="s">
        <v>1741</v>
      </c>
      <c r="AA1201" s="3" t="s">
        <v>1741</v>
      </c>
      <c r="AB1201" s="3" t="s">
        <v>1741</v>
      </c>
      <c r="AC1201" s="3" t="s">
        <v>1741</v>
      </c>
      <c r="AD1201" s="3" t="s">
        <v>1741</v>
      </c>
      <c r="AE1201" s="3" t="s">
        <v>1741</v>
      </c>
      <c r="AF1201" s="3" t="s">
        <v>1741</v>
      </c>
      <c r="AG1201" s="3" t="s">
        <v>1741</v>
      </c>
      <c r="AH1201" s="3" t="s">
        <v>1741</v>
      </c>
      <c r="AI1201" s="15" t="s">
        <v>1741</v>
      </c>
    </row>
    <row r="1202" spans="1:35" x14ac:dyDescent="0.3">
      <c r="A1202" s="48" t="s">
        <v>870</v>
      </c>
      <c r="B1202" s="89" t="s">
        <v>42</v>
      </c>
      <c r="C1202" s="3" t="s">
        <v>42</v>
      </c>
      <c r="D1202" s="9">
        <v>2018</v>
      </c>
      <c r="E1202" s="4">
        <v>43116</v>
      </c>
      <c r="F1202" s="205">
        <v>6572520</v>
      </c>
      <c r="G1202" s="174">
        <v>148156</v>
      </c>
      <c r="H1202" s="1">
        <v>1.6888115269316315</v>
      </c>
      <c r="I1202" s="1">
        <v>2.7202398220674984</v>
      </c>
      <c r="J1202" s="1">
        <v>1.1817694398779399</v>
      </c>
      <c r="K1202" s="1">
        <v>1.9155680194264473</v>
      </c>
      <c r="L1202" s="1">
        <v>1.5267940990018158</v>
      </c>
      <c r="M1202" s="1">
        <v>1.8460067261923949</v>
      </c>
      <c r="N1202" s="1" t="s">
        <v>581</v>
      </c>
      <c r="O1202" s="1">
        <v>0.43175171109606847</v>
      </c>
      <c r="P1202" s="1" t="s">
        <v>581</v>
      </c>
      <c r="Q1202" s="1" t="s">
        <v>581</v>
      </c>
      <c r="R1202" s="1" t="s">
        <v>1741</v>
      </c>
      <c r="S1202" s="1" t="s">
        <v>1741</v>
      </c>
      <c r="T1202" s="1" t="s">
        <v>1741</v>
      </c>
      <c r="U1202" s="1" t="s">
        <v>1741</v>
      </c>
      <c r="V1202" s="1" t="s">
        <v>1741</v>
      </c>
      <c r="W1202" s="3" t="s">
        <v>1741</v>
      </c>
      <c r="X1202" s="3" t="s">
        <v>1741</v>
      </c>
      <c r="Y1202" s="3" t="s">
        <v>1741</v>
      </c>
      <c r="Z1202" s="3" t="s">
        <v>1741</v>
      </c>
      <c r="AA1202" s="3" t="s">
        <v>1741</v>
      </c>
      <c r="AB1202" s="3" t="s">
        <v>1741</v>
      </c>
      <c r="AC1202" s="3" t="s">
        <v>1741</v>
      </c>
      <c r="AD1202" s="3" t="s">
        <v>1741</v>
      </c>
      <c r="AE1202" s="3" t="s">
        <v>1741</v>
      </c>
      <c r="AF1202" s="3" t="s">
        <v>1741</v>
      </c>
      <c r="AG1202" s="3" t="s">
        <v>1741</v>
      </c>
      <c r="AH1202" s="3" t="s">
        <v>1741</v>
      </c>
      <c r="AI1202" s="15" t="s">
        <v>1741</v>
      </c>
    </row>
    <row r="1203" spans="1:35" x14ac:dyDescent="0.3">
      <c r="A1203" s="48" t="s">
        <v>871</v>
      </c>
      <c r="B1203" s="89" t="s">
        <v>42</v>
      </c>
      <c r="C1203" s="3" t="s">
        <v>42</v>
      </c>
      <c r="D1203" s="9">
        <v>2018</v>
      </c>
      <c r="E1203" s="4">
        <v>43140</v>
      </c>
      <c r="F1203" s="205">
        <v>6572520</v>
      </c>
      <c r="G1203" s="174">
        <v>148156</v>
      </c>
      <c r="H1203" s="1">
        <v>1.7261722836942393</v>
      </c>
      <c r="I1203" s="1">
        <v>2.6642571045094745</v>
      </c>
      <c r="J1203" s="1">
        <v>1.0105682550754045</v>
      </c>
      <c r="K1203" s="1">
        <v>1.5753041015397946</v>
      </c>
      <c r="L1203" s="1">
        <v>1.6272851209536792</v>
      </c>
      <c r="M1203" s="1">
        <v>1.8581317438677698</v>
      </c>
      <c r="N1203" s="1" t="s">
        <v>581</v>
      </c>
      <c r="O1203" s="1">
        <v>0.47298014224871326</v>
      </c>
      <c r="P1203" s="1" t="s">
        <v>581</v>
      </c>
      <c r="Q1203" s="1" t="s">
        <v>581</v>
      </c>
      <c r="R1203" s="1" t="s">
        <v>1741</v>
      </c>
      <c r="S1203" s="1" t="s">
        <v>1741</v>
      </c>
      <c r="T1203" s="1" t="s">
        <v>1741</v>
      </c>
      <c r="U1203" s="1" t="s">
        <v>1741</v>
      </c>
      <c r="V1203" s="1" t="s">
        <v>1741</v>
      </c>
      <c r="W1203" s="3" t="s">
        <v>1741</v>
      </c>
      <c r="X1203" s="3" t="s">
        <v>1741</v>
      </c>
      <c r="Y1203" s="3" t="s">
        <v>1741</v>
      </c>
      <c r="Z1203" s="3" t="s">
        <v>1741</v>
      </c>
      <c r="AA1203" s="3" t="s">
        <v>1741</v>
      </c>
      <c r="AB1203" s="3" t="s">
        <v>1741</v>
      </c>
      <c r="AC1203" s="3" t="s">
        <v>1741</v>
      </c>
      <c r="AD1203" s="3" t="s">
        <v>1741</v>
      </c>
      <c r="AE1203" s="3" t="s">
        <v>1741</v>
      </c>
      <c r="AF1203" s="3" t="s">
        <v>1741</v>
      </c>
      <c r="AG1203" s="3" t="s">
        <v>1741</v>
      </c>
      <c r="AH1203" s="3" t="s">
        <v>1741</v>
      </c>
      <c r="AI1203" s="15" t="s">
        <v>1741</v>
      </c>
    </row>
    <row r="1204" spans="1:35" x14ac:dyDescent="0.3">
      <c r="A1204" s="48" t="s">
        <v>872</v>
      </c>
      <c r="B1204" s="89" t="s">
        <v>42</v>
      </c>
      <c r="C1204" s="3" t="s">
        <v>42</v>
      </c>
      <c r="D1204" s="9">
        <v>2018</v>
      </c>
      <c r="E1204" s="4">
        <v>43166</v>
      </c>
      <c r="F1204" s="205">
        <v>6572520</v>
      </c>
      <c r="G1204" s="174">
        <v>148156</v>
      </c>
      <c r="H1204" s="1">
        <v>1.83104181881688</v>
      </c>
      <c r="I1204" s="1">
        <v>3.0941267371585224</v>
      </c>
      <c r="J1204" s="1">
        <v>1.217127615660623</v>
      </c>
      <c r="K1204" s="1">
        <v>1.393007970025085</v>
      </c>
      <c r="L1204" s="1">
        <v>1.5271647667735688</v>
      </c>
      <c r="M1204" s="1">
        <v>1.8040940314778944</v>
      </c>
      <c r="N1204" s="1" t="s">
        <v>581</v>
      </c>
      <c r="O1204" s="1">
        <v>0.53204415796102844</v>
      </c>
      <c r="P1204" s="1" t="s">
        <v>581</v>
      </c>
      <c r="Q1204" s="1" t="s">
        <v>581</v>
      </c>
      <c r="R1204" s="1" t="s">
        <v>1741</v>
      </c>
      <c r="S1204" s="1" t="s">
        <v>1741</v>
      </c>
      <c r="T1204" s="1" t="s">
        <v>1741</v>
      </c>
      <c r="U1204" s="1" t="s">
        <v>1741</v>
      </c>
      <c r="V1204" s="1" t="s">
        <v>1741</v>
      </c>
      <c r="W1204" s="3" t="s">
        <v>1741</v>
      </c>
      <c r="X1204" s="3" t="s">
        <v>1741</v>
      </c>
      <c r="Y1204" s="3" t="s">
        <v>1741</v>
      </c>
      <c r="Z1204" s="3" t="s">
        <v>1741</v>
      </c>
      <c r="AA1204" s="3" t="s">
        <v>1741</v>
      </c>
      <c r="AB1204" s="3" t="s">
        <v>1741</v>
      </c>
      <c r="AC1204" s="3" t="s">
        <v>1741</v>
      </c>
      <c r="AD1204" s="3" t="s">
        <v>1741</v>
      </c>
      <c r="AE1204" s="3" t="s">
        <v>1741</v>
      </c>
      <c r="AF1204" s="3" t="s">
        <v>1741</v>
      </c>
      <c r="AG1204" s="3" t="s">
        <v>1741</v>
      </c>
      <c r="AH1204" s="3" t="s">
        <v>1741</v>
      </c>
      <c r="AI1204" s="15" t="s">
        <v>1741</v>
      </c>
    </row>
    <row r="1205" spans="1:35" x14ac:dyDescent="0.3">
      <c r="A1205" s="48" t="s">
        <v>873</v>
      </c>
      <c r="B1205" s="89" t="s">
        <v>42</v>
      </c>
      <c r="C1205" s="3" t="s">
        <v>42</v>
      </c>
      <c r="D1205" s="9">
        <v>2018</v>
      </c>
      <c r="E1205" s="4">
        <v>43207</v>
      </c>
      <c r="F1205" s="205">
        <v>6572520</v>
      </c>
      <c r="G1205" s="174">
        <v>148156</v>
      </c>
      <c r="H1205" s="1">
        <v>1.3199574603383439</v>
      </c>
      <c r="I1205" s="1">
        <v>2.6381168525035905</v>
      </c>
      <c r="J1205" s="1">
        <v>1.0096700983455582</v>
      </c>
      <c r="K1205" s="1">
        <v>1.2769573178085496</v>
      </c>
      <c r="L1205" s="1">
        <v>1.4117466478088787</v>
      </c>
      <c r="M1205" s="1">
        <v>1.8521966034053658</v>
      </c>
      <c r="N1205" s="1" t="s">
        <v>581</v>
      </c>
      <c r="O1205" s="1">
        <v>0.41439112368296993</v>
      </c>
      <c r="P1205" s="1" t="s">
        <v>581</v>
      </c>
      <c r="Q1205" s="1" t="s">
        <v>581</v>
      </c>
      <c r="R1205" s="1" t="s">
        <v>1741</v>
      </c>
      <c r="S1205" s="1" t="s">
        <v>1741</v>
      </c>
      <c r="T1205" s="1" t="s">
        <v>1741</v>
      </c>
      <c r="U1205" s="1" t="s">
        <v>1741</v>
      </c>
      <c r="V1205" s="1" t="s">
        <v>1741</v>
      </c>
      <c r="W1205" s="3" t="s">
        <v>1741</v>
      </c>
      <c r="X1205" s="3" t="s">
        <v>1741</v>
      </c>
      <c r="Y1205" s="3" t="s">
        <v>1741</v>
      </c>
      <c r="Z1205" s="3" t="s">
        <v>1741</v>
      </c>
      <c r="AA1205" s="3" t="s">
        <v>1741</v>
      </c>
      <c r="AB1205" s="3" t="s">
        <v>1741</v>
      </c>
      <c r="AC1205" s="3" t="s">
        <v>1741</v>
      </c>
      <c r="AD1205" s="3" t="s">
        <v>1741</v>
      </c>
      <c r="AE1205" s="3" t="s">
        <v>1741</v>
      </c>
      <c r="AF1205" s="3" t="s">
        <v>1741</v>
      </c>
      <c r="AG1205" s="3" t="s">
        <v>1741</v>
      </c>
      <c r="AH1205" s="3" t="s">
        <v>1741</v>
      </c>
      <c r="AI1205" s="15" t="s">
        <v>1741</v>
      </c>
    </row>
    <row r="1206" spans="1:35" x14ac:dyDescent="0.3">
      <c r="A1206" s="48" t="s">
        <v>874</v>
      </c>
      <c r="B1206" s="89" t="s">
        <v>42</v>
      </c>
      <c r="C1206" s="3" t="s">
        <v>42</v>
      </c>
      <c r="D1206" s="9">
        <v>2018</v>
      </c>
      <c r="E1206" s="4">
        <v>43235</v>
      </c>
      <c r="F1206" s="205">
        <v>6572520</v>
      </c>
      <c r="G1206" s="174">
        <v>148156</v>
      </c>
      <c r="H1206" s="1">
        <v>1.6580133822767511</v>
      </c>
      <c r="I1206" s="1">
        <v>2.8922914117530345</v>
      </c>
      <c r="J1206" s="1">
        <v>0.73255288424440845</v>
      </c>
      <c r="K1206" s="1">
        <v>0.86047929274557156</v>
      </c>
      <c r="L1206" s="1">
        <v>1.6143831916840286</v>
      </c>
      <c r="M1206" s="1">
        <v>1.9957339859122325</v>
      </c>
      <c r="N1206" s="1" t="s">
        <v>581</v>
      </c>
      <c r="O1206" s="1">
        <v>0.4702712832214469</v>
      </c>
      <c r="P1206" s="1" t="s">
        <v>581</v>
      </c>
      <c r="Q1206" s="1" t="s">
        <v>581</v>
      </c>
      <c r="R1206" s="1" t="s">
        <v>1741</v>
      </c>
      <c r="S1206" s="1" t="s">
        <v>1741</v>
      </c>
      <c r="T1206" s="1" t="s">
        <v>1741</v>
      </c>
      <c r="U1206" s="1" t="s">
        <v>1741</v>
      </c>
      <c r="V1206" s="1" t="s">
        <v>1741</v>
      </c>
      <c r="W1206" s="3" t="s">
        <v>1741</v>
      </c>
      <c r="X1206" s="3" t="s">
        <v>1741</v>
      </c>
      <c r="Y1206" s="3" t="s">
        <v>1741</v>
      </c>
      <c r="Z1206" s="3" t="s">
        <v>1741</v>
      </c>
      <c r="AA1206" s="3" t="s">
        <v>1741</v>
      </c>
      <c r="AB1206" s="3" t="s">
        <v>1741</v>
      </c>
      <c r="AC1206" s="3" t="s">
        <v>1741</v>
      </c>
      <c r="AD1206" s="3" t="s">
        <v>1741</v>
      </c>
      <c r="AE1206" s="3" t="s">
        <v>1741</v>
      </c>
      <c r="AF1206" s="3" t="s">
        <v>1741</v>
      </c>
      <c r="AG1206" s="3" t="s">
        <v>1741</v>
      </c>
      <c r="AH1206" s="3" t="s">
        <v>1741</v>
      </c>
      <c r="AI1206" s="15" t="s">
        <v>1741</v>
      </c>
    </row>
    <row r="1207" spans="1:35" x14ac:dyDescent="0.3">
      <c r="A1207" s="48" t="s">
        <v>875</v>
      </c>
      <c r="B1207" s="89" t="s">
        <v>42</v>
      </c>
      <c r="C1207" s="3" t="s">
        <v>42</v>
      </c>
      <c r="D1207" s="9">
        <v>2018</v>
      </c>
      <c r="E1207" s="4">
        <v>43259</v>
      </c>
      <c r="F1207" s="205">
        <v>6572520</v>
      </c>
      <c r="G1207" s="174">
        <v>148156</v>
      </c>
      <c r="H1207" s="1">
        <v>2.2195062059112423</v>
      </c>
      <c r="I1207" s="1">
        <v>2.775359407089919</v>
      </c>
      <c r="J1207" s="1">
        <v>0.72285471917135469</v>
      </c>
      <c r="K1207" s="1">
        <v>0.73857040807214946</v>
      </c>
      <c r="L1207" s="1">
        <v>1.5262233235110279</v>
      </c>
      <c r="M1207" s="1">
        <v>1.6448120367889993</v>
      </c>
      <c r="N1207" s="1" t="s">
        <v>581</v>
      </c>
      <c r="O1207" s="1">
        <v>0.51322885971961785</v>
      </c>
      <c r="P1207" s="1" t="s">
        <v>581</v>
      </c>
      <c r="Q1207" s="1" t="s">
        <v>581</v>
      </c>
      <c r="R1207" s="1" t="s">
        <v>1741</v>
      </c>
      <c r="S1207" s="1" t="s">
        <v>1741</v>
      </c>
      <c r="T1207" s="1" t="s">
        <v>1741</v>
      </c>
      <c r="U1207" s="1" t="s">
        <v>1741</v>
      </c>
      <c r="V1207" s="1" t="s">
        <v>1741</v>
      </c>
      <c r="W1207" s="3" t="s">
        <v>1741</v>
      </c>
      <c r="X1207" s="3" t="s">
        <v>1741</v>
      </c>
      <c r="Y1207" s="3" t="s">
        <v>1741</v>
      </c>
      <c r="Z1207" s="3" t="s">
        <v>1741</v>
      </c>
      <c r="AA1207" s="3" t="s">
        <v>1741</v>
      </c>
      <c r="AB1207" s="3" t="s">
        <v>1741</v>
      </c>
      <c r="AC1207" s="3" t="s">
        <v>1741</v>
      </c>
      <c r="AD1207" s="3" t="s">
        <v>1741</v>
      </c>
      <c r="AE1207" s="3" t="s">
        <v>1741</v>
      </c>
      <c r="AF1207" s="3" t="s">
        <v>1741</v>
      </c>
      <c r="AG1207" s="3" t="s">
        <v>1741</v>
      </c>
      <c r="AH1207" s="3" t="s">
        <v>1741</v>
      </c>
      <c r="AI1207" s="15" t="s">
        <v>1741</v>
      </c>
    </row>
    <row r="1208" spans="1:35" x14ac:dyDescent="0.3">
      <c r="A1208" s="48" t="s">
        <v>876</v>
      </c>
      <c r="B1208" s="89" t="s">
        <v>42</v>
      </c>
      <c r="C1208" s="3" t="s">
        <v>42</v>
      </c>
      <c r="D1208" s="9">
        <v>2018</v>
      </c>
      <c r="E1208" s="4">
        <v>43298</v>
      </c>
      <c r="F1208" s="205">
        <v>6572520</v>
      </c>
      <c r="G1208" s="174">
        <v>148156</v>
      </c>
      <c r="H1208" s="1">
        <v>2.3793499933537152</v>
      </c>
      <c r="I1208" s="1">
        <v>2.8820949089458994</v>
      </c>
      <c r="J1208" s="1" t="s">
        <v>556</v>
      </c>
      <c r="K1208" s="1">
        <v>1.1125880632726304</v>
      </c>
      <c r="L1208" s="1">
        <v>1.6445885949754087</v>
      </c>
      <c r="M1208" s="1">
        <v>2.6436262129469625</v>
      </c>
      <c r="N1208" s="1" t="s">
        <v>581</v>
      </c>
      <c r="O1208" s="1">
        <v>0.573747175328991</v>
      </c>
      <c r="P1208" s="1" t="s">
        <v>581</v>
      </c>
      <c r="Q1208" s="1" t="s">
        <v>581</v>
      </c>
      <c r="R1208" s="1" t="s">
        <v>1741</v>
      </c>
      <c r="S1208" s="1" t="s">
        <v>1741</v>
      </c>
      <c r="T1208" s="1" t="s">
        <v>1741</v>
      </c>
      <c r="U1208" s="1" t="s">
        <v>1741</v>
      </c>
      <c r="V1208" s="1" t="s">
        <v>1741</v>
      </c>
      <c r="W1208" s="3" t="s">
        <v>1741</v>
      </c>
      <c r="X1208" s="3" t="s">
        <v>1741</v>
      </c>
      <c r="Y1208" s="3" t="s">
        <v>1741</v>
      </c>
      <c r="Z1208" s="3" t="s">
        <v>1741</v>
      </c>
      <c r="AA1208" s="3" t="s">
        <v>1741</v>
      </c>
      <c r="AB1208" s="3" t="s">
        <v>1741</v>
      </c>
      <c r="AC1208" s="3" t="s">
        <v>1741</v>
      </c>
      <c r="AD1208" s="3" t="s">
        <v>1741</v>
      </c>
      <c r="AE1208" s="3" t="s">
        <v>1741</v>
      </c>
      <c r="AF1208" s="3" t="s">
        <v>1741</v>
      </c>
      <c r="AG1208" s="3" t="s">
        <v>1741</v>
      </c>
      <c r="AH1208" s="3" t="s">
        <v>1741</v>
      </c>
      <c r="AI1208" s="15" t="s">
        <v>1741</v>
      </c>
    </row>
    <row r="1209" spans="1:35" x14ac:dyDescent="0.3">
      <c r="A1209" s="48" t="s">
        <v>877</v>
      </c>
      <c r="B1209" s="89" t="s">
        <v>42</v>
      </c>
      <c r="C1209" s="3" t="s">
        <v>42</v>
      </c>
      <c r="D1209" s="9">
        <v>2018</v>
      </c>
      <c r="E1209" s="4">
        <v>43333</v>
      </c>
      <c r="F1209" s="205">
        <v>6572520</v>
      </c>
      <c r="G1209" s="174">
        <v>148156</v>
      </c>
      <c r="H1209" s="1">
        <v>1.8959676880966689</v>
      </c>
      <c r="I1209" s="1">
        <v>3.6994458909139465</v>
      </c>
      <c r="J1209" s="1">
        <v>0.84661859937245498</v>
      </c>
      <c r="K1209" s="1">
        <v>1.468055277388344</v>
      </c>
      <c r="L1209" s="1">
        <v>1.6886627945790778</v>
      </c>
      <c r="M1209" s="1">
        <v>2.4585085786768146</v>
      </c>
      <c r="N1209" s="1" t="s">
        <v>581</v>
      </c>
      <c r="O1209" s="1">
        <v>0.66310167567928446</v>
      </c>
      <c r="P1209" s="1" t="s">
        <v>581</v>
      </c>
      <c r="Q1209" s="1" t="s">
        <v>581</v>
      </c>
      <c r="R1209" s="1" t="s">
        <v>1741</v>
      </c>
      <c r="S1209" s="1" t="s">
        <v>1741</v>
      </c>
      <c r="T1209" s="1" t="s">
        <v>1741</v>
      </c>
      <c r="U1209" s="1" t="s">
        <v>1741</v>
      </c>
      <c r="V1209" s="1" t="s">
        <v>1741</v>
      </c>
      <c r="W1209" s="3" t="s">
        <v>1741</v>
      </c>
      <c r="X1209" s="3" t="s">
        <v>1741</v>
      </c>
      <c r="Y1209" s="3" t="s">
        <v>1741</v>
      </c>
      <c r="Z1209" s="3" t="s">
        <v>1741</v>
      </c>
      <c r="AA1209" s="3" t="s">
        <v>1741</v>
      </c>
      <c r="AB1209" s="3" t="s">
        <v>1741</v>
      </c>
      <c r="AC1209" s="3" t="s">
        <v>1741</v>
      </c>
      <c r="AD1209" s="3" t="s">
        <v>1741</v>
      </c>
      <c r="AE1209" s="3" t="s">
        <v>1741</v>
      </c>
      <c r="AF1209" s="3" t="s">
        <v>1741</v>
      </c>
      <c r="AG1209" s="3" t="s">
        <v>1741</v>
      </c>
      <c r="AH1209" s="3" t="s">
        <v>1741</v>
      </c>
      <c r="AI1209" s="15" t="s">
        <v>1741</v>
      </c>
    </row>
    <row r="1210" spans="1:35" x14ac:dyDescent="0.3">
      <c r="A1210" s="48" t="s">
        <v>878</v>
      </c>
      <c r="B1210" s="89" t="s">
        <v>42</v>
      </c>
      <c r="C1210" s="3" t="s">
        <v>42</v>
      </c>
      <c r="D1210" s="9">
        <v>2018</v>
      </c>
      <c r="E1210" s="4">
        <v>43354</v>
      </c>
      <c r="F1210" s="205">
        <v>6572520</v>
      </c>
      <c r="G1210" s="174">
        <v>148156</v>
      </c>
      <c r="H1210" s="1" t="s">
        <v>556</v>
      </c>
      <c r="I1210" s="1">
        <v>2.3840892372890661</v>
      </c>
      <c r="J1210" s="1" t="s">
        <v>556</v>
      </c>
      <c r="K1210" s="1">
        <v>1.221193856153179</v>
      </c>
      <c r="L1210" s="1">
        <v>1.361395650121318</v>
      </c>
      <c r="M1210" s="1">
        <v>2.3219481132593347</v>
      </c>
      <c r="N1210" s="1" t="s">
        <v>581</v>
      </c>
      <c r="O1210" s="1">
        <v>0.66977372286815329</v>
      </c>
      <c r="P1210" s="1">
        <v>0.41742147272268143</v>
      </c>
      <c r="Q1210" s="1" t="s">
        <v>581</v>
      </c>
      <c r="R1210" s="1" t="s">
        <v>1741</v>
      </c>
      <c r="S1210" s="1" t="s">
        <v>1741</v>
      </c>
      <c r="T1210" s="1" t="s">
        <v>1741</v>
      </c>
      <c r="U1210" s="1" t="s">
        <v>1741</v>
      </c>
      <c r="V1210" s="1" t="s">
        <v>1741</v>
      </c>
      <c r="W1210" s="3" t="s">
        <v>1741</v>
      </c>
      <c r="X1210" s="3" t="s">
        <v>1741</v>
      </c>
      <c r="Y1210" s="3" t="s">
        <v>1741</v>
      </c>
      <c r="Z1210" s="3" t="s">
        <v>1741</v>
      </c>
      <c r="AA1210" s="3" t="s">
        <v>1741</v>
      </c>
      <c r="AB1210" s="3" t="s">
        <v>1741</v>
      </c>
      <c r="AC1210" s="3" t="s">
        <v>1741</v>
      </c>
      <c r="AD1210" s="3" t="s">
        <v>1741</v>
      </c>
      <c r="AE1210" s="3" t="s">
        <v>1741</v>
      </c>
      <c r="AF1210" s="3" t="s">
        <v>1741</v>
      </c>
      <c r="AG1210" s="3" t="s">
        <v>1741</v>
      </c>
      <c r="AH1210" s="3" t="s">
        <v>1741</v>
      </c>
      <c r="AI1210" s="15" t="s">
        <v>1741</v>
      </c>
    </row>
    <row r="1211" spans="1:35" x14ac:dyDescent="0.3">
      <c r="A1211" s="48" t="s">
        <v>879</v>
      </c>
      <c r="B1211" s="89" t="s">
        <v>42</v>
      </c>
      <c r="C1211" s="3" t="s">
        <v>42</v>
      </c>
      <c r="D1211" s="9">
        <v>2018</v>
      </c>
      <c r="E1211" s="4">
        <v>43383</v>
      </c>
      <c r="F1211" s="205">
        <v>6572520</v>
      </c>
      <c r="G1211" s="174">
        <v>148156</v>
      </c>
      <c r="H1211" s="1">
        <v>1.5657753774449708</v>
      </c>
      <c r="I1211" s="1">
        <v>1.4559932849585278</v>
      </c>
      <c r="J1211" s="1">
        <v>1.0284616149232961</v>
      </c>
      <c r="K1211" s="1">
        <v>0.81430922324199539</v>
      </c>
      <c r="L1211" s="1">
        <v>0.38987000651624082</v>
      </c>
      <c r="M1211" s="1">
        <v>0.76085395889245977</v>
      </c>
      <c r="N1211" s="1" t="s">
        <v>581</v>
      </c>
      <c r="O1211" s="1" t="s">
        <v>556</v>
      </c>
      <c r="P1211" s="1" t="s">
        <v>581</v>
      </c>
      <c r="Q1211" s="1" t="s">
        <v>581</v>
      </c>
      <c r="R1211" s="1" t="s">
        <v>1741</v>
      </c>
      <c r="S1211" s="1" t="s">
        <v>1741</v>
      </c>
      <c r="T1211" s="1" t="s">
        <v>1741</v>
      </c>
      <c r="U1211" s="1" t="s">
        <v>1741</v>
      </c>
      <c r="V1211" s="1" t="s">
        <v>1741</v>
      </c>
      <c r="W1211" s="3" t="s">
        <v>1741</v>
      </c>
      <c r="X1211" s="3" t="s">
        <v>1741</v>
      </c>
      <c r="Y1211" s="3" t="s">
        <v>1741</v>
      </c>
      <c r="Z1211" s="3" t="s">
        <v>1741</v>
      </c>
      <c r="AA1211" s="3" t="s">
        <v>1741</v>
      </c>
      <c r="AB1211" s="3" t="s">
        <v>1741</v>
      </c>
      <c r="AC1211" s="3" t="s">
        <v>1741</v>
      </c>
      <c r="AD1211" s="3" t="s">
        <v>1741</v>
      </c>
      <c r="AE1211" s="3" t="s">
        <v>1741</v>
      </c>
      <c r="AF1211" s="3" t="s">
        <v>1741</v>
      </c>
      <c r="AG1211" s="3" t="s">
        <v>1741</v>
      </c>
      <c r="AH1211" s="3" t="s">
        <v>1741</v>
      </c>
      <c r="AI1211" s="15" t="s">
        <v>1741</v>
      </c>
    </row>
    <row r="1212" spans="1:35" x14ac:dyDescent="0.3">
      <c r="A1212" s="48" t="s">
        <v>880</v>
      </c>
      <c r="B1212" s="89" t="s">
        <v>42</v>
      </c>
      <c r="C1212" s="3" t="s">
        <v>42</v>
      </c>
      <c r="D1212" s="9">
        <v>2018</v>
      </c>
      <c r="E1212" s="4">
        <v>43417</v>
      </c>
      <c r="F1212" s="205">
        <v>6572520</v>
      </c>
      <c r="G1212" s="174">
        <v>148156</v>
      </c>
      <c r="H1212" s="1">
        <v>1.6724751301139733</v>
      </c>
      <c r="I1212" s="1">
        <v>1.9414981224059555</v>
      </c>
      <c r="J1212" s="1">
        <v>0.76783714342183274</v>
      </c>
      <c r="K1212" s="1" t="s">
        <v>587</v>
      </c>
      <c r="L1212" s="1">
        <v>1.3447306585853263</v>
      </c>
      <c r="M1212" s="1">
        <v>2.1981026418077607</v>
      </c>
      <c r="N1212" s="1" t="s">
        <v>581</v>
      </c>
      <c r="O1212" s="1">
        <v>0.42921141050135053</v>
      </c>
      <c r="P1212" s="1" t="s">
        <v>581</v>
      </c>
      <c r="Q1212" s="1" t="s">
        <v>581</v>
      </c>
      <c r="R1212" s="1" t="s">
        <v>1741</v>
      </c>
      <c r="S1212" s="1" t="s">
        <v>1741</v>
      </c>
      <c r="T1212" s="1" t="s">
        <v>1741</v>
      </c>
      <c r="U1212" s="1" t="s">
        <v>1741</v>
      </c>
      <c r="V1212" s="1" t="s">
        <v>1741</v>
      </c>
      <c r="W1212" s="3" t="s">
        <v>1741</v>
      </c>
      <c r="X1212" s="3" t="s">
        <v>1741</v>
      </c>
      <c r="Y1212" s="3" t="s">
        <v>1741</v>
      </c>
      <c r="Z1212" s="3" t="s">
        <v>1741</v>
      </c>
      <c r="AA1212" s="3" t="s">
        <v>1741</v>
      </c>
      <c r="AB1212" s="3" t="s">
        <v>1741</v>
      </c>
      <c r="AC1212" s="3" t="s">
        <v>1741</v>
      </c>
      <c r="AD1212" s="3" t="s">
        <v>1741</v>
      </c>
      <c r="AE1212" s="3" t="s">
        <v>1741</v>
      </c>
      <c r="AF1212" s="3" t="s">
        <v>1741</v>
      </c>
      <c r="AG1212" s="3" t="s">
        <v>1741</v>
      </c>
      <c r="AH1212" s="3" t="s">
        <v>1741</v>
      </c>
      <c r="AI1212" s="15" t="s">
        <v>1741</v>
      </c>
    </row>
    <row r="1213" spans="1:35" x14ac:dyDescent="0.3">
      <c r="A1213" s="48" t="s">
        <v>881</v>
      </c>
      <c r="B1213" s="89" t="s">
        <v>42</v>
      </c>
      <c r="C1213" s="3" t="s">
        <v>42</v>
      </c>
      <c r="D1213" s="9">
        <v>2018</v>
      </c>
      <c r="E1213" s="4">
        <v>43445</v>
      </c>
      <c r="F1213" s="205">
        <v>6572520</v>
      </c>
      <c r="G1213" s="174">
        <v>148156</v>
      </c>
      <c r="H1213" s="1">
        <v>1.1773157819114251</v>
      </c>
      <c r="I1213" s="1">
        <v>1.754589564198636</v>
      </c>
      <c r="J1213" s="1">
        <v>0.51261646606319833</v>
      </c>
      <c r="K1213" s="1">
        <v>0.69233064756789031</v>
      </c>
      <c r="L1213" s="1">
        <v>1.2605413530510514</v>
      </c>
      <c r="M1213" s="1">
        <v>1.1837262508703867</v>
      </c>
      <c r="N1213" s="1" t="s">
        <v>581</v>
      </c>
      <c r="O1213" s="1">
        <v>0.25033986538015179</v>
      </c>
      <c r="P1213" s="1" t="s">
        <v>581</v>
      </c>
      <c r="Q1213" s="1" t="s">
        <v>581</v>
      </c>
      <c r="R1213" s="1" t="s">
        <v>1741</v>
      </c>
      <c r="S1213" s="1" t="s">
        <v>1741</v>
      </c>
      <c r="T1213" s="1" t="s">
        <v>1741</v>
      </c>
      <c r="U1213" s="1" t="s">
        <v>1741</v>
      </c>
      <c r="V1213" s="1" t="s">
        <v>1741</v>
      </c>
      <c r="W1213" s="3" t="s">
        <v>1741</v>
      </c>
      <c r="X1213" s="3" t="s">
        <v>1741</v>
      </c>
      <c r="Y1213" s="3" t="s">
        <v>1741</v>
      </c>
      <c r="Z1213" s="3" t="s">
        <v>1741</v>
      </c>
      <c r="AA1213" s="3" t="s">
        <v>1741</v>
      </c>
      <c r="AB1213" s="3" t="s">
        <v>1741</v>
      </c>
      <c r="AC1213" s="3" t="s">
        <v>1741</v>
      </c>
      <c r="AD1213" s="3" t="s">
        <v>1741</v>
      </c>
      <c r="AE1213" s="3" t="s">
        <v>1741</v>
      </c>
      <c r="AF1213" s="3" t="s">
        <v>1741</v>
      </c>
      <c r="AG1213" s="3" t="s">
        <v>1741</v>
      </c>
      <c r="AH1213" s="3" t="s">
        <v>1741</v>
      </c>
      <c r="AI1213" s="15" t="s">
        <v>1741</v>
      </c>
    </row>
    <row r="1214" spans="1:35" x14ac:dyDescent="0.3">
      <c r="A1214" s="48" t="s">
        <v>882</v>
      </c>
      <c r="B1214" s="89" t="s">
        <v>43</v>
      </c>
      <c r="C1214" s="3" t="s">
        <v>43</v>
      </c>
      <c r="D1214" s="9">
        <v>2018</v>
      </c>
      <c r="E1214" s="4">
        <v>43115</v>
      </c>
      <c r="F1214" s="205">
        <v>6578630</v>
      </c>
      <c r="G1214" s="174">
        <v>153662</v>
      </c>
      <c r="H1214" s="1">
        <v>2.6390911373336676</v>
      </c>
      <c r="I1214" s="1">
        <v>1.5500251067034896</v>
      </c>
      <c r="J1214" s="1">
        <v>1.8221828186459115</v>
      </c>
      <c r="K1214" s="1">
        <v>1.3817055820570756</v>
      </c>
      <c r="L1214" s="1">
        <v>0.9184576115156079</v>
      </c>
      <c r="M1214" s="1">
        <v>1.2417984768599881</v>
      </c>
      <c r="N1214" s="1" t="s">
        <v>581</v>
      </c>
      <c r="O1214" s="1">
        <v>0.27222675537701896</v>
      </c>
      <c r="P1214" s="1">
        <v>0.36394258933801993</v>
      </c>
      <c r="Q1214" s="1" t="s">
        <v>581</v>
      </c>
      <c r="R1214" s="1" t="s">
        <v>1741</v>
      </c>
      <c r="S1214" s="1" t="s">
        <v>1741</v>
      </c>
      <c r="T1214" s="1" t="s">
        <v>1741</v>
      </c>
      <c r="U1214" s="1" t="s">
        <v>1741</v>
      </c>
      <c r="V1214" s="1" t="s">
        <v>1741</v>
      </c>
      <c r="W1214" s="3" t="s">
        <v>1741</v>
      </c>
      <c r="X1214" s="3" t="s">
        <v>1741</v>
      </c>
      <c r="Y1214" s="3" t="s">
        <v>1741</v>
      </c>
      <c r="Z1214" s="3" t="s">
        <v>1741</v>
      </c>
      <c r="AA1214" s="3" t="s">
        <v>1741</v>
      </c>
      <c r="AB1214" s="3" t="s">
        <v>1741</v>
      </c>
      <c r="AC1214" s="3" t="s">
        <v>1741</v>
      </c>
      <c r="AD1214" s="3" t="s">
        <v>1741</v>
      </c>
      <c r="AE1214" s="3" t="s">
        <v>1741</v>
      </c>
      <c r="AF1214" s="3" t="s">
        <v>1741</v>
      </c>
      <c r="AG1214" s="3" t="s">
        <v>1741</v>
      </c>
      <c r="AH1214" s="3" t="s">
        <v>1741</v>
      </c>
      <c r="AI1214" s="15" t="s">
        <v>1741</v>
      </c>
    </row>
    <row r="1215" spans="1:35" x14ac:dyDescent="0.3">
      <c r="A1215" s="48" t="s">
        <v>883</v>
      </c>
      <c r="B1215" s="89" t="s">
        <v>43</v>
      </c>
      <c r="C1215" s="3" t="s">
        <v>43</v>
      </c>
      <c r="D1215" s="9">
        <v>2018</v>
      </c>
      <c r="E1215" s="4">
        <v>43115</v>
      </c>
      <c r="F1215" s="205">
        <v>6578630</v>
      </c>
      <c r="G1215" s="174">
        <v>153662</v>
      </c>
      <c r="H1215" s="1">
        <v>2.851102883002627</v>
      </c>
      <c r="I1215" s="1">
        <v>1.502895661255103</v>
      </c>
      <c r="J1215" s="1">
        <v>1.8311349515280018</v>
      </c>
      <c r="K1215" s="1">
        <v>1.5641845206071923</v>
      </c>
      <c r="L1215" s="1">
        <v>0.78691519773832508</v>
      </c>
      <c r="M1215" s="1">
        <v>1.1984134519024865</v>
      </c>
      <c r="N1215" s="1" t="s">
        <v>581</v>
      </c>
      <c r="O1215" s="1">
        <v>0.28653543888519678</v>
      </c>
      <c r="P1215" s="1">
        <v>1.0030908151101829</v>
      </c>
      <c r="Q1215" s="1" t="s">
        <v>581</v>
      </c>
      <c r="R1215" s="1" t="s">
        <v>1741</v>
      </c>
      <c r="S1215" s="1" t="s">
        <v>1741</v>
      </c>
      <c r="T1215" s="1" t="s">
        <v>1741</v>
      </c>
      <c r="U1215" s="1" t="s">
        <v>1741</v>
      </c>
      <c r="V1215" s="1" t="s">
        <v>1741</v>
      </c>
      <c r="W1215" s="3" t="s">
        <v>1741</v>
      </c>
      <c r="X1215" s="3" t="s">
        <v>1741</v>
      </c>
      <c r="Y1215" s="3" t="s">
        <v>1741</v>
      </c>
      <c r="Z1215" s="3" t="s">
        <v>1741</v>
      </c>
      <c r="AA1215" s="3" t="s">
        <v>1741</v>
      </c>
      <c r="AB1215" s="3" t="s">
        <v>1741</v>
      </c>
      <c r="AC1215" s="3" t="s">
        <v>1741</v>
      </c>
      <c r="AD1215" s="3" t="s">
        <v>1741</v>
      </c>
      <c r="AE1215" s="3" t="s">
        <v>1741</v>
      </c>
      <c r="AF1215" s="3" t="s">
        <v>1741</v>
      </c>
      <c r="AG1215" s="3" t="s">
        <v>1741</v>
      </c>
      <c r="AH1215" s="3" t="s">
        <v>1741</v>
      </c>
      <c r="AI1215" s="15" t="s">
        <v>1741</v>
      </c>
    </row>
    <row r="1216" spans="1:35" x14ac:dyDescent="0.3">
      <c r="A1216" s="48" t="s">
        <v>884</v>
      </c>
      <c r="B1216" s="89" t="s">
        <v>43</v>
      </c>
      <c r="C1216" s="3" t="s">
        <v>43</v>
      </c>
      <c r="D1216" s="9">
        <v>2018</v>
      </c>
      <c r="E1216" s="4">
        <v>43143</v>
      </c>
      <c r="F1216" s="205">
        <v>6578630</v>
      </c>
      <c r="G1216" s="174">
        <v>153662</v>
      </c>
      <c r="H1216" s="1">
        <v>2.773702111275107</v>
      </c>
      <c r="I1216" s="1">
        <v>1.5315835632847759</v>
      </c>
      <c r="J1216" s="1">
        <v>1.8441357034375061</v>
      </c>
      <c r="K1216" s="1">
        <v>1.3439859676142802</v>
      </c>
      <c r="L1216" s="1">
        <v>0.8350831033818904</v>
      </c>
      <c r="M1216" s="1">
        <v>1.2227213416329759</v>
      </c>
      <c r="N1216" s="1" t="s">
        <v>581</v>
      </c>
      <c r="O1216" s="1">
        <v>0.31791909987379402</v>
      </c>
      <c r="P1216" s="1" t="s">
        <v>581</v>
      </c>
      <c r="Q1216" s="1" t="s">
        <v>581</v>
      </c>
      <c r="R1216" s="1" t="s">
        <v>1741</v>
      </c>
      <c r="S1216" s="1" t="s">
        <v>1741</v>
      </c>
      <c r="T1216" s="1" t="s">
        <v>1741</v>
      </c>
      <c r="U1216" s="1" t="s">
        <v>1741</v>
      </c>
      <c r="V1216" s="1" t="s">
        <v>1741</v>
      </c>
      <c r="W1216" s="3" t="s">
        <v>1741</v>
      </c>
      <c r="X1216" s="3" t="s">
        <v>1741</v>
      </c>
      <c r="Y1216" s="3" t="s">
        <v>1741</v>
      </c>
      <c r="Z1216" s="3" t="s">
        <v>1741</v>
      </c>
      <c r="AA1216" s="3" t="s">
        <v>1741</v>
      </c>
      <c r="AB1216" s="3" t="s">
        <v>1741</v>
      </c>
      <c r="AC1216" s="3" t="s">
        <v>1741</v>
      </c>
      <c r="AD1216" s="3" t="s">
        <v>1741</v>
      </c>
      <c r="AE1216" s="3" t="s">
        <v>1741</v>
      </c>
      <c r="AF1216" s="3" t="s">
        <v>1741</v>
      </c>
      <c r="AG1216" s="3" t="s">
        <v>1741</v>
      </c>
      <c r="AH1216" s="3" t="s">
        <v>1741</v>
      </c>
      <c r="AI1216" s="15" t="s">
        <v>1741</v>
      </c>
    </row>
    <row r="1217" spans="1:35" x14ac:dyDescent="0.3">
      <c r="A1217" s="48" t="s">
        <v>885</v>
      </c>
      <c r="B1217" s="89" t="s">
        <v>43</v>
      </c>
      <c r="C1217" s="3" t="s">
        <v>43</v>
      </c>
      <c r="D1217" s="9">
        <v>2018</v>
      </c>
      <c r="E1217" s="4">
        <v>43143</v>
      </c>
      <c r="F1217" s="205">
        <v>6578630</v>
      </c>
      <c r="G1217" s="174">
        <v>153662</v>
      </c>
      <c r="H1217" s="1">
        <v>2.5659327487224783</v>
      </c>
      <c r="I1217" s="1">
        <v>1.4709902634954684</v>
      </c>
      <c r="J1217" s="1">
        <v>1.857117321725233</v>
      </c>
      <c r="K1217" s="1">
        <v>1.3685782179883501</v>
      </c>
      <c r="L1217" s="1">
        <v>0.91559523058482117</v>
      </c>
      <c r="M1217" s="1">
        <v>1.183121990200408</v>
      </c>
      <c r="N1217" s="1" t="s">
        <v>581</v>
      </c>
      <c r="O1217" s="1">
        <v>0.30308077303219566</v>
      </c>
      <c r="P1217" s="1" t="s">
        <v>581</v>
      </c>
      <c r="Q1217" s="1" t="s">
        <v>581</v>
      </c>
      <c r="R1217" s="1" t="s">
        <v>1741</v>
      </c>
      <c r="S1217" s="1" t="s">
        <v>1741</v>
      </c>
      <c r="T1217" s="1" t="s">
        <v>1741</v>
      </c>
      <c r="U1217" s="1" t="s">
        <v>1741</v>
      </c>
      <c r="V1217" s="1" t="s">
        <v>1741</v>
      </c>
      <c r="W1217" s="3" t="s">
        <v>1741</v>
      </c>
      <c r="X1217" s="3" t="s">
        <v>1741</v>
      </c>
      <c r="Y1217" s="3" t="s">
        <v>1741</v>
      </c>
      <c r="Z1217" s="3" t="s">
        <v>1741</v>
      </c>
      <c r="AA1217" s="3" t="s">
        <v>1741</v>
      </c>
      <c r="AB1217" s="3" t="s">
        <v>1741</v>
      </c>
      <c r="AC1217" s="3" t="s">
        <v>1741</v>
      </c>
      <c r="AD1217" s="3" t="s">
        <v>1741</v>
      </c>
      <c r="AE1217" s="3" t="s">
        <v>1741</v>
      </c>
      <c r="AF1217" s="3" t="s">
        <v>1741</v>
      </c>
      <c r="AG1217" s="3" t="s">
        <v>1741</v>
      </c>
      <c r="AH1217" s="3" t="s">
        <v>1741</v>
      </c>
      <c r="AI1217" s="15" t="s">
        <v>1741</v>
      </c>
    </row>
    <row r="1218" spans="1:35" x14ac:dyDescent="0.3">
      <c r="A1218" s="48" t="s">
        <v>886</v>
      </c>
      <c r="B1218" s="89" t="s">
        <v>43</v>
      </c>
      <c r="C1218" s="3" t="s">
        <v>43</v>
      </c>
      <c r="D1218" s="9">
        <v>2018</v>
      </c>
      <c r="E1218" s="4">
        <v>43168</v>
      </c>
      <c r="F1218" s="205">
        <v>6578630</v>
      </c>
      <c r="G1218" s="174">
        <v>153662</v>
      </c>
      <c r="H1218" s="1">
        <v>2.5735387953037261</v>
      </c>
      <c r="I1218" s="1">
        <v>1.4434447847541259</v>
      </c>
      <c r="J1218" s="1">
        <v>1.532382593159775</v>
      </c>
      <c r="K1218" s="1">
        <v>1.3485834609494638</v>
      </c>
      <c r="L1218" s="1">
        <v>0.83572613578356292</v>
      </c>
      <c r="M1218" s="1">
        <v>1.3851561170665303</v>
      </c>
      <c r="N1218" s="1" t="s">
        <v>581</v>
      </c>
      <c r="O1218" s="1">
        <v>0.28316955929896198</v>
      </c>
      <c r="P1218" s="1" t="s">
        <v>581</v>
      </c>
      <c r="Q1218" s="1" t="s">
        <v>581</v>
      </c>
      <c r="R1218" s="1" t="s">
        <v>1741</v>
      </c>
      <c r="S1218" s="1" t="s">
        <v>1741</v>
      </c>
      <c r="T1218" s="1" t="s">
        <v>1741</v>
      </c>
      <c r="U1218" s="1" t="s">
        <v>1741</v>
      </c>
      <c r="V1218" s="1" t="s">
        <v>1741</v>
      </c>
      <c r="W1218" s="3" t="s">
        <v>1741</v>
      </c>
      <c r="X1218" s="3" t="s">
        <v>1741</v>
      </c>
      <c r="Y1218" s="3" t="s">
        <v>1741</v>
      </c>
      <c r="Z1218" s="3" t="s">
        <v>1741</v>
      </c>
      <c r="AA1218" s="3" t="s">
        <v>1741</v>
      </c>
      <c r="AB1218" s="3" t="s">
        <v>1741</v>
      </c>
      <c r="AC1218" s="3" t="s">
        <v>1741</v>
      </c>
      <c r="AD1218" s="3" t="s">
        <v>1741</v>
      </c>
      <c r="AE1218" s="3" t="s">
        <v>1741</v>
      </c>
      <c r="AF1218" s="3" t="s">
        <v>1741</v>
      </c>
      <c r="AG1218" s="3" t="s">
        <v>1741</v>
      </c>
      <c r="AH1218" s="3" t="s">
        <v>1741</v>
      </c>
      <c r="AI1218" s="15" t="s">
        <v>1741</v>
      </c>
    </row>
    <row r="1219" spans="1:35" x14ac:dyDescent="0.3">
      <c r="A1219" s="48" t="s">
        <v>887</v>
      </c>
      <c r="B1219" s="89" t="s">
        <v>43</v>
      </c>
      <c r="C1219" s="3" t="s">
        <v>43</v>
      </c>
      <c r="D1219" s="9">
        <v>2018</v>
      </c>
      <c r="E1219" s="4">
        <v>43209</v>
      </c>
      <c r="F1219" s="205">
        <v>6578630</v>
      </c>
      <c r="G1219" s="174">
        <v>153662</v>
      </c>
      <c r="H1219" s="1">
        <v>1.7783409472362091</v>
      </c>
      <c r="I1219" s="1">
        <v>1.2740226972111997</v>
      </c>
      <c r="J1219" s="1">
        <v>1.450431825002501</v>
      </c>
      <c r="K1219" s="1">
        <v>1.2812475685529139</v>
      </c>
      <c r="L1219" s="1">
        <v>0.74431736081007482</v>
      </c>
      <c r="M1219" s="1">
        <v>1.1308257472184247</v>
      </c>
      <c r="N1219" s="1" t="s">
        <v>581</v>
      </c>
      <c r="O1219" s="1">
        <v>0.24571453977569557</v>
      </c>
      <c r="P1219" s="1" t="s">
        <v>581</v>
      </c>
      <c r="Q1219" s="1" t="s">
        <v>581</v>
      </c>
      <c r="R1219" s="1" t="s">
        <v>1741</v>
      </c>
      <c r="S1219" s="1" t="s">
        <v>1741</v>
      </c>
      <c r="T1219" s="1" t="s">
        <v>1741</v>
      </c>
      <c r="U1219" s="1" t="s">
        <v>1741</v>
      </c>
      <c r="V1219" s="1" t="s">
        <v>1741</v>
      </c>
      <c r="W1219" s="3" t="s">
        <v>1741</v>
      </c>
      <c r="X1219" s="3" t="s">
        <v>1741</v>
      </c>
      <c r="Y1219" s="3" t="s">
        <v>1741</v>
      </c>
      <c r="Z1219" s="3" t="s">
        <v>1741</v>
      </c>
      <c r="AA1219" s="3" t="s">
        <v>1741</v>
      </c>
      <c r="AB1219" s="3" t="s">
        <v>1741</v>
      </c>
      <c r="AC1219" s="3" t="s">
        <v>1741</v>
      </c>
      <c r="AD1219" s="3" t="s">
        <v>1741</v>
      </c>
      <c r="AE1219" s="3" t="s">
        <v>1741</v>
      </c>
      <c r="AF1219" s="3" t="s">
        <v>1741</v>
      </c>
      <c r="AG1219" s="3" t="s">
        <v>1741</v>
      </c>
      <c r="AH1219" s="3" t="s">
        <v>1741</v>
      </c>
      <c r="AI1219" s="15" t="s">
        <v>1741</v>
      </c>
    </row>
    <row r="1220" spans="1:35" x14ac:dyDescent="0.3">
      <c r="A1220" s="48" t="s">
        <v>888</v>
      </c>
      <c r="B1220" s="89" t="s">
        <v>43</v>
      </c>
      <c r="C1220" s="3" t="s">
        <v>43</v>
      </c>
      <c r="D1220" s="9">
        <v>2018</v>
      </c>
      <c r="E1220" s="4">
        <v>43235</v>
      </c>
      <c r="F1220" s="205">
        <v>6578630</v>
      </c>
      <c r="G1220" s="174">
        <v>153662</v>
      </c>
      <c r="H1220" s="1">
        <v>2.1360452737154709</v>
      </c>
      <c r="I1220" s="1">
        <v>1.6762481089258701</v>
      </c>
      <c r="J1220" s="1">
        <v>1.2624530733456603</v>
      </c>
      <c r="K1220" s="1">
        <v>0.93864627108197451</v>
      </c>
      <c r="L1220" s="1">
        <v>0.86795539866644267</v>
      </c>
      <c r="M1220" s="1">
        <v>1.2926206085056313</v>
      </c>
      <c r="N1220" s="1" t="s">
        <v>581</v>
      </c>
      <c r="O1220" s="1">
        <v>0.29586597187202335</v>
      </c>
      <c r="P1220" s="1" t="s">
        <v>581</v>
      </c>
      <c r="Q1220" s="1" t="s">
        <v>581</v>
      </c>
      <c r="R1220" s="1" t="s">
        <v>1741</v>
      </c>
      <c r="S1220" s="1" t="s">
        <v>1741</v>
      </c>
      <c r="T1220" s="1" t="s">
        <v>1741</v>
      </c>
      <c r="U1220" s="1" t="s">
        <v>1741</v>
      </c>
      <c r="V1220" s="1" t="s">
        <v>1741</v>
      </c>
      <c r="W1220" s="3" t="s">
        <v>1741</v>
      </c>
      <c r="X1220" s="3" t="s">
        <v>1741</v>
      </c>
      <c r="Y1220" s="3" t="s">
        <v>1741</v>
      </c>
      <c r="Z1220" s="3" t="s">
        <v>1741</v>
      </c>
      <c r="AA1220" s="3" t="s">
        <v>1741</v>
      </c>
      <c r="AB1220" s="3" t="s">
        <v>1741</v>
      </c>
      <c r="AC1220" s="3" t="s">
        <v>1741</v>
      </c>
      <c r="AD1220" s="3" t="s">
        <v>1741</v>
      </c>
      <c r="AE1220" s="3" t="s">
        <v>1741</v>
      </c>
      <c r="AF1220" s="3" t="s">
        <v>1741</v>
      </c>
      <c r="AG1220" s="3" t="s">
        <v>1741</v>
      </c>
      <c r="AH1220" s="3" t="s">
        <v>1741</v>
      </c>
      <c r="AI1220" s="15" t="s">
        <v>1741</v>
      </c>
    </row>
    <row r="1221" spans="1:35" x14ac:dyDescent="0.3">
      <c r="A1221" s="48" t="s">
        <v>889</v>
      </c>
      <c r="B1221" s="89" t="s">
        <v>43</v>
      </c>
      <c r="C1221" s="3" t="s">
        <v>43</v>
      </c>
      <c r="D1221" s="9">
        <v>2018</v>
      </c>
      <c r="E1221" s="4">
        <v>43235</v>
      </c>
      <c r="F1221" s="205">
        <v>6578630</v>
      </c>
      <c r="G1221" s="174">
        <v>153662</v>
      </c>
      <c r="H1221" s="1">
        <v>1.9335984974036022</v>
      </c>
      <c r="I1221" s="1">
        <v>1.4869075240304941</v>
      </c>
      <c r="J1221" s="1">
        <v>1.2015799359186832</v>
      </c>
      <c r="K1221" s="1">
        <v>0.86244724339851975</v>
      </c>
      <c r="L1221" s="1">
        <v>0.79606673295768426</v>
      </c>
      <c r="M1221" s="1">
        <v>1.1418296320848524</v>
      </c>
      <c r="N1221" s="1" t="s">
        <v>581</v>
      </c>
      <c r="O1221" s="1">
        <v>0.26982211910286158</v>
      </c>
      <c r="P1221" s="1" t="s">
        <v>581</v>
      </c>
      <c r="Q1221" s="1" t="s">
        <v>581</v>
      </c>
      <c r="R1221" s="1" t="s">
        <v>1741</v>
      </c>
      <c r="S1221" s="1" t="s">
        <v>1741</v>
      </c>
      <c r="T1221" s="1" t="s">
        <v>1741</v>
      </c>
      <c r="U1221" s="1" t="s">
        <v>1741</v>
      </c>
      <c r="V1221" s="1" t="s">
        <v>1741</v>
      </c>
      <c r="W1221" s="3" t="s">
        <v>1741</v>
      </c>
      <c r="X1221" s="3" t="s">
        <v>1741</v>
      </c>
      <c r="Y1221" s="3" t="s">
        <v>1741</v>
      </c>
      <c r="Z1221" s="3" t="s">
        <v>1741</v>
      </c>
      <c r="AA1221" s="3" t="s">
        <v>1741</v>
      </c>
      <c r="AB1221" s="3" t="s">
        <v>1741</v>
      </c>
      <c r="AC1221" s="3" t="s">
        <v>1741</v>
      </c>
      <c r="AD1221" s="3" t="s">
        <v>1741</v>
      </c>
      <c r="AE1221" s="3" t="s">
        <v>1741</v>
      </c>
      <c r="AF1221" s="3" t="s">
        <v>1741</v>
      </c>
      <c r="AG1221" s="3" t="s">
        <v>1741</v>
      </c>
      <c r="AH1221" s="3" t="s">
        <v>1741</v>
      </c>
      <c r="AI1221" s="15" t="s">
        <v>1741</v>
      </c>
    </row>
    <row r="1222" spans="1:35" x14ac:dyDescent="0.3">
      <c r="A1222" s="48" t="s">
        <v>890</v>
      </c>
      <c r="B1222" s="89" t="s">
        <v>43</v>
      </c>
      <c r="C1222" s="3" t="s">
        <v>43</v>
      </c>
      <c r="D1222" s="9">
        <v>2018</v>
      </c>
      <c r="E1222" s="4">
        <v>43263</v>
      </c>
      <c r="F1222" s="205">
        <v>6578630</v>
      </c>
      <c r="G1222" s="174">
        <v>153662</v>
      </c>
      <c r="H1222" s="1">
        <v>2.4044651954362748</v>
      </c>
      <c r="I1222" s="1">
        <v>1.2993629146932697</v>
      </c>
      <c r="J1222" s="1">
        <v>1.1248306517528246</v>
      </c>
      <c r="K1222" s="1">
        <v>0.86180063372633331</v>
      </c>
      <c r="L1222" s="1">
        <v>0.73155531669521801</v>
      </c>
      <c r="M1222" s="1">
        <v>1.1360272300784882</v>
      </c>
      <c r="N1222" s="1" t="s">
        <v>581</v>
      </c>
      <c r="O1222" s="1">
        <v>0.32337061793915783</v>
      </c>
      <c r="P1222" s="1" t="s">
        <v>581</v>
      </c>
      <c r="Q1222" s="1" t="s">
        <v>581</v>
      </c>
      <c r="R1222" s="1" t="s">
        <v>1741</v>
      </c>
      <c r="S1222" s="1" t="s">
        <v>1741</v>
      </c>
      <c r="T1222" s="1" t="s">
        <v>1741</v>
      </c>
      <c r="U1222" s="1" t="s">
        <v>1741</v>
      </c>
      <c r="V1222" s="1" t="s">
        <v>1741</v>
      </c>
      <c r="W1222" s="3" t="s">
        <v>1741</v>
      </c>
      <c r="X1222" s="3" t="s">
        <v>1741</v>
      </c>
      <c r="Y1222" s="3" t="s">
        <v>1741</v>
      </c>
      <c r="Z1222" s="3" t="s">
        <v>1741</v>
      </c>
      <c r="AA1222" s="3" t="s">
        <v>1741</v>
      </c>
      <c r="AB1222" s="3" t="s">
        <v>1741</v>
      </c>
      <c r="AC1222" s="3" t="s">
        <v>1741</v>
      </c>
      <c r="AD1222" s="3" t="s">
        <v>1741</v>
      </c>
      <c r="AE1222" s="3" t="s">
        <v>1741</v>
      </c>
      <c r="AF1222" s="3" t="s">
        <v>1741</v>
      </c>
      <c r="AG1222" s="3" t="s">
        <v>1741</v>
      </c>
      <c r="AH1222" s="3" t="s">
        <v>1741</v>
      </c>
      <c r="AI1222" s="15" t="s">
        <v>1741</v>
      </c>
    </row>
    <row r="1223" spans="1:35" x14ac:dyDescent="0.3">
      <c r="A1223" s="48" t="s">
        <v>891</v>
      </c>
      <c r="B1223" s="89" t="s">
        <v>43</v>
      </c>
      <c r="C1223" s="3" t="s">
        <v>43</v>
      </c>
      <c r="D1223" s="9">
        <v>2018</v>
      </c>
      <c r="E1223" s="4">
        <v>43263</v>
      </c>
      <c r="F1223" s="205">
        <v>6578630</v>
      </c>
      <c r="G1223" s="174">
        <v>153662</v>
      </c>
      <c r="H1223" s="1">
        <v>3.1326326492269265</v>
      </c>
      <c r="I1223" s="1">
        <v>1.3853431031243439</v>
      </c>
      <c r="J1223" s="1">
        <v>1.392106804593128</v>
      </c>
      <c r="K1223" s="1">
        <v>1.0926914448017859</v>
      </c>
      <c r="L1223" s="1">
        <v>0.92434379938773037</v>
      </c>
      <c r="M1223" s="1">
        <v>1.5125714222561144</v>
      </c>
      <c r="N1223" s="1" t="s">
        <v>581</v>
      </c>
      <c r="O1223" s="1">
        <v>0.28736005658521496</v>
      </c>
      <c r="P1223" s="1" t="s">
        <v>581</v>
      </c>
      <c r="Q1223" s="1" t="s">
        <v>581</v>
      </c>
      <c r="R1223" s="1" t="s">
        <v>1741</v>
      </c>
      <c r="S1223" s="1" t="s">
        <v>1741</v>
      </c>
      <c r="T1223" s="1" t="s">
        <v>1741</v>
      </c>
      <c r="U1223" s="1" t="s">
        <v>1741</v>
      </c>
      <c r="V1223" s="1" t="s">
        <v>1741</v>
      </c>
      <c r="W1223" s="3" t="s">
        <v>1741</v>
      </c>
      <c r="X1223" s="3" t="s">
        <v>1741</v>
      </c>
      <c r="Y1223" s="3" t="s">
        <v>1741</v>
      </c>
      <c r="Z1223" s="3" t="s">
        <v>1741</v>
      </c>
      <c r="AA1223" s="3" t="s">
        <v>1741</v>
      </c>
      <c r="AB1223" s="3" t="s">
        <v>1741</v>
      </c>
      <c r="AC1223" s="3" t="s">
        <v>1741</v>
      </c>
      <c r="AD1223" s="3" t="s">
        <v>1741</v>
      </c>
      <c r="AE1223" s="3" t="s">
        <v>1741</v>
      </c>
      <c r="AF1223" s="3" t="s">
        <v>1741</v>
      </c>
      <c r="AG1223" s="3" t="s">
        <v>1741</v>
      </c>
      <c r="AH1223" s="3" t="s">
        <v>1741</v>
      </c>
      <c r="AI1223" s="15" t="s">
        <v>1741</v>
      </c>
    </row>
    <row r="1224" spans="1:35" x14ac:dyDescent="0.3">
      <c r="A1224" s="48" t="s">
        <v>892</v>
      </c>
      <c r="B1224" s="89" t="s">
        <v>43</v>
      </c>
      <c r="C1224" s="3" t="s">
        <v>43</v>
      </c>
      <c r="D1224" s="9">
        <v>2018</v>
      </c>
      <c r="E1224" s="4">
        <v>43300</v>
      </c>
      <c r="F1224" s="205">
        <v>6578630</v>
      </c>
      <c r="G1224" s="174">
        <v>153662</v>
      </c>
      <c r="H1224" s="1">
        <v>1.8206521012895036</v>
      </c>
      <c r="I1224" s="1">
        <v>1.4040221821340284</v>
      </c>
      <c r="J1224" s="1">
        <v>0.80052782788802035</v>
      </c>
      <c r="K1224" s="1">
        <v>1.278813389456805</v>
      </c>
      <c r="L1224" s="1">
        <v>0.88825282287699614</v>
      </c>
      <c r="M1224" s="1" t="s">
        <v>581</v>
      </c>
      <c r="N1224" s="1" t="s">
        <v>581</v>
      </c>
      <c r="O1224" s="1" t="s">
        <v>556</v>
      </c>
      <c r="P1224" s="1" t="s">
        <v>581</v>
      </c>
      <c r="Q1224" s="1" t="s">
        <v>581</v>
      </c>
      <c r="R1224" s="1" t="s">
        <v>1741</v>
      </c>
      <c r="S1224" s="1" t="s">
        <v>1741</v>
      </c>
      <c r="T1224" s="1" t="s">
        <v>1741</v>
      </c>
      <c r="U1224" s="1" t="s">
        <v>1741</v>
      </c>
      <c r="V1224" s="1" t="s">
        <v>1741</v>
      </c>
      <c r="W1224" s="3" t="s">
        <v>1741</v>
      </c>
      <c r="X1224" s="3" t="s">
        <v>1741</v>
      </c>
      <c r="Y1224" s="3" t="s">
        <v>1741</v>
      </c>
      <c r="Z1224" s="3" t="s">
        <v>1741</v>
      </c>
      <c r="AA1224" s="3" t="s">
        <v>1741</v>
      </c>
      <c r="AB1224" s="3" t="s">
        <v>1741</v>
      </c>
      <c r="AC1224" s="3" t="s">
        <v>1741</v>
      </c>
      <c r="AD1224" s="3" t="s">
        <v>1741</v>
      </c>
      <c r="AE1224" s="3" t="s">
        <v>1741</v>
      </c>
      <c r="AF1224" s="3" t="s">
        <v>1741</v>
      </c>
      <c r="AG1224" s="3" t="s">
        <v>1741</v>
      </c>
      <c r="AH1224" s="3" t="s">
        <v>1741</v>
      </c>
      <c r="AI1224" s="15" t="s">
        <v>1741</v>
      </c>
    </row>
    <row r="1225" spans="1:35" x14ac:dyDescent="0.3">
      <c r="A1225" s="48" t="s">
        <v>893</v>
      </c>
      <c r="B1225" s="89" t="s">
        <v>43</v>
      </c>
      <c r="C1225" s="3" t="s">
        <v>43</v>
      </c>
      <c r="D1225" s="9">
        <v>2018</v>
      </c>
      <c r="E1225" s="4">
        <v>43300</v>
      </c>
      <c r="F1225" s="205">
        <v>6578630</v>
      </c>
      <c r="G1225" s="174">
        <v>153662</v>
      </c>
      <c r="H1225" s="1">
        <v>2.4038742373220416</v>
      </c>
      <c r="I1225" s="1">
        <v>1.2712299536558529</v>
      </c>
      <c r="J1225" s="1">
        <v>0.83562831327309706</v>
      </c>
      <c r="K1225" s="1">
        <v>1.2429566898943085</v>
      </c>
      <c r="L1225" s="1">
        <v>0.8498302937352048</v>
      </c>
      <c r="M1225" s="1" t="s">
        <v>581</v>
      </c>
      <c r="N1225" s="1" t="s">
        <v>581</v>
      </c>
      <c r="O1225" s="1" t="s">
        <v>556</v>
      </c>
      <c r="P1225" s="1" t="s">
        <v>581</v>
      </c>
      <c r="Q1225" s="1" t="s">
        <v>581</v>
      </c>
      <c r="R1225" s="1" t="s">
        <v>1741</v>
      </c>
      <c r="S1225" s="1" t="s">
        <v>1741</v>
      </c>
      <c r="T1225" s="1" t="s">
        <v>1741</v>
      </c>
      <c r="U1225" s="1" t="s">
        <v>1741</v>
      </c>
      <c r="V1225" s="1" t="s">
        <v>1741</v>
      </c>
      <c r="W1225" s="3" t="s">
        <v>1741</v>
      </c>
      <c r="X1225" s="3" t="s">
        <v>1741</v>
      </c>
      <c r="Y1225" s="3" t="s">
        <v>1741</v>
      </c>
      <c r="Z1225" s="3" t="s">
        <v>1741</v>
      </c>
      <c r="AA1225" s="3" t="s">
        <v>1741</v>
      </c>
      <c r="AB1225" s="3" t="s">
        <v>1741</v>
      </c>
      <c r="AC1225" s="3" t="s">
        <v>1741</v>
      </c>
      <c r="AD1225" s="3" t="s">
        <v>1741</v>
      </c>
      <c r="AE1225" s="3" t="s">
        <v>1741</v>
      </c>
      <c r="AF1225" s="3" t="s">
        <v>1741</v>
      </c>
      <c r="AG1225" s="3" t="s">
        <v>1741</v>
      </c>
      <c r="AH1225" s="3" t="s">
        <v>1741</v>
      </c>
      <c r="AI1225" s="15" t="s">
        <v>1741</v>
      </c>
    </row>
    <row r="1226" spans="1:35" x14ac:dyDescent="0.3">
      <c r="A1226" s="48" t="s">
        <v>894</v>
      </c>
      <c r="B1226" s="89" t="s">
        <v>43</v>
      </c>
      <c r="C1226" s="3" t="s">
        <v>43</v>
      </c>
      <c r="D1226" s="9">
        <v>2018</v>
      </c>
      <c r="E1226" s="4">
        <v>43335</v>
      </c>
      <c r="F1226" s="205">
        <v>6578630</v>
      </c>
      <c r="G1226" s="174">
        <v>153662</v>
      </c>
      <c r="H1226" s="1">
        <v>2.2874523443247941</v>
      </c>
      <c r="I1226" s="1">
        <v>1.7767373419838137</v>
      </c>
      <c r="J1226" s="1">
        <v>1.7177111898869641</v>
      </c>
      <c r="K1226" s="1">
        <v>1.0862149688984013</v>
      </c>
      <c r="L1226" s="1">
        <v>0.89254765567520566</v>
      </c>
      <c r="M1226" s="1">
        <v>1.807638285064544</v>
      </c>
      <c r="N1226" s="1" t="s">
        <v>581</v>
      </c>
      <c r="O1226" s="1" t="s">
        <v>556</v>
      </c>
      <c r="P1226" s="1" t="s">
        <v>581</v>
      </c>
      <c r="Q1226" s="1" t="s">
        <v>581</v>
      </c>
      <c r="R1226" s="1" t="s">
        <v>1741</v>
      </c>
      <c r="S1226" s="1" t="s">
        <v>1741</v>
      </c>
      <c r="T1226" s="1" t="s">
        <v>1741</v>
      </c>
      <c r="U1226" s="1" t="s">
        <v>1741</v>
      </c>
      <c r="V1226" s="1" t="s">
        <v>1741</v>
      </c>
      <c r="W1226" s="3" t="s">
        <v>1741</v>
      </c>
      <c r="X1226" s="3" t="s">
        <v>1741</v>
      </c>
      <c r="Y1226" s="3" t="s">
        <v>1741</v>
      </c>
      <c r="Z1226" s="3" t="s">
        <v>1741</v>
      </c>
      <c r="AA1226" s="3" t="s">
        <v>1741</v>
      </c>
      <c r="AB1226" s="3" t="s">
        <v>1741</v>
      </c>
      <c r="AC1226" s="3" t="s">
        <v>1741</v>
      </c>
      <c r="AD1226" s="3" t="s">
        <v>1741</v>
      </c>
      <c r="AE1226" s="3" t="s">
        <v>1741</v>
      </c>
      <c r="AF1226" s="3" t="s">
        <v>1741</v>
      </c>
      <c r="AG1226" s="3" t="s">
        <v>1741</v>
      </c>
      <c r="AH1226" s="3" t="s">
        <v>1741</v>
      </c>
      <c r="AI1226" s="15" t="s">
        <v>1741</v>
      </c>
    </row>
    <row r="1227" spans="1:35" x14ac:dyDescent="0.3">
      <c r="A1227" s="48" t="s">
        <v>895</v>
      </c>
      <c r="B1227" s="89" t="s">
        <v>43</v>
      </c>
      <c r="C1227" s="3" t="s">
        <v>43</v>
      </c>
      <c r="D1227" s="9">
        <v>2018</v>
      </c>
      <c r="E1227" s="4">
        <v>43335</v>
      </c>
      <c r="F1227" s="205">
        <v>6578630</v>
      </c>
      <c r="G1227" s="174">
        <v>153662</v>
      </c>
      <c r="H1227" s="1">
        <v>1.6723656594596397</v>
      </c>
      <c r="I1227" s="1">
        <v>1.493420395109438</v>
      </c>
      <c r="J1227" s="1">
        <v>1.1814305227038011</v>
      </c>
      <c r="K1227" s="1">
        <v>1.0887163940433753</v>
      </c>
      <c r="L1227" s="1">
        <v>0.88912816070893164</v>
      </c>
      <c r="M1227" s="1">
        <v>2.0339141153346438</v>
      </c>
      <c r="N1227" s="1" t="s">
        <v>581</v>
      </c>
      <c r="O1227" s="1" t="s">
        <v>556</v>
      </c>
      <c r="P1227" s="1" t="s">
        <v>581</v>
      </c>
      <c r="Q1227" s="1" t="s">
        <v>581</v>
      </c>
      <c r="R1227" s="1" t="s">
        <v>1741</v>
      </c>
      <c r="S1227" s="1" t="s">
        <v>1741</v>
      </c>
      <c r="T1227" s="1" t="s">
        <v>1741</v>
      </c>
      <c r="U1227" s="1" t="s">
        <v>1741</v>
      </c>
      <c r="V1227" s="1" t="s">
        <v>1741</v>
      </c>
      <c r="W1227" s="3" t="s">
        <v>1741</v>
      </c>
      <c r="X1227" s="3" t="s">
        <v>1741</v>
      </c>
      <c r="Y1227" s="3" t="s">
        <v>1741</v>
      </c>
      <c r="Z1227" s="3" t="s">
        <v>1741</v>
      </c>
      <c r="AA1227" s="3" t="s">
        <v>1741</v>
      </c>
      <c r="AB1227" s="3" t="s">
        <v>1741</v>
      </c>
      <c r="AC1227" s="3" t="s">
        <v>1741</v>
      </c>
      <c r="AD1227" s="3" t="s">
        <v>1741</v>
      </c>
      <c r="AE1227" s="3" t="s">
        <v>1741</v>
      </c>
      <c r="AF1227" s="3" t="s">
        <v>1741</v>
      </c>
      <c r="AG1227" s="3" t="s">
        <v>1741</v>
      </c>
      <c r="AH1227" s="3" t="s">
        <v>1741</v>
      </c>
      <c r="AI1227" s="15" t="s">
        <v>1741</v>
      </c>
    </row>
    <row r="1228" spans="1:35" x14ac:dyDescent="0.3">
      <c r="A1228" s="48" t="s">
        <v>896</v>
      </c>
      <c r="B1228" s="89" t="s">
        <v>43</v>
      </c>
      <c r="C1228" s="3" t="s">
        <v>43</v>
      </c>
      <c r="D1228" s="9">
        <v>2018</v>
      </c>
      <c r="E1228" s="4">
        <v>43354</v>
      </c>
      <c r="F1228" s="205">
        <v>6578630</v>
      </c>
      <c r="G1228" s="174">
        <v>153662</v>
      </c>
      <c r="H1228" s="1">
        <v>2.473893447615251</v>
      </c>
      <c r="I1228" s="1">
        <v>1.0326345747095886</v>
      </c>
      <c r="J1228" s="1">
        <v>1.3654252904111714</v>
      </c>
      <c r="K1228" s="1">
        <v>0.52412433695447547</v>
      </c>
      <c r="L1228" s="1">
        <v>0.92134259105456073</v>
      </c>
      <c r="M1228" s="1">
        <v>1.2822386853149952</v>
      </c>
      <c r="N1228" s="1" t="s">
        <v>581</v>
      </c>
      <c r="O1228" s="1" t="s">
        <v>556</v>
      </c>
      <c r="P1228" s="1" t="s">
        <v>581</v>
      </c>
      <c r="Q1228" s="1" t="s">
        <v>581</v>
      </c>
      <c r="R1228" s="1" t="s">
        <v>1741</v>
      </c>
      <c r="S1228" s="1" t="s">
        <v>1741</v>
      </c>
      <c r="T1228" s="1" t="s">
        <v>1741</v>
      </c>
      <c r="U1228" s="1" t="s">
        <v>1741</v>
      </c>
      <c r="V1228" s="1" t="s">
        <v>1741</v>
      </c>
      <c r="W1228" s="3" t="s">
        <v>1741</v>
      </c>
      <c r="X1228" s="3" t="s">
        <v>1741</v>
      </c>
      <c r="Y1228" s="3" t="s">
        <v>1741</v>
      </c>
      <c r="Z1228" s="3" t="s">
        <v>1741</v>
      </c>
      <c r="AA1228" s="3" t="s">
        <v>1741</v>
      </c>
      <c r="AB1228" s="3" t="s">
        <v>1741</v>
      </c>
      <c r="AC1228" s="3" t="s">
        <v>1741</v>
      </c>
      <c r="AD1228" s="3" t="s">
        <v>1741</v>
      </c>
      <c r="AE1228" s="3" t="s">
        <v>1741</v>
      </c>
      <c r="AF1228" s="3" t="s">
        <v>1741</v>
      </c>
      <c r="AG1228" s="3" t="s">
        <v>1741</v>
      </c>
      <c r="AH1228" s="3" t="s">
        <v>1741</v>
      </c>
      <c r="AI1228" s="15" t="s">
        <v>1741</v>
      </c>
    </row>
    <row r="1229" spans="1:35" x14ac:dyDescent="0.3">
      <c r="A1229" s="48" t="s">
        <v>897</v>
      </c>
      <c r="B1229" s="89" t="s">
        <v>43</v>
      </c>
      <c r="C1229" s="3" t="s">
        <v>43</v>
      </c>
      <c r="D1229" s="9">
        <v>2018</v>
      </c>
      <c r="E1229" s="4">
        <v>43354</v>
      </c>
      <c r="F1229" s="205">
        <v>6578630</v>
      </c>
      <c r="G1229" s="174">
        <v>153662</v>
      </c>
      <c r="H1229" s="1">
        <v>1.935224992834623</v>
      </c>
      <c r="I1229" s="1">
        <v>1.1103468042419029</v>
      </c>
      <c r="J1229" s="1">
        <v>1.2519575809687591</v>
      </c>
      <c r="K1229" s="1">
        <v>0.74554313556893093</v>
      </c>
      <c r="L1229" s="1">
        <v>0.74749211808541138</v>
      </c>
      <c r="M1229" s="1" t="s">
        <v>581</v>
      </c>
      <c r="N1229" s="1" t="s">
        <v>581</v>
      </c>
      <c r="O1229" s="1" t="s">
        <v>556</v>
      </c>
      <c r="P1229" s="1" t="s">
        <v>581</v>
      </c>
      <c r="Q1229" s="1" t="s">
        <v>581</v>
      </c>
      <c r="R1229" s="1" t="s">
        <v>1741</v>
      </c>
      <c r="S1229" s="1" t="s">
        <v>1741</v>
      </c>
      <c r="T1229" s="1" t="s">
        <v>1741</v>
      </c>
      <c r="U1229" s="1" t="s">
        <v>1741</v>
      </c>
      <c r="V1229" s="1" t="s">
        <v>1741</v>
      </c>
      <c r="W1229" s="3" t="s">
        <v>1741</v>
      </c>
      <c r="X1229" s="3" t="s">
        <v>1741</v>
      </c>
      <c r="Y1229" s="3" t="s">
        <v>1741</v>
      </c>
      <c r="Z1229" s="3" t="s">
        <v>1741</v>
      </c>
      <c r="AA1229" s="3" t="s">
        <v>1741</v>
      </c>
      <c r="AB1229" s="3" t="s">
        <v>1741</v>
      </c>
      <c r="AC1229" s="3" t="s">
        <v>1741</v>
      </c>
      <c r="AD1229" s="3" t="s">
        <v>1741</v>
      </c>
      <c r="AE1229" s="3" t="s">
        <v>1741</v>
      </c>
      <c r="AF1229" s="3" t="s">
        <v>1741</v>
      </c>
      <c r="AG1229" s="3" t="s">
        <v>1741</v>
      </c>
      <c r="AH1229" s="3" t="s">
        <v>1741</v>
      </c>
      <c r="AI1229" s="15" t="s">
        <v>1741</v>
      </c>
    </row>
    <row r="1230" spans="1:35" x14ac:dyDescent="0.3">
      <c r="A1230" s="48" t="s">
        <v>898</v>
      </c>
      <c r="B1230" s="89" t="s">
        <v>43</v>
      </c>
      <c r="C1230" s="3" t="s">
        <v>43</v>
      </c>
      <c r="D1230" s="9">
        <v>2018</v>
      </c>
      <c r="E1230" s="4">
        <v>43384</v>
      </c>
      <c r="F1230" s="205">
        <v>6578630</v>
      </c>
      <c r="G1230" s="174">
        <v>153662</v>
      </c>
      <c r="H1230" s="1">
        <v>2.6931430005784196</v>
      </c>
      <c r="I1230" s="1">
        <v>1.6253587837911578</v>
      </c>
      <c r="J1230" s="1">
        <v>1.2651016599548177</v>
      </c>
      <c r="K1230" s="1">
        <v>0.73917646160058503</v>
      </c>
      <c r="L1230" s="1">
        <v>0.36887884839952412</v>
      </c>
      <c r="M1230" s="1">
        <v>0.95482871143415293</v>
      </c>
      <c r="N1230" s="1" t="s">
        <v>581</v>
      </c>
      <c r="O1230" s="1" t="s">
        <v>556</v>
      </c>
      <c r="P1230" s="1" t="s">
        <v>581</v>
      </c>
      <c r="Q1230" s="1" t="s">
        <v>581</v>
      </c>
      <c r="R1230" s="1" t="s">
        <v>1741</v>
      </c>
      <c r="S1230" s="1" t="s">
        <v>1741</v>
      </c>
      <c r="T1230" s="1" t="s">
        <v>1741</v>
      </c>
      <c r="U1230" s="1" t="s">
        <v>1741</v>
      </c>
      <c r="V1230" s="1" t="s">
        <v>1741</v>
      </c>
      <c r="W1230" s="3" t="s">
        <v>1741</v>
      </c>
      <c r="X1230" s="3" t="s">
        <v>1741</v>
      </c>
      <c r="Y1230" s="3" t="s">
        <v>1741</v>
      </c>
      <c r="Z1230" s="3" t="s">
        <v>1741</v>
      </c>
      <c r="AA1230" s="3" t="s">
        <v>1741</v>
      </c>
      <c r="AB1230" s="3" t="s">
        <v>1741</v>
      </c>
      <c r="AC1230" s="3" t="s">
        <v>1741</v>
      </c>
      <c r="AD1230" s="3" t="s">
        <v>1741</v>
      </c>
      <c r="AE1230" s="3" t="s">
        <v>1741</v>
      </c>
      <c r="AF1230" s="3" t="s">
        <v>1741</v>
      </c>
      <c r="AG1230" s="3" t="s">
        <v>1741</v>
      </c>
      <c r="AH1230" s="3" t="s">
        <v>1741</v>
      </c>
      <c r="AI1230" s="15" t="s">
        <v>1741</v>
      </c>
    </row>
    <row r="1231" spans="1:35" x14ac:dyDescent="0.3">
      <c r="A1231" s="48" t="s">
        <v>899</v>
      </c>
      <c r="B1231" s="89" t="s">
        <v>43</v>
      </c>
      <c r="C1231" s="3" t="s">
        <v>43</v>
      </c>
      <c r="D1231" s="9">
        <v>2018</v>
      </c>
      <c r="E1231" s="4">
        <v>43417</v>
      </c>
      <c r="F1231" s="205">
        <v>6578630</v>
      </c>
      <c r="G1231" s="174">
        <v>153662</v>
      </c>
      <c r="H1231" s="1">
        <v>2.8306680763893479</v>
      </c>
      <c r="I1231" s="1">
        <v>1.0487015132491906</v>
      </c>
      <c r="J1231" s="1">
        <v>1.1666556532082204</v>
      </c>
      <c r="K1231" s="1" t="s">
        <v>587</v>
      </c>
      <c r="L1231" s="1">
        <v>1.0118064274543495</v>
      </c>
      <c r="M1231" s="1">
        <v>1.5373686645080291</v>
      </c>
      <c r="N1231" s="1" t="s">
        <v>581</v>
      </c>
      <c r="O1231" s="1">
        <v>0.35121918984999673</v>
      </c>
      <c r="P1231" s="1" t="s">
        <v>581</v>
      </c>
      <c r="Q1231" s="1" t="s">
        <v>581</v>
      </c>
      <c r="R1231" s="1" t="s">
        <v>1741</v>
      </c>
      <c r="S1231" s="1" t="s">
        <v>1741</v>
      </c>
      <c r="T1231" s="1" t="s">
        <v>1741</v>
      </c>
      <c r="U1231" s="1" t="s">
        <v>1741</v>
      </c>
      <c r="V1231" s="1" t="s">
        <v>1741</v>
      </c>
      <c r="W1231" s="3" t="s">
        <v>1741</v>
      </c>
      <c r="X1231" s="3" t="s">
        <v>1741</v>
      </c>
      <c r="Y1231" s="3" t="s">
        <v>1741</v>
      </c>
      <c r="Z1231" s="3" t="s">
        <v>1741</v>
      </c>
      <c r="AA1231" s="3" t="s">
        <v>1741</v>
      </c>
      <c r="AB1231" s="3" t="s">
        <v>1741</v>
      </c>
      <c r="AC1231" s="3" t="s">
        <v>1741</v>
      </c>
      <c r="AD1231" s="3" t="s">
        <v>1741</v>
      </c>
      <c r="AE1231" s="3" t="s">
        <v>1741</v>
      </c>
      <c r="AF1231" s="3" t="s">
        <v>1741</v>
      </c>
      <c r="AG1231" s="3" t="s">
        <v>1741</v>
      </c>
      <c r="AH1231" s="3" t="s">
        <v>1741</v>
      </c>
      <c r="AI1231" s="15" t="s">
        <v>1741</v>
      </c>
    </row>
    <row r="1232" spans="1:35" x14ac:dyDescent="0.3">
      <c r="A1232" s="48" t="s">
        <v>900</v>
      </c>
      <c r="B1232" s="89" t="s">
        <v>43</v>
      </c>
      <c r="C1232" s="3" t="s">
        <v>43</v>
      </c>
      <c r="D1232" s="9">
        <v>2018</v>
      </c>
      <c r="E1232" s="4">
        <v>43447</v>
      </c>
      <c r="F1232" s="205">
        <v>6578630</v>
      </c>
      <c r="G1232" s="174">
        <v>153662</v>
      </c>
      <c r="H1232" s="1">
        <v>2.2110928061504667</v>
      </c>
      <c r="I1232" s="1">
        <v>1.2822624931356397</v>
      </c>
      <c r="J1232" s="1">
        <v>0.83887973640856672</v>
      </c>
      <c r="K1232" s="1">
        <v>0.5957166392092258</v>
      </c>
      <c r="L1232" s="1">
        <v>0.74519494783086215</v>
      </c>
      <c r="M1232" s="1">
        <v>1.1301482701812191</v>
      </c>
      <c r="N1232" s="1" t="s">
        <v>581</v>
      </c>
      <c r="O1232" s="1">
        <v>0.18484349258649091</v>
      </c>
      <c r="P1232" s="1" t="s">
        <v>581</v>
      </c>
      <c r="Q1232" s="1" t="s">
        <v>581</v>
      </c>
      <c r="R1232" s="1" t="s">
        <v>1741</v>
      </c>
      <c r="S1232" s="1" t="s">
        <v>1741</v>
      </c>
      <c r="T1232" s="1" t="s">
        <v>1741</v>
      </c>
      <c r="U1232" s="1" t="s">
        <v>1741</v>
      </c>
      <c r="V1232" s="1" t="s">
        <v>1741</v>
      </c>
      <c r="W1232" s="3" t="s">
        <v>1741</v>
      </c>
      <c r="X1232" s="3" t="s">
        <v>1741</v>
      </c>
      <c r="Y1232" s="3" t="s">
        <v>1741</v>
      </c>
      <c r="Z1232" s="3" t="s">
        <v>1741</v>
      </c>
      <c r="AA1232" s="3" t="s">
        <v>1741</v>
      </c>
      <c r="AB1232" s="3" t="s">
        <v>1741</v>
      </c>
      <c r="AC1232" s="3" t="s">
        <v>1741</v>
      </c>
      <c r="AD1232" s="3" t="s">
        <v>1741</v>
      </c>
      <c r="AE1232" s="3" t="s">
        <v>1741</v>
      </c>
      <c r="AF1232" s="3" t="s">
        <v>1741</v>
      </c>
      <c r="AG1232" s="3" t="s">
        <v>1741</v>
      </c>
      <c r="AH1232" s="3" t="s">
        <v>1741</v>
      </c>
      <c r="AI1232" s="15" t="s">
        <v>1741</v>
      </c>
    </row>
    <row r="1233" spans="1:35" x14ac:dyDescent="0.3">
      <c r="A1233" s="48" t="s">
        <v>901</v>
      </c>
      <c r="B1233" s="89" t="s">
        <v>43</v>
      </c>
      <c r="C1233" s="3" t="s">
        <v>43</v>
      </c>
      <c r="D1233" s="9">
        <v>2018</v>
      </c>
      <c r="E1233" s="4">
        <v>43447</v>
      </c>
      <c r="F1233" s="205">
        <v>6578630</v>
      </c>
      <c r="G1233" s="174">
        <v>153662</v>
      </c>
      <c r="H1233" s="1">
        <v>2.324099968926177</v>
      </c>
      <c r="I1233" s="1">
        <v>1.1258711768100502</v>
      </c>
      <c r="J1233" s="1">
        <v>0.95751764549207619</v>
      </c>
      <c r="K1233" s="1">
        <v>0.52869889465974163</v>
      </c>
      <c r="L1233" s="1">
        <v>0.81957206907266833</v>
      </c>
      <c r="M1233" s="1">
        <v>0.97549607138100936</v>
      </c>
      <c r="N1233" s="1" t="s">
        <v>581</v>
      </c>
      <c r="O1233" s="1">
        <v>0.19809561859102406</v>
      </c>
      <c r="P1233" s="1" t="s">
        <v>581</v>
      </c>
      <c r="Q1233" s="1" t="s">
        <v>581</v>
      </c>
      <c r="R1233" s="1" t="s">
        <v>1741</v>
      </c>
      <c r="S1233" s="1" t="s">
        <v>1741</v>
      </c>
      <c r="T1233" s="1" t="s">
        <v>1741</v>
      </c>
      <c r="U1233" s="1" t="s">
        <v>1741</v>
      </c>
      <c r="V1233" s="1" t="s">
        <v>1741</v>
      </c>
      <c r="W1233" s="3" t="s">
        <v>1741</v>
      </c>
      <c r="X1233" s="3" t="s">
        <v>1741</v>
      </c>
      <c r="Y1233" s="3" t="s">
        <v>1741</v>
      </c>
      <c r="Z1233" s="3" t="s">
        <v>1741</v>
      </c>
      <c r="AA1233" s="3" t="s">
        <v>1741</v>
      </c>
      <c r="AB1233" s="3" t="s">
        <v>1741</v>
      </c>
      <c r="AC1233" s="3" t="s">
        <v>1741</v>
      </c>
      <c r="AD1233" s="3" t="s">
        <v>1741</v>
      </c>
      <c r="AE1233" s="3" t="s">
        <v>1741</v>
      </c>
      <c r="AF1233" s="3" t="s">
        <v>1741</v>
      </c>
      <c r="AG1233" s="3" t="s">
        <v>1741</v>
      </c>
      <c r="AH1233" s="3" t="s">
        <v>1741</v>
      </c>
      <c r="AI1233" s="15" t="s">
        <v>1741</v>
      </c>
    </row>
    <row r="1234" spans="1:35" x14ac:dyDescent="0.3">
      <c r="A1234" s="48" t="s">
        <v>902</v>
      </c>
      <c r="B1234" s="89" t="s">
        <v>44</v>
      </c>
      <c r="C1234" s="3" t="s">
        <v>44</v>
      </c>
      <c r="D1234" s="9">
        <v>2018</v>
      </c>
      <c r="E1234" s="4">
        <v>43115</v>
      </c>
      <c r="F1234" s="205">
        <v>6580770</v>
      </c>
      <c r="G1234" s="174">
        <v>149668</v>
      </c>
      <c r="H1234" s="1">
        <v>4.6004954740352551</v>
      </c>
      <c r="I1234" s="1">
        <v>1.9474882219046104</v>
      </c>
      <c r="J1234" s="1">
        <v>2.8459478058334655</v>
      </c>
      <c r="K1234" s="1">
        <v>1.4684241173045365</v>
      </c>
      <c r="L1234" s="1">
        <v>1.0307342120586522</v>
      </c>
      <c r="M1234" s="1">
        <v>1.6177650733153353</v>
      </c>
      <c r="N1234" s="1" t="s">
        <v>581</v>
      </c>
      <c r="O1234" s="1">
        <v>0.27734688475993863</v>
      </c>
      <c r="P1234" s="1" t="s">
        <v>581</v>
      </c>
      <c r="Q1234" s="1" t="s">
        <v>581</v>
      </c>
      <c r="R1234" s="1" t="s">
        <v>1741</v>
      </c>
      <c r="S1234" s="1" t="s">
        <v>1741</v>
      </c>
      <c r="T1234" s="1" t="s">
        <v>1741</v>
      </c>
      <c r="U1234" s="1" t="s">
        <v>1741</v>
      </c>
      <c r="V1234" s="1" t="s">
        <v>1741</v>
      </c>
      <c r="W1234" s="3" t="s">
        <v>1741</v>
      </c>
      <c r="X1234" s="3" t="s">
        <v>1741</v>
      </c>
      <c r="Y1234" s="3" t="s">
        <v>1741</v>
      </c>
      <c r="Z1234" s="3" t="s">
        <v>1741</v>
      </c>
      <c r="AA1234" s="3" t="s">
        <v>1741</v>
      </c>
      <c r="AB1234" s="3" t="s">
        <v>1741</v>
      </c>
      <c r="AC1234" s="3" t="s">
        <v>1741</v>
      </c>
      <c r="AD1234" s="3" t="s">
        <v>1741</v>
      </c>
      <c r="AE1234" s="3" t="s">
        <v>1741</v>
      </c>
      <c r="AF1234" s="3" t="s">
        <v>1741</v>
      </c>
      <c r="AG1234" s="3" t="s">
        <v>1741</v>
      </c>
      <c r="AH1234" s="3" t="s">
        <v>1741</v>
      </c>
      <c r="AI1234" s="15" t="s">
        <v>1741</v>
      </c>
    </row>
    <row r="1235" spans="1:35" x14ac:dyDescent="0.3">
      <c r="A1235" s="48" t="s">
        <v>903</v>
      </c>
      <c r="B1235" s="89" t="s">
        <v>44</v>
      </c>
      <c r="C1235" s="3" t="s">
        <v>44</v>
      </c>
      <c r="D1235" s="9">
        <v>2018</v>
      </c>
      <c r="E1235" s="4">
        <v>43140</v>
      </c>
      <c r="F1235" s="205">
        <v>6580770</v>
      </c>
      <c r="G1235" s="174">
        <v>149668</v>
      </c>
      <c r="H1235" s="1">
        <v>2.2810288366769464</v>
      </c>
      <c r="I1235" s="1">
        <v>1.5176082832586189</v>
      </c>
      <c r="J1235" s="1">
        <v>1.4839389989296199</v>
      </c>
      <c r="K1235" s="1">
        <v>1.4366409139562735</v>
      </c>
      <c r="L1235" s="1">
        <v>0.76705560677836782</v>
      </c>
      <c r="M1235" s="1">
        <v>1.1765915281001282</v>
      </c>
      <c r="N1235" s="1" t="s">
        <v>581</v>
      </c>
      <c r="O1235" s="1">
        <v>0.34395023262221941</v>
      </c>
      <c r="P1235" s="1" t="s">
        <v>581</v>
      </c>
      <c r="Q1235" s="1" t="s">
        <v>581</v>
      </c>
      <c r="R1235" s="1" t="s">
        <v>1741</v>
      </c>
      <c r="S1235" s="1" t="s">
        <v>1741</v>
      </c>
      <c r="T1235" s="1" t="s">
        <v>1741</v>
      </c>
      <c r="U1235" s="1" t="s">
        <v>1741</v>
      </c>
      <c r="V1235" s="1" t="s">
        <v>1741</v>
      </c>
      <c r="W1235" s="3" t="s">
        <v>1741</v>
      </c>
      <c r="X1235" s="3" t="s">
        <v>1741</v>
      </c>
      <c r="Y1235" s="3" t="s">
        <v>1741</v>
      </c>
      <c r="Z1235" s="3" t="s">
        <v>1741</v>
      </c>
      <c r="AA1235" s="3" t="s">
        <v>1741</v>
      </c>
      <c r="AB1235" s="3" t="s">
        <v>1741</v>
      </c>
      <c r="AC1235" s="3" t="s">
        <v>1741</v>
      </c>
      <c r="AD1235" s="3" t="s">
        <v>1741</v>
      </c>
      <c r="AE1235" s="3" t="s">
        <v>1741</v>
      </c>
      <c r="AF1235" s="3" t="s">
        <v>1741</v>
      </c>
      <c r="AG1235" s="3" t="s">
        <v>1741</v>
      </c>
      <c r="AH1235" s="3" t="s">
        <v>1741</v>
      </c>
      <c r="AI1235" s="15" t="s">
        <v>1741</v>
      </c>
    </row>
    <row r="1236" spans="1:35" x14ac:dyDescent="0.3">
      <c r="A1236" s="48" t="s">
        <v>904</v>
      </c>
      <c r="B1236" s="89" t="s">
        <v>44</v>
      </c>
      <c r="C1236" s="3" t="s">
        <v>44</v>
      </c>
      <c r="D1236" s="9">
        <v>2018</v>
      </c>
      <c r="E1236" s="4">
        <v>43166</v>
      </c>
      <c r="F1236" s="205">
        <v>6580770</v>
      </c>
      <c r="G1236" s="174">
        <v>149668</v>
      </c>
      <c r="H1236" s="1">
        <v>2.308895560120082</v>
      </c>
      <c r="I1236" s="1">
        <v>1.3981144993943222</v>
      </c>
      <c r="J1236" s="1">
        <v>1.3187233370200662</v>
      </c>
      <c r="K1236" s="1">
        <v>1.1682730289145205</v>
      </c>
      <c r="L1236" s="1">
        <v>0.74561542107757939</v>
      </c>
      <c r="M1236" s="1">
        <v>1.1570969610786328</v>
      </c>
      <c r="N1236" s="1" t="s">
        <v>581</v>
      </c>
      <c r="O1236" s="1">
        <v>0.32408490019487013</v>
      </c>
      <c r="P1236" s="1" t="s">
        <v>581</v>
      </c>
      <c r="Q1236" s="1" t="s">
        <v>581</v>
      </c>
      <c r="R1236" s="1" t="s">
        <v>1741</v>
      </c>
      <c r="S1236" s="1" t="s">
        <v>1741</v>
      </c>
      <c r="T1236" s="1" t="s">
        <v>1741</v>
      </c>
      <c r="U1236" s="1" t="s">
        <v>1741</v>
      </c>
      <c r="V1236" s="1" t="s">
        <v>1741</v>
      </c>
      <c r="W1236" s="3" t="s">
        <v>1741</v>
      </c>
      <c r="X1236" s="3" t="s">
        <v>1741</v>
      </c>
      <c r="Y1236" s="3" t="s">
        <v>1741</v>
      </c>
      <c r="Z1236" s="3" t="s">
        <v>1741</v>
      </c>
      <c r="AA1236" s="3" t="s">
        <v>1741</v>
      </c>
      <c r="AB1236" s="3" t="s">
        <v>1741</v>
      </c>
      <c r="AC1236" s="3" t="s">
        <v>1741</v>
      </c>
      <c r="AD1236" s="3" t="s">
        <v>1741</v>
      </c>
      <c r="AE1236" s="3" t="s">
        <v>1741</v>
      </c>
      <c r="AF1236" s="3" t="s">
        <v>1741</v>
      </c>
      <c r="AG1236" s="3" t="s">
        <v>1741</v>
      </c>
      <c r="AH1236" s="3" t="s">
        <v>1741</v>
      </c>
      <c r="AI1236" s="15" t="s">
        <v>1741</v>
      </c>
    </row>
    <row r="1237" spans="1:35" x14ac:dyDescent="0.3">
      <c r="A1237" s="48" t="s">
        <v>905</v>
      </c>
      <c r="B1237" s="89" t="s">
        <v>44</v>
      </c>
      <c r="C1237" s="3" t="s">
        <v>44</v>
      </c>
      <c r="D1237" s="9">
        <v>2018</v>
      </c>
      <c r="E1237" s="4">
        <v>43209</v>
      </c>
      <c r="F1237" s="205">
        <v>6580770</v>
      </c>
      <c r="G1237" s="174">
        <v>149668</v>
      </c>
      <c r="H1237" s="1">
        <v>4.1443911963081295</v>
      </c>
      <c r="I1237" s="1">
        <v>1.7108182463613772</v>
      </c>
      <c r="J1237" s="1">
        <v>2.1864017571884986</v>
      </c>
      <c r="K1237" s="1">
        <v>1.345291977280795</v>
      </c>
      <c r="L1237" s="1">
        <v>0.96916045438409648</v>
      </c>
      <c r="M1237" s="1">
        <v>1.8341431487397941</v>
      </c>
      <c r="N1237" s="1" t="s">
        <v>581</v>
      </c>
      <c r="O1237" s="1">
        <v>0.31645145544905928</v>
      </c>
      <c r="P1237" s="1" t="s">
        <v>581</v>
      </c>
      <c r="Q1237" s="1" t="s">
        <v>581</v>
      </c>
      <c r="R1237" s="1" t="s">
        <v>1741</v>
      </c>
      <c r="S1237" s="1" t="s">
        <v>1741</v>
      </c>
      <c r="T1237" s="1" t="s">
        <v>1741</v>
      </c>
      <c r="U1237" s="1" t="s">
        <v>1741</v>
      </c>
      <c r="V1237" s="1" t="s">
        <v>1741</v>
      </c>
      <c r="W1237" s="3" t="s">
        <v>1741</v>
      </c>
      <c r="X1237" s="3" t="s">
        <v>1741</v>
      </c>
      <c r="Y1237" s="3" t="s">
        <v>1741</v>
      </c>
      <c r="Z1237" s="3" t="s">
        <v>1741</v>
      </c>
      <c r="AA1237" s="3" t="s">
        <v>1741</v>
      </c>
      <c r="AB1237" s="3" t="s">
        <v>1741</v>
      </c>
      <c r="AC1237" s="3" t="s">
        <v>1741</v>
      </c>
      <c r="AD1237" s="3" t="s">
        <v>1741</v>
      </c>
      <c r="AE1237" s="3" t="s">
        <v>1741</v>
      </c>
      <c r="AF1237" s="3" t="s">
        <v>1741</v>
      </c>
      <c r="AG1237" s="3" t="s">
        <v>1741</v>
      </c>
      <c r="AH1237" s="3" t="s">
        <v>1741</v>
      </c>
      <c r="AI1237" s="15" t="s">
        <v>1741</v>
      </c>
    </row>
    <row r="1238" spans="1:35" x14ac:dyDescent="0.3">
      <c r="A1238" s="48" t="s">
        <v>906</v>
      </c>
      <c r="B1238" s="89" t="s">
        <v>44</v>
      </c>
      <c r="C1238" s="3" t="s">
        <v>44</v>
      </c>
      <c r="D1238" s="9">
        <v>2018</v>
      </c>
      <c r="E1238" s="4">
        <v>43235</v>
      </c>
      <c r="F1238" s="205">
        <v>6580770</v>
      </c>
      <c r="G1238" s="174">
        <v>149668</v>
      </c>
      <c r="H1238" s="1">
        <v>6.6872510403453731</v>
      </c>
      <c r="I1238" s="1">
        <v>2.0949329060684962</v>
      </c>
      <c r="J1238" s="1">
        <v>2.6988339230478227</v>
      </c>
      <c r="K1238" s="1">
        <v>0.96201459821527935</v>
      </c>
      <c r="L1238" s="1">
        <v>1.1321628057057662</v>
      </c>
      <c r="M1238" s="1">
        <v>1.9844115094465586</v>
      </c>
      <c r="N1238" s="1" t="s">
        <v>581</v>
      </c>
      <c r="O1238" s="1">
        <v>0.3845561563967333</v>
      </c>
      <c r="P1238" s="1">
        <v>0.7198967443309523</v>
      </c>
      <c r="Q1238" s="1" t="s">
        <v>581</v>
      </c>
      <c r="R1238" s="1" t="s">
        <v>1741</v>
      </c>
      <c r="S1238" s="1" t="s">
        <v>1741</v>
      </c>
      <c r="T1238" s="1" t="s">
        <v>1741</v>
      </c>
      <c r="U1238" s="1" t="s">
        <v>1741</v>
      </c>
      <c r="V1238" s="1" t="s">
        <v>1741</v>
      </c>
      <c r="W1238" s="3" t="s">
        <v>1741</v>
      </c>
      <c r="X1238" s="3" t="s">
        <v>1741</v>
      </c>
      <c r="Y1238" s="3" t="s">
        <v>1741</v>
      </c>
      <c r="Z1238" s="3" t="s">
        <v>1741</v>
      </c>
      <c r="AA1238" s="3" t="s">
        <v>1741</v>
      </c>
      <c r="AB1238" s="3" t="s">
        <v>1741</v>
      </c>
      <c r="AC1238" s="3" t="s">
        <v>1741</v>
      </c>
      <c r="AD1238" s="3" t="s">
        <v>1741</v>
      </c>
      <c r="AE1238" s="3" t="s">
        <v>1741</v>
      </c>
      <c r="AF1238" s="3" t="s">
        <v>1741</v>
      </c>
      <c r="AG1238" s="3" t="s">
        <v>1741</v>
      </c>
      <c r="AH1238" s="3" t="s">
        <v>1741</v>
      </c>
      <c r="AI1238" s="15" t="s">
        <v>1741</v>
      </c>
    </row>
    <row r="1239" spans="1:35" x14ac:dyDescent="0.3">
      <c r="A1239" s="48" t="s">
        <v>907</v>
      </c>
      <c r="B1239" s="89" t="s">
        <v>44</v>
      </c>
      <c r="C1239" s="3" t="s">
        <v>44</v>
      </c>
      <c r="D1239" s="9">
        <v>2018</v>
      </c>
      <c r="E1239" s="4">
        <v>43262</v>
      </c>
      <c r="F1239" s="205">
        <v>6580770</v>
      </c>
      <c r="G1239" s="174">
        <v>149668</v>
      </c>
      <c r="H1239" s="1">
        <v>3.8226608728848763</v>
      </c>
      <c r="I1239" s="1">
        <v>1.5287275013754615</v>
      </c>
      <c r="J1239" s="1">
        <v>1.5861263628299702</v>
      </c>
      <c r="K1239" s="1">
        <v>1.0697162618879195</v>
      </c>
      <c r="L1239" s="1">
        <v>0.8852067683946957</v>
      </c>
      <c r="M1239" s="1">
        <v>1.4019829105893713</v>
      </c>
      <c r="N1239" s="1" t="s">
        <v>581</v>
      </c>
      <c r="O1239" s="1">
        <v>0.34449646871245548</v>
      </c>
      <c r="P1239" s="1" t="s">
        <v>581</v>
      </c>
      <c r="Q1239" s="1" t="s">
        <v>581</v>
      </c>
      <c r="R1239" s="1" t="s">
        <v>1741</v>
      </c>
      <c r="S1239" s="1" t="s">
        <v>1741</v>
      </c>
      <c r="T1239" s="1" t="s">
        <v>1741</v>
      </c>
      <c r="U1239" s="1" t="s">
        <v>1741</v>
      </c>
      <c r="V1239" s="1" t="s">
        <v>1741</v>
      </c>
      <c r="W1239" s="3" t="s">
        <v>1741</v>
      </c>
      <c r="X1239" s="3" t="s">
        <v>1741</v>
      </c>
      <c r="Y1239" s="3" t="s">
        <v>1741</v>
      </c>
      <c r="Z1239" s="3" t="s">
        <v>1741</v>
      </c>
      <c r="AA1239" s="3" t="s">
        <v>1741</v>
      </c>
      <c r="AB1239" s="3" t="s">
        <v>1741</v>
      </c>
      <c r="AC1239" s="3" t="s">
        <v>1741</v>
      </c>
      <c r="AD1239" s="3" t="s">
        <v>1741</v>
      </c>
      <c r="AE1239" s="3" t="s">
        <v>1741</v>
      </c>
      <c r="AF1239" s="3" t="s">
        <v>1741</v>
      </c>
      <c r="AG1239" s="3" t="s">
        <v>1741</v>
      </c>
      <c r="AH1239" s="3" t="s">
        <v>1741</v>
      </c>
      <c r="AI1239" s="15" t="s">
        <v>1741</v>
      </c>
    </row>
    <row r="1240" spans="1:35" x14ac:dyDescent="0.3">
      <c r="A1240" s="48" t="s">
        <v>908</v>
      </c>
      <c r="B1240" s="89" t="s">
        <v>44</v>
      </c>
      <c r="C1240" s="3" t="s">
        <v>44</v>
      </c>
      <c r="D1240" s="9">
        <v>2018</v>
      </c>
      <c r="E1240" s="4">
        <v>43299</v>
      </c>
      <c r="F1240" s="205">
        <v>6580770</v>
      </c>
      <c r="G1240" s="174">
        <v>149668</v>
      </c>
      <c r="H1240" s="1">
        <v>3.1584703454702789</v>
      </c>
      <c r="I1240" s="1">
        <v>1.5119483458696665</v>
      </c>
      <c r="J1240" s="1">
        <v>1.110397390667643</v>
      </c>
      <c r="K1240" s="1">
        <v>0.97117752779072086</v>
      </c>
      <c r="L1240" s="1">
        <v>0.97147573720295533</v>
      </c>
      <c r="M1240" s="1">
        <v>1.6957997736803569</v>
      </c>
      <c r="N1240" s="1" t="s">
        <v>581</v>
      </c>
      <c r="O1240" s="1" t="s">
        <v>556</v>
      </c>
      <c r="P1240" s="1" t="s">
        <v>581</v>
      </c>
      <c r="Q1240" s="1" t="s">
        <v>581</v>
      </c>
      <c r="R1240" s="1" t="s">
        <v>1741</v>
      </c>
      <c r="S1240" s="1" t="s">
        <v>1741</v>
      </c>
      <c r="T1240" s="1" t="s">
        <v>1741</v>
      </c>
      <c r="U1240" s="1" t="s">
        <v>1741</v>
      </c>
      <c r="V1240" s="1" t="s">
        <v>1741</v>
      </c>
      <c r="W1240" s="3" t="s">
        <v>1741</v>
      </c>
      <c r="X1240" s="3" t="s">
        <v>1741</v>
      </c>
      <c r="Y1240" s="3" t="s">
        <v>1741</v>
      </c>
      <c r="Z1240" s="3" t="s">
        <v>1741</v>
      </c>
      <c r="AA1240" s="3" t="s">
        <v>1741</v>
      </c>
      <c r="AB1240" s="3" t="s">
        <v>1741</v>
      </c>
      <c r="AC1240" s="3" t="s">
        <v>1741</v>
      </c>
      <c r="AD1240" s="3" t="s">
        <v>1741</v>
      </c>
      <c r="AE1240" s="3" t="s">
        <v>1741</v>
      </c>
      <c r="AF1240" s="3" t="s">
        <v>1741</v>
      </c>
      <c r="AG1240" s="3" t="s">
        <v>1741</v>
      </c>
      <c r="AH1240" s="3" t="s">
        <v>1741</v>
      </c>
      <c r="AI1240" s="15" t="s">
        <v>1741</v>
      </c>
    </row>
    <row r="1241" spans="1:35" x14ac:dyDescent="0.3">
      <c r="A1241" s="48" t="s">
        <v>909</v>
      </c>
      <c r="B1241" s="89" t="s">
        <v>44</v>
      </c>
      <c r="C1241" s="3" t="s">
        <v>44</v>
      </c>
      <c r="D1241" s="9">
        <v>2018</v>
      </c>
      <c r="E1241" s="4">
        <v>43334</v>
      </c>
      <c r="F1241" s="205">
        <v>6580770</v>
      </c>
      <c r="G1241" s="174">
        <v>149668</v>
      </c>
      <c r="H1241" s="1">
        <v>3.7195937395937388</v>
      </c>
      <c r="I1241" s="1">
        <v>1.8124542124542122</v>
      </c>
      <c r="J1241" s="1">
        <v>1.3907092907092906</v>
      </c>
      <c r="K1241" s="1">
        <v>1.4112554112554112</v>
      </c>
      <c r="L1241" s="1">
        <v>1.0985334665334665</v>
      </c>
      <c r="M1241" s="1">
        <v>1.7333333333333336</v>
      </c>
      <c r="N1241" s="1" t="s">
        <v>581</v>
      </c>
      <c r="O1241" s="1">
        <v>0.47836163836163836</v>
      </c>
      <c r="P1241" s="1" t="s">
        <v>581</v>
      </c>
      <c r="Q1241" s="1" t="s">
        <v>581</v>
      </c>
      <c r="R1241" s="1" t="s">
        <v>1741</v>
      </c>
      <c r="S1241" s="1" t="s">
        <v>1741</v>
      </c>
      <c r="T1241" s="1" t="s">
        <v>1741</v>
      </c>
      <c r="U1241" s="1" t="s">
        <v>1741</v>
      </c>
      <c r="V1241" s="1" t="s">
        <v>1741</v>
      </c>
      <c r="W1241" s="3" t="s">
        <v>1741</v>
      </c>
      <c r="X1241" s="3" t="s">
        <v>1741</v>
      </c>
      <c r="Y1241" s="3" t="s">
        <v>1741</v>
      </c>
      <c r="Z1241" s="3" t="s">
        <v>1741</v>
      </c>
      <c r="AA1241" s="3" t="s">
        <v>1741</v>
      </c>
      <c r="AB1241" s="3" t="s">
        <v>1741</v>
      </c>
      <c r="AC1241" s="3" t="s">
        <v>1741</v>
      </c>
      <c r="AD1241" s="3" t="s">
        <v>1741</v>
      </c>
      <c r="AE1241" s="3" t="s">
        <v>1741</v>
      </c>
      <c r="AF1241" s="3" t="s">
        <v>1741</v>
      </c>
      <c r="AG1241" s="3" t="s">
        <v>1741</v>
      </c>
      <c r="AH1241" s="3" t="s">
        <v>1741</v>
      </c>
      <c r="AI1241" s="15" t="s">
        <v>1741</v>
      </c>
    </row>
    <row r="1242" spans="1:35" x14ac:dyDescent="0.3">
      <c r="A1242" s="48" t="s">
        <v>910</v>
      </c>
      <c r="B1242" s="89" t="s">
        <v>44</v>
      </c>
      <c r="C1242" s="3" t="s">
        <v>44</v>
      </c>
      <c r="D1242" s="9">
        <v>2018</v>
      </c>
      <c r="E1242" s="4">
        <v>43354</v>
      </c>
      <c r="F1242" s="205">
        <v>6580770</v>
      </c>
      <c r="G1242" s="174">
        <v>149668</v>
      </c>
      <c r="H1242" s="1">
        <v>2.7909040488075432</v>
      </c>
      <c r="I1242" s="1">
        <v>1.1408763172490295</v>
      </c>
      <c r="J1242" s="1">
        <v>1.6073433166943984</v>
      </c>
      <c r="K1242" s="1">
        <v>1.4701053799223516</v>
      </c>
      <c r="L1242" s="1">
        <v>0.95618413754853027</v>
      </c>
      <c r="M1242" s="1">
        <v>1.4374930671103714</v>
      </c>
      <c r="N1242" s="1" t="s">
        <v>581</v>
      </c>
      <c r="O1242" s="1" t="s">
        <v>556</v>
      </c>
      <c r="P1242" s="1" t="s">
        <v>581</v>
      </c>
      <c r="Q1242" s="1" t="s">
        <v>581</v>
      </c>
      <c r="R1242" s="1" t="s">
        <v>1741</v>
      </c>
      <c r="S1242" s="1" t="s">
        <v>1741</v>
      </c>
      <c r="T1242" s="1" t="s">
        <v>1741</v>
      </c>
      <c r="U1242" s="1" t="s">
        <v>1741</v>
      </c>
      <c r="V1242" s="1" t="s">
        <v>1741</v>
      </c>
      <c r="W1242" s="3" t="s">
        <v>1741</v>
      </c>
      <c r="X1242" s="3" t="s">
        <v>1741</v>
      </c>
      <c r="Y1242" s="3" t="s">
        <v>1741</v>
      </c>
      <c r="Z1242" s="3" t="s">
        <v>1741</v>
      </c>
      <c r="AA1242" s="3" t="s">
        <v>1741</v>
      </c>
      <c r="AB1242" s="3" t="s">
        <v>1741</v>
      </c>
      <c r="AC1242" s="3" t="s">
        <v>1741</v>
      </c>
      <c r="AD1242" s="3" t="s">
        <v>1741</v>
      </c>
      <c r="AE1242" s="3" t="s">
        <v>1741</v>
      </c>
      <c r="AF1242" s="3" t="s">
        <v>1741</v>
      </c>
      <c r="AG1242" s="3" t="s">
        <v>1741</v>
      </c>
      <c r="AH1242" s="3" t="s">
        <v>1741</v>
      </c>
      <c r="AI1242" s="15" t="s">
        <v>1741</v>
      </c>
    </row>
    <row r="1243" spans="1:35" x14ac:dyDescent="0.3">
      <c r="A1243" s="48" t="s">
        <v>911</v>
      </c>
      <c r="B1243" s="89" t="s">
        <v>44</v>
      </c>
      <c r="C1243" s="3" t="s">
        <v>44</v>
      </c>
      <c r="D1243" s="9">
        <v>2018</v>
      </c>
      <c r="E1243" s="4">
        <v>43384</v>
      </c>
      <c r="F1243" s="205">
        <v>6580770</v>
      </c>
      <c r="G1243" s="174">
        <v>149668</v>
      </c>
      <c r="H1243" s="1">
        <v>2.8063770232444933</v>
      </c>
      <c r="I1243" s="1">
        <v>1.0285771183909191</v>
      </c>
      <c r="J1243" s="1">
        <v>1.2635666633476055</v>
      </c>
      <c r="K1243" s="1">
        <v>0.29152422361622798</v>
      </c>
      <c r="L1243" s="1">
        <v>0.92745638200183644</v>
      </c>
      <c r="M1243" s="1">
        <v>1.3359222012015002</v>
      </c>
      <c r="N1243" s="1" t="s">
        <v>581</v>
      </c>
      <c r="O1243" s="1">
        <v>0.40835518382068214</v>
      </c>
      <c r="P1243" s="1" t="s">
        <v>581</v>
      </c>
      <c r="Q1243" s="1" t="s">
        <v>581</v>
      </c>
      <c r="R1243" s="1" t="s">
        <v>1741</v>
      </c>
      <c r="S1243" s="1" t="s">
        <v>1741</v>
      </c>
      <c r="T1243" s="1" t="s">
        <v>1741</v>
      </c>
      <c r="U1243" s="1" t="s">
        <v>1741</v>
      </c>
      <c r="V1243" s="1" t="s">
        <v>1741</v>
      </c>
      <c r="W1243" s="3" t="s">
        <v>1741</v>
      </c>
      <c r="X1243" s="3" t="s">
        <v>1741</v>
      </c>
      <c r="Y1243" s="3" t="s">
        <v>1741</v>
      </c>
      <c r="Z1243" s="3" t="s">
        <v>1741</v>
      </c>
      <c r="AA1243" s="3" t="s">
        <v>1741</v>
      </c>
      <c r="AB1243" s="3" t="s">
        <v>1741</v>
      </c>
      <c r="AC1243" s="3" t="s">
        <v>1741</v>
      </c>
      <c r="AD1243" s="3" t="s">
        <v>1741</v>
      </c>
      <c r="AE1243" s="3" t="s">
        <v>1741</v>
      </c>
      <c r="AF1243" s="3" t="s">
        <v>1741</v>
      </c>
      <c r="AG1243" s="3" t="s">
        <v>1741</v>
      </c>
      <c r="AH1243" s="3" t="s">
        <v>1741</v>
      </c>
      <c r="AI1243" s="15" t="s">
        <v>1741</v>
      </c>
    </row>
    <row r="1244" spans="1:35" x14ac:dyDescent="0.3">
      <c r="A1244" s="48" t="s">
        <v>912</v>
      </c>
      <c r="B1244" s="89" t="s">
        <v>44</v>
      </c>
      <c r="C1244" s="3" t="s">
        <v>44</v>
      </c>
      <c r="D1244" s="9">
        <v>2018</v>
      </c>
      <c r="E1244" s="4">
        <v>43417</v>
      </c>
      <c r="F1244" s="205">
        <v>6580770</v>
      </c>
      <c r="G1244" s="174">
        <v>149668</v>
      </c>
      <c r="H1244" s="1">
        <v>2.8842612597640018</v>
      </c>
      <c r="I1244" s="1">
        <v>1.2112348346352002</v>
      </c>
      <c r="J1244" s="1">
        <v>1.4761509057669935</v>
      </c>
      <c r="K1244" s="1">
        <v>1.1438701456982994</v>
      </c>
      <c r="L1244" s="1">
        <v>0.92814802504016392</v>
      </c>
      <c r="M1244" s="1">
        <v>1.5067309290344026</v>
      </c>
      <c r="N1244" s="1" t="s">
        <v>581</v>
      </c>
      <c r="O1244" s="1">
        <v>0.30679740734585342</v>
      </c>
      <c r="P1244" s="1">
        <v>0.53426402969364584</v>
      </c>
      <c r="Q1244" s="1" t="s">
        <v>581</v>
      </c>
      <c r="R1244" s="1" t="s">
        <v>1741</v>
      </c>
      <c r="S1244" s="1" t="s">
        <v>1741</v>
      </c>
      <c r="T1244" s="1" t="s">
        <v>1741</v>
      </c>
      <c r="U1244" s="1" t="s">
        <v>1741</v>
      </c>
      <c r="V1244" s="1" t="s">
        <v>1741</v>
      </c>
      <c r="W1244" s="3" t="s">
        <v>1741</v>
      </c>
      <c r="X1244" s="3" t="s">
        <v>1741</v>
      </c>
      <c r="Y1244" s="3" t="s">
        <v>1741</v>
      </c>
      <c r="Z1244" s="3" t="s">
        <v>1741</v>
      </c>
      <c r="AA1244" s="3" t="s">
        <v>1741</v>
      </c>
      <c r="AB1244" s="3" t="s">
        <v>1741</v>
      </c>
      <c r="AC1244" s="3" t="s">
        <v>1741</v>
      </c>
      <c r="AD1244" s="3" t="s">
        <v>1741</v>
      </c>
      <c r="AE1244" s="3" t="s">
        <v>1741</v>
      </c>
      <c r="AF1244" s="3" t="s">
        <v>1741</v>
      </c>
      <c r="AG1244" s="3" t="s">
        <v>1741</v>
      </c>
      <c r="AH1244" s="3" t="s">
        <v>1741</v>
      </c>
      <c r="AI1244" s="15" t="s">
        <v>1741</v>
      </c>
    </row>
    <row r="1245" spans="1:35" x14ac:dyDescent="0.3">
      <c r="A1245" s="48" t="s">
        <v>913</v>
      </c>
      <c r="B1245" s="89" t="s">
        <v>44</v>
      </c>
      <c r="C1245" s="3" t="s">
        <v>44</v>
      </c>
      <c r="D1245" s="9">
        <v>2018</v>
      </c>
      <c r="E1245" s="4">
        <v>43447</v>
      </c>
      <c r="F1245" s="205">
        <v>6580770</v>
      </c>
      <c r="G1245" s="174">
        <v>149668</v>
      </c>
      <c r="H1245" s="1">
        <v>3.1514749017654546</v>
      </c>
      <c r="I1245" s="1">
        <v>1.6508937960042063</v>
      </c>
      <c r="J1245" s="1">
        <v>1.4398140461564006</v>
      </c>
      <c r="K1245" s="1">
        <v>0.98223476672754451</v>
      </c>
      <c r="L1245" s="1">
        <v>0.83402512590624833</v>
      </c>
      <c r="M1245" s="1">
        <v>0.98621949194753444</v>
      </c>
      <c r="N1245" s="1" t="s">
        <v>581</v>
      </c>
      <c r="O1245" s="1">
        <v>0.2374232110244065</v>
      </c>
      <c r="P1245" s="1" t="s">
        <v>581</v>
      </c>
      <c r="Q1245" s="1" t="s">
        <v>581</v>
      </c>
      <c r="R1245" s="1" t="s">
        <v>1741</v>
      </c>
      <c r="S1245" s="1" t="s">
        <v>1741</v>
      </c>
      <c r="T1245" s="1" t="s">
        <v>1741</v>
      </c>
      <c r="U1245" s="1" t="s">
        <v>1741</v>
      </c>
      <c r="V1245" s="1" t="s">
        <v>1741</v>
      </c>
      <c r="W1245" s="3" t="s">
        <v>1741</v>
      </c>
      <c r="X1245" s="3" t="s">
        <v>1741</v>
      </c>
      <c r="Y1245" s="3" t="s">
        <v>1741</v>
      </c>
      <c r="Z1245" s="3" t="s">
        <v>1741</v>
      </c>
      <c r="AA1245" s="3" t="s">
        <v>1741</v>
      </c>
      <c r="AB1245" s="3" t="s">
        <v>1741</v>
      </c>
      <c r="AC1245" s="3" t="s">
        <v>1741</v>
      </c>
      <c r="AD1245" s="3" t="s">
        <v>1741</v>
      </c>
      <c r="AE1245" s="3" t="s">
        <v>1741</v>
      </c>
      <c r="AF1245" s="3" t="s">
        <v>1741</v>
      </c>
      <c r="AG1245" s="3" t="s">
        <v>1741</v>
      </c>
      <c r="AH1245" s="3" t="s">
        <v>1741</v>
      </c>
      <c r="AI1245" s="15" t="s">
        <v>1741</v>
      </c>
    </row>
    <row r="1246" spans="1:35" x14ac:dyDescent="0.3">
      <c r="A1246" s="48" t="s">
        <v>914</v>
      </c>
      <c r="B1246" s="102" t="s">
        <v>45</v>
      </c>
      <c r="C1246" s="102" t="s">
        <v>2005</v>
      </c>
      <c r="D1246" s="9">
        <v>2018</v>
      </c>
      <c r="E1246" s="4">
        <v>43115</v>
      </c>
      <c r="F1246" s="205">
        <v>6582550</v>
      </c>
      <c r="G1246" s="174">
        <v>156341</v>
      </c>
      <c r="H1246" s="1">
        <v>2.2245948278617775</v>
      </c>
      <c r="I1246" s="1">
        <v>1.3870153118307065</v>
      </c>
      <c r="J1246" s="1">
        <v>1.5939019062536626</v>
      </c>
      <c r="K1246" s="1">
        <v>1.1963899455508316</v>
      </c>
      <c r="L1246" s="1">
        <v>0.85879657748084681</v>
      </c>
      <c r="M1246" s="1">
        <v>1.1913392790546513</v>
      </c>
      <c r="N1246" s="1" t="s">
        <v>581</v>
      </c>
      <c r="O1246" s="1">
        <v>0.28847084145808688</v>
      </c>
      <c r="P1246" s="1">
        <v>1.2401836993468229</v>
      </c>
      <c r="Q1246" s="1" t="s">
        <v>581</v>
      </c>
      <c r="R1246" s="1" t="s">
        <v>1741</v>
      </c>
      <c r="S1246" s="1" t="s">
        <v>1741</v>
      </c>
      <c r="T1246" s="1" t="s">
        <v>1741</v>
      </c>
      <c r="U1246" s="1" t="s">
        <v>1741</v>
      </c>
      <c r="V1246" s="1" t="s">
        <v>1741</v>
      </c>
      <c r="W1246" s="3" t="s">
        <v>1741</v>
      </c>
      <c r="X1246" s="3" t="s">
        <v>1741</v>
      </c>
      <c r="Y1246" s="3" t="s">
        <v>1741</v>
      </c>
      <c r="Z1246" s="3" t="s">
        <v>1741</v>
      </c>
      <c r="AA1246" s="3" t="s">
        <v>1741</v>
      </c>
      <c r="AB1246" s="3" t="s">
        <v>1741</v>
      </c>
      <c r="AC1246" s="3" t="s">
        <v>1741</v>
      </c>
      <c r="AD1246" s="3" t="s">
        <v>1741</v>
      </c>
      <c r="AE1246" s="3" t="s">
        <v>1741</v>
      </c>
      <c r="AF1246" s="3" t="s">
        <v>1741</v>
      </c>
      <c r="AG1246" s="3" t="s">
        <v>1741</v>
      </c>
      <c r="AH1246" s="3" t="s">
        <v>1741</v>
      </c>
      <c r="AI1246" s="15" t="s">
        <v>1741</v>
      </c>
    </row>
    <row r="1247" spans="1:35" x14ac:dyDescent="0.3">
      <c r="A1247" s="48" t="s">
        <v>915</v>
      </c>
      <c r="B1247" s="102" t="s">
        <v>45</v>
      </c>
      <c r="C1247" s="102" t="s">
        <v>2005</v>
      </c>
      <c r="D1247" s="9">
        <v>2018</v>
      </c>
      <c r="E1247" s="4">
        <v>43143</v>
      </c>
      <c r="F1247" s="205">
        <v>6582550</v>
      </c>
      <c r="G1247" s="174">
        <v>156341</v>
      </c>
      <c r="H1247" s="1">
        <v>2.3963728278041074</v>
      </c>
      <c r="I1247" s="1">
        <v>1.3659820958399158</v>
      </c>
      <c r="J1247" s="1">
        <v>1.7274670879410217</v>
      </c>
      <c r="K1247" s="1">
        <v>1.2065297525013163</v>
      </c>
      <c r="L1247" s="1">
        <v>0.85390837282780407</v>
      </c>
      <c r="M1247" s="1">
        <v>1.0239283833596629</v>
      </c>
      <c r="N1247" s="1" t="s">
        <v>581</v>
      </c>
      <c r="O1247" s="1">
        <v>0.30547446024223274</v>
      </c>
      <c r="P1247" s="1" t="s">
        <v>581</v>
      </c>
      <c r="Q1247" s="1" t="s">
        <v>581</v>
      </c>
      <c r="R1247" s="1" t="s">
        <v>1741</v>
      </c>
      <c r="S1247" s="1" t="s">
        <v>1741</v>
      </c>
      <c r="T1247" s="1" t="s">
        <v>1741</v>
      </c>
      <c r="U1247" s="1" t="s">
        <v>1741</v>
      </c>
      <c r="V1247" s="1" t="s">
        <v>1741</v>
      </c>
      <c r="W1247" s="3" t="s">
        <v>1741</v>
      </c>
      <c r="X1247" s="3" t="s">
        <v>1741</v>
      </c>
      <c r="Y1247" s="3" t="s">
        <v>1741</v>
      </c>
      <c r="Z1247" s="3" t="s">
        <v>1741</v>
      </c>
      <c r="AA1247" s="3" t="s">
        <v>1741</v>
      </c>
      <c r="AB1247" s="3" t="s">
        <v>1741</v>
      </c>
      <c r="AC1247" s="3" t="s">
        <v>1741</v>
      </c>
      <c r="AD1247" s="3" t="s">
        <v>1741</v>
      </c>
      <c r="AE1247" s="3" t="s">
        <v>1741</v>
      </c>
      <c r="AF1247" s="3" t="s">
        <v>1741</v>
      </c>
      <c r="AG1247" s="3" t="s">
        <v>1741</v>
      </c>
      <c r="AH1247" s="3" t="s">
        <v>1741</v>
      </c>
      <c r="AI1247" s="15" t="s">
        <v>1741</v>
      </c>
    </row>
    <row r="1248" spans="1:35" x14ac:dyDescent="0.3">
      <c r="A1248" s="48" t="s">
        <v>916</v>
      </c>
      <c r="B1248" s="102" t="s">
        <v>45</v>
      </c>
      <c r="C1248" s="102" t="s">
        <v>2005</v>
      </c>
      <c r="D1248" s="9">
        <v>2018</v>
      </c>
      <c r="E1248" s="4">
        <v>43168</v>
      </c>
      <c r="F1248" s="205">
        <v>6582550</v>
      </c>
      <c r="G1248" s="174">
        <v>156341</v>
      </c>
      <c r="H1248" s="1">
        <v>2.2417930504895374</v>
      </c>
      <c r="I1248" s="1">
        <v>1.3164181651415285</v>
      </c>
      <c r="J1248" s="1">
        <v>1.2872272349139311</v>
      </c>
      <c r="K1248" s="1">
        <v>1.2340820374992001</v>
      </c>
      <c r="L1248" s="1">
        <v>0.75174377679657001</v>
      </c>
      <c r="M1248" s="1">
        <v>1.1651735244555363</v>
      </c>
      <c r="N1248" s="1" t="s">
        <v>581</v>
      </c>
      <c r="O1248" s="1">
        <v>0.27278641667199932</v>
      </c>
      <c r="P1248" s="1" t="s">
        <v>581</v>
      </c>
      <c r="Q1248" s="1" t="s">
        <v>581</v>
      </c>
      <c r="R1248" s="1" t="s">
        <v>1741</v>
      </c>
      <c r="S1248" s="1" t="s">
        <v>1741</v>
      </c>
      <c r="T1248" s="1" t="s">
        <v>1741</v>
      </c>
      <c r="U1248" s="1" t="s">
        <v>1741</v>
      </c>
      <c r="V1248" s="1" t="s">
        <v>1741</v>
      </c>
      <c r="W1248" s="3" t="s">
        <v>1741</v>
      </c>
      <c r="X1248" s="3" t="s">
        <v>1741</v>
      </c>
      <c r="Y1248" s="3" t="s">
        <v>1741</v>
      </c>
      <c r="Z1248" s="3" t="s">
        <v>1741</v>
      </c>
      <c r="AA1248" s="3" t="s">
        <v>1741</v>
      </c>
      <c r="AB1248" s="3" t="s">
        <v>1741</v>
      </c>
      <c r="AC1248" s="3" t="s">
        <v>1741</v>
      </c>
      <c r="AD1248" s="3" t="s">
        <v>1741</v>
      </c>
      <c r="AE1248" s="3" t="s">
        <v>1741</v>
      </c>
      <c r="AF1248" s="3" t="s">
        <v>1741</v>
      </c>
      <c r="AG1248" s="3" t="s">
        <v>1741</v>
      </c>
      <c r="AH1248" s="3" t="s">
        <v>1741</v>
      </c>
      <c r="AI1248" s="15" t="s">
        <v>1741</v>
      </c>
    </row>
    <row r="1249" spans="1:35" x14ac:dyDescent="0.3">
      <c r="A1249" s="48" t="s">
        <v>917</v>
      </c>
      <c r="B1249" s="102" t="s">
        <v>45</v>
      </c>
      <c r="C1249" s="102" t="s">
        <v>2005</v>
      </c>
      <c r="D1249" s="9">
        <v>2018</v>
      </c>
      <c r="E1249" s="4">
        <v>43207</v>
      </c>
      <c r="F1249" s="205">
        <v>6582550</v>
      </c>
      <c r="G1249" s="174">
        <v>156341</v>
      </c>
      <c r="H1249" s="1">
        <v>1.8538539868065698</v>
      </c>
      <c r="I1249" s="1">
        <v>1.2354451675742681</v>
      </c>
      <c r="J1249" s="1">
        <v>1.7697237348917518</v>
      </c>
      <c r="K1249" s="1">
        <v>1.2858059945986626</v>
      </c>
      <c r="L1249" s="1">
        <v>0.77770398902023274</v>
      </c>
      <c r="M1249" s="1">
        <v>1.255556293443131</v>
      </c>
      <c r="N1249" s="1" t="s">
        <v>581</v>
      </c>
      <c r="O1249" s="1">
        <v>0.23040023022092354</v>
      </c>
      <c r="P1249" s="1" t="s">
        <v>581</v>
      </c>
      <c r="Q1249" s="1" t="s">
        <v>581</v>
      </c>
      <c r="R1249" s="1" t="s">
        <v>1741</v>
      </c>
      <c r="S1249" s="1" t="s">
        <v>1741</v>
      </c>
      <c r="T1249" s="1" t="s">
        <v>1741</v>
      </c>
      <c r="U1249" s="1" t="s">
        <v>1741</v>
      </c>
      <c r="V1249" s="1" t="s">
        <v>1741</v>
      </c>
      <c r="W1249" s="3" t="s">
        <v>1741</v>
      </c>
      <c r="X1249" s="3" t="s">
        <v>1741</v>
      </c>
      <c r="Y1249" s="3" t="s">
        <v>1741</v>
      </c>
      <c r="Z1249" s="3" t="s">
        <v>1741</v>
      </c>
      <c r="AA1249" s="3" t="s">
        <v>1741</v>
      </c>
      <c r="AB1249" s="3" t="s">
        <v>1741</v>
      </c>
      <c r="AC1249" s="3" t="s">
        <v>1741</v>
      </c>
      <c r="AD1249" s="3" t="s">
        <v>1741</v>
      </c>
      <c r="AE1249" s="3" t="s">
        <v>1741</v>
      </c>
      <c r="AF1249" s="3" t="s">
        <v>1741</v>
      </c>
      <c r="AG1249" s="3" t="s">
        <v>1741</v>
      </c>
      <c r="AH1249" s="3" t="s">
        <v>1741</v>
      </c>
      <c r="AI1249" s="15" t="s">
        <v>1741</v>
      </c>
    </row>
    <row r="1250" spans="1:35" x14ac:dyDescent="0.3">
      <c r="A1250" s="48" t="s">
        <v>918</v>
      </c>
      <c r="B1250" s="102" t="s">
        <v>45</v>
      </c>
      <c r="C1250" s="102" t="s">
        <v>2005</v>
      </c>
      <c r="D1250" s="9">
        <v>2018</v>
      </c>
      <c r="E1250" s="4">
        <v>43235</v>
      </c>
      <c r="F1250" s="205">
        <v>6582550</v>
      </c>
      <c r="G1250" s="174">
        <v>156341</v>
      </c>
      <c r="H1250" s="1">
        <v>2.1132171846719303</v>
      </c>
      <c r="I1250" s="1">
        <v>1.2945134747992937</v>
      </c>
      <c r="J1250" s="1">
        <v>1.0344004352798783</v>
      </c>
      <c r="K1250" s="1">
        <v>0.8534605860732648</v>
      </c>
      <c r="L1250" s="1">
        <v>0.77342127763527535</v>
      </c>
      <c r="M1250" s="1">
        <v>1.1342483094040439</v>
      </c>
      <c r="N1250" s="1" t="s">
        <v>581</v>
      </c>
      <c r="O1250" s="1">
        <v>0.23420278268207911</v>
      </c>
      <c r="P1250" s="1" t="s">
        <v>581</v>
      </c>
      <c r="Q1250" s="1" t="s">
        <v>581</v>
      </c>
      <c r="R1250" s="1" t="s">
        <v>1741</v>
      </c>
      <c r="S1250" s="1" t="s">
        <v>1741</v>
      </c>
      <c r="T1250" s="1" t="s">
        <v>1741</v>
      </c>
      <c r="U1250" s="1" t="s">
        <v>1741</v>
      </c>
      <c r="V1250" s="1" t="s">
        <v>1741</v>
      </c>
      <c r="W1250" s="3" t="s">
        <v>1741</v>
      </c>
      <c r="X1250" s="3" t="s">
        <v>1741</v>
      </c>
      <c r="Y1250" s="3" t="s">
        <v>1741</v>
      </c>
      <c r="Z1250" s="3" t="s">
        <v>1741</v>
      </c>
      <c r="AA1250" s="3" t="s">
        <v>1741</v>
      </c>
      <c r="AB1250" s="3" t="s">
        <v>1741</v>
      </c>
      <c r="AC1250" s="3" t="s">
        <v>1741</v>
      </c>
      <c r="AD1250" s="3" t="s">
        <v>1741</v>
      </c>
      <c r="AE1250" s="3" t="s">
        <v>1741</v>
      </c>
      <c r="AF1250" s="3" t="s">
        <v>1741</v>
      </c>
      <c r="AG1250" s="3" t="s">
        <v>1741</v>
      </c>
      <c r="AH1250" s="3" t="s">
        <v>1741</v>
      </c>
      <c r="AI1250" s="15" t="s">
        <v>1741</v>
      </c>
    </row>
    <row r="1251" spans="1:35" x14ac:dyDescent="0.3">
      <c r="A1251" s="48" t="s">
        <v>919</v>
      </c>
      <c r="B1251" s="102" t="s">
        <v>45</v>
      </c>
      <c r="C1251" s="102" t="s">
        <v>2005</v>
      </c>
      <c r="D1251" s="9">
        <v>2018</v>
      </c>
      <c r="E1251" s="4">
        <v>43262</v>
      </c>
      <c r="F1251" s="205">
        <v>6582550</v>
      </c>
      <c r="G1251" s="174">
        <v>156341</v>
      </c>
      <c r="H1251" s="1">
        <v>1.8134258494410485</v>
      </c>
      <c r="I1251" s="1">
        <v>1.1096426014648384</v>
      </c>
      <c r="J1251" s="1">
        <v>0.98091304587257011</v>
      </c>
      <c r="K1251" s="1">
        <v>0.80147585219450412</v>
      </c>
      <c r="L1251" s="1">
        <v>0.81213062393303603</v>
      </c>
      <c r="M1251" s="1">
        <v>1.1769590836499808</v>
      </c>
      <c r="N1251" s="1" t="s">
        <v>581</v>
      </c>
      <c r="O1251" s="1">
        <v>0.22392422490225236</v>
      </c>
      <c r="P1251" s="1" t="s">
        <v>581</v>
      </c>
      <c r="Q1251" s="1" t="s">
        <v>581</v>
      </c>
      <c r="R1251" s="1" t="s">
        <v>1741</v>
      </c>
      <c r="S1251" s="1" t="s">
        <v>1741</v>
      </c>
      <c r="T1251" s="1" t="s">
        <v>1741</v>
      </c>
      <c r="U1251" s="1" t="s">
        <v>1741</v>
      </c>
      <c r="V1251" s="1" t="s">
        <v>1741</v>
      </c>
      <c r="W1251" s="3" t="s">
        <v>1741</v>
      </c>
      <c r="X1251" s="3" t="s">
        <v>1741</v>
      </c>
      <c r="Y1251" s="3" t="s">
        <v>1741</v>
      </c>
      <c r="Z1251" s="3" t="s">
        <v>1741</v>
      </c>
      <c r="AA1251" s="3" t="s">
        <v>1741</v>
      </c>
      <c r="AB1251" s="3" t="s">
        <v>1741</v>
      </c>
      <c r="AC1251" s="3" t="s">
        <v>1741</v>
      </c>
      <c r="AD1251" s="3" t="s">
        <v>1741</v>
      </c>
      <c r="AE1251" s="3" t="s">
        <v>1741</v>
      </c>
      <c r="AF1251" s="3" t="s">
        <v>1741</v>
      </c>
      <c r="AG1251" s="3" t="s">
        <v>1741</v>
      </c>
      <c r="AH1251" s="3" t="s">
        <v>1741</v>
      </c>
      <c r="AI1251" s="15" t="s">
        <v>1741</v>
      </c>
    </row>
    <row r="1252" spans="1:35" x14ac:dyDescent="0.3">
      <c r="A1252" s="48" t="s">
        <v>920</v>
      </c>
      <c r="B1252" s="102" t="s">
        <v>45</v>
      </c>
      <c r="C1252" s="102" t="s">
        <v>2005</v>
      </c>
      <c r="D1252" s="9">
        <v>2018</v>
      </c>
      <c r="E1252" s="4">
        <v>43298</v>
      </c>
      <c r="F1252" s="205">
        <v>6582550</v>
      </c>
      <c r="G1252" s="174">
        <v>156341</v>
      </c>
      <c r="H1252" s="1">
        <v>1.6624182133796237</v>
      </c>
      <c r="I1252" s="1">
        <v>1.129256242488984</v>
      </c>
      <c r="J1252" s="1" t="s">
        <v>556</v>
      </c>
      <c r="K1252" s="1">
        <v>0.91400721057551071</v>
      </c>
      <c r="L1252" s="1">
        <v>0.63389504606756586</v>
      </c>
      <c r="M1252" s="1" t="s">
        <v>581</v>
      </c>
      <c r="N1252" s="1" t="s">
        <v>581</v>
      </c>
      <c r="O1252" s="1" t="s">
        <v>556</v>
      </c>
      <c r="P1252" s="1" t="s">
        <v>581</v>
      </c>
      <c r="Q1252" s="1" t="s">
        <v>581</v>
      </c>
      <c r="R1252" s="1" t="s">
        <v>1741</v>
      </c>
      <c r="S1252" s="1" t="s">
        <v>1741</v>
      </c>
      <c r="T1252" s="1" t="s">
        <v>1741</v>
      </c>
      <c r="U1252" s="1" t="s">
        <v>1741</v>
      </c>
      <c r="V1252" s="1" t="s">
        <v>1741</v>
      </c>
      <c r="W1252" s="3" t="s">
        <v>1741</v>
      </c>
      <c r="X1252" s="3" t="s">
        <v>1741</v>
      </c>
      <c r="Y1252" s="3" t="s">
        <v>1741</v>
      </c>
      <c r="Z1252" s="3" t="s">
        <v>1741</v>
      </c>
      <c r="AA1252" s="3" t="s">
        <v>1741</v>
      </c>
      <c r="AB1252" s="3" t="s">
        <v>1741</v>
      </c>
      <c r="AC1252" s="3" t="s">
        <v>1741</v>
      </c>
      <c r="AD1252" s="3" t="s">
        <v>1741</v>
      </c>
      <c r="AE1252" s="3" t="s">
        <v>1741</v>
      </c>
      <c r="AF1252" s="3" t="s">
        <v>1741</v>
      </c>
      <c r="AG1252" s="3" t="s">
        <v>1741</v>
      </c>
      <c r="AH1252" s="3" t="s">
        <v>1741</v>
      </c>
      <c r="AI1252" s="15" t="s">
        <v>1741</v>
      </c>
    </row>
    <row r="1253" spans="1:35" x14ac:dyDescent="0.3">
      <c r="A1253" s="48" t="s">
        <v>921</v>
      </c>
      <c r="B1253" s="102" t="s">
        <v>45</v>
      </c>
      <c r="C1253" s="102" t="s">
        <v>2005</v>
      </c>
      <c r="D1253" s="9">
        <v>2018</v>
      </c>
      <c r="E1253" s="4">
        <v>43334</v>
      </c>
      <c r="F1253" s="205">
        <v>6582550</v>
      </c>
      <c r="G1253" s="174">
        <v>156341</v>
      </c>
      <c r="H1253" s="1" t="s">
        <v>556</v>
      </c>
      <c r="I1253" s="1">
        <v>0.8492702314551952</v>
      </c>
      <c r="J1253" s="1">
        <v>0.68678400855014865</v>
      </c>
      <c r="K1253" s="1">
        <v>0.74413012257439626</v>
      </c>
      <c r="L1253" s="1">
        <v>0.5674145820112888</v>
      </c>
      <c r="M1253" s="1" t="s">
        <v>581</v>
      </c>
      <c r="N1253" s="1" t="s">
        <v>581</v>
      </c>
      <c r="O1253" s="1" t="s">
        <v>556</v>
      </c>
      <c r="P1253" s="1" t="s">
        <v>581</v>
      </c>
      <c r="Q1253" s="1" t="s">
        <v>581</v>
      </c>
      <c r="R1253" s="1" t="s">
        <v>1741</v>
      </c>
      <c r="S1253" s="1" t="s">
        <v>1741</v>
      </c>
      <c r="T1253" s="1" t="s">
        <v>1741</v>
      </c>
      <c r="U1253" s="1" t="s">
        <v>1741</v>
      </c>
      <c r="V1253" s="1" t="s">
        <v>1741</v>
      </c>
      <c r="W1253" s="3" t="s">
        <v>1741</v>
      </c>
      <c r="X1253" s="3" t="s">
        <v>1741</v>
      </c>
      <c r="Y1253" s="3" t="s">
        <v>1741</v>
      </c>
      <c r="Z1253" s="3" t="s">
        <v>1741</v>
      </c>
      <c r="AA1253" s="3" t="s">
        <v>1741</v>
      </c>
      <c r="AB1253" s="3" t="s">
        <v>1741</v>
      </c>
      <c r="AC1253" s="3" t="s">
        <v>1741</v>
      </c>
      <c r="AD1253" s="3" t="s">
        <v>1741</v>
      </c>
      <c r="AE1253" s="3" t="s">
        <v>1741</v>
      </c>
      <c r="AF1253" s="3" t="s">
        <v>1741</v>
      </c>
      <c r="AG1253" s="3" t="s">
        <v>1741</v>
      </c>
      <c r="AH1253" s="3" t="s">
        <v>1741</v>
      </c>
      <c r="AI1253" s="15" t="s">
        <v>1741</v>
      </c>
    </row>
    <row r="1254" spans="1:35" x14ac:dyDescent="0.3">
      <c r="A1254" s="48" t="s">
        <v>922</v>
      </c>
      <c r="B1254" s="102" t="s">
        <v>45</v>
      </c>
      <c r="C1254" s="102" t="s">
        <v>2005</v>
      </c>
      <c r="D1254" s="9">
        <v>2018</v>
      </c>
      <c r="E1254" s="4">
        <v>43355</v>
      </c>
      <c r="F1254" s="205">
        <v>6582550</v>
      </c>
      <c r="G1254" s="174">
        <v>156341</v>
      </c>
      <c r="H1254" s="1" t="s">
        <v>556</v>
      </c>
      <c r="I1254" s="1">
        <v>0.72796425046849189</v>
      </c>
      <c r="J1254" s="1" t="s">
        <v>556</v>
      </c>
      <c r="K1254" s="1" t="s">
        <v>587</v>
      </c>
      <c r="L1254" s="1">
        <v>0.80281205992260185</v>
      </c>
      <c r="M1254" s="1">
        <v>1.3072308528214853</v>
      </c>
      <c r="N1254" s="1" t="s">
        <v>581</v>
      </c>
      <c r="O1254" s="1" t="s">
        <v>556</v>
      </c>
      <c r="P1254" s="1">
        <v>0.86069436590044679</v>
      </c>
      <c r="Q1254" s="1" t="s">
        <v>581</v>
      </c>
      <c r="R1254" s="1" t="s">
        <v>1741</v>
      </c>
      <c r="S1254" s="1" t="s">
        <v>1741</v>
      </c>
      <c r="T1254" s="1" t="s">
        <v>1741</v>
      </c>
      <c r="U1254" s="1" t="s">
        <v>1741</v>
      </c>
      <c r="V1254" s="1" t="s">
        <v>1741</v>
      </c>
      <c r="W1254" s="3" t="s">
        <v>1741</v>
      </c>
      <c r="X1254" s="3" t="s">
        <v>1741</v>
      </c>
      <c r="Y1254" s="3" t="s">
        <v>1741</v>
      </c>
      <c r="Z1254" s="3" t="s">
        <v>1741</v>
      </c>
      <c r="AA1254" s="3" t="s">
        <v>1741</v>
      </c>
      <c r="AB1254" s="3" t="s">
        <v>1741</v>
      </c>
      <c r="AC1254" s="3" t="s">
        <v>1741</v>
      </c>
      <c r="AD1254" s="3" t="s">
        <v>1741</v>
      </c>
      <c r="AE1254" s="3" t="s">
        <v>1741</v>
      </c>
      <c r="AF1254" s="3" t="s">
        <v>1741</v>
      </c>
      <c r="AG1254" s="3" t="s">
        <v>1741</v>
      </c>
      <c r="AH1254" s="3" t="s">
        <v>1741</v>
      </c>
      <c r="AI1254" s="15" t="s">
        <v>1741</v>
      </c>
    </row>
    <row r="1255" spans="1:35" x14ac:dyDescent="0.3">
      <c r="A1255" s="48" t="s">
        <v>923</v>
      </c>
      <c r="B1255" s="102" t="s">
        <v>45</v>
      </c>
      <c r="C1255" s="102" t="s">
        <v>2005</v>
      </c>
      <c r="D1255" s="9">
        <v>2018</v>
      </c>
      <c r="E1255" s="4">
        <v>43384</v>
      </c>
      <c r="F1255" s="205">
        <v>6582550</v>
      </c>
      <c r="G1255" s="174">
        <v>156341</v>
      </c>
      <c r="H1255" s="1">
        <v>1.5124952962790799</v>
      </c>
      <c r="I1255" s="1">
        <v>0.31841423733315627</v>
      </c>
      <c r="J1255" s="1">
        <v>0.8058304004249951</v>
      </c>
      <c r="K1255" s="1" t="s">
        <v>587</v>
      </c>
      <c r="L1255" s="1">
        <v>0.47955818226088492</v>
      </c>
      <c r="M1255" s="1">
        <v>0.72215950594328981</v>
      </c>
      <c r="N1255" s="1" t="s">
        <v>581</v>
      </c>
      <c r="O1255" s="1">
        <v>0.26905283662040425</v>
      </c>
      <c r="P1255" s="1" t="s">
        <v>581</v>
      </c>
      <c r="Q1255" s="1" t="s">
        <v>581</v>
      </c>
      <c r="R1255" s="1" t="s">
        <v>1741</v>
      </c>
      <c r="S1255" s="1" t="s">
        <v>1741</v>
      </c>
      <c r="T1255" s="1" t="s">
        <v>1741</v>
      </c>
      <c r="U1255" s="1" t="s">
        <v>1741</v>
      </c>
      <c r="V1255" s="1" t="s">
        <v>1741</v>
      </c>
      <c r="W1255" s="3" t="s">
        <v>1741</v>
      </c>
      <c r="X1255" s="3" t="s">
        <v>1741</v>
      </c>
      <c r="Y1255" s="3" t="s">
        <v>1741</v>
      </c>
      <c r="Z1255" s="3" t="s">
        <v>1741</v>
      </c>
      <c r="AA1255" s="3" t="s">
        <v>1741</v>
      </c>
      <c r="AB1255" s="3" t="s">
        <v>1741</v>
      </c>
      <c r="AC1255" s="3" t="s">
        <v>1741</v>
      </c>
      <c r="AD1255" s="3" t="s">
        <v>1741</v>
      </c>
      <c r="AE1255" s="3" t="s">
        <v>1741</v>
      </c>
      <c r="AF1255" s="3" t="s">
        <v>1741</v>
      </c>
      <c r="AG1255" s="3" t="s">
        <v>1741</v>
      </c>
      <c r="AH1255" s="3" t="s">
        <v>1741</v>
      </c>
      <c r="AI1255" s="15" t="s">
        <v>1741</v>
      </c>
    </row>
    <row r="1256" spans="1:35" x14ac:dyDescent="0.3">
      <c r="A1256" s="48" t="s">
        <v>924</v>
      </c>
      <c r="B1256" s="102" t="s">
        <v>45</v>
      </c>
      <c r="C1256" s="102" t="s">
        <v>2005</v>
      </c>
      <c r="D1256" s="9">
        <v>2018</v>
      </c>
      <c r="E1256" s="4">
        <v>43418</v>
      </c>
      <c r="F1256" s="205">
        <v>6582550</v>
      </c>
      <c r="G1256" s="174">
        <v>156341</v>
      </c>
      <c r="H1256" s="1">
        <v>1.4247104247104245</v>
      </c>
      <c r="I1256" s="1">
        <v>0.28182028182028179</v>
      </c>
      <c r="J1256" s="1">
        <v>0.62403062403062393</v>
      </c>
      <c r="K1256" s="1" t="s">
        <v>587</v>
      </c>
      <c r="L1256" s="1">
        <v>0.46607046607046609</v>
      </c>
      <c r="M1256" s="1">
        <v>0.79299079299079289</v>
      </c>
      <c r="N1256" s="1" t="s">
        <v>581</v>
      </c>
      <c r="O1256" s="1">
        <v>0.24717024717024719</v>
      </c>
      <c r="P1256" s="1" t="s">
        <v>581</v>
      </c>
      <c r="Q1256" s="1" t="s">
        <v>581</v>
      </c>
      <c r="R1256" s="1" t="s">
        <v>1741</v>
      </c>
      <c r="S1256" s="1" t="s">
        <v>1741</v>
      </c>
      <c r="T1256" s="1" t="s">
        <v>1741</v>
      </c>
      <c r="U1256" s="1" t="s">
        <v>1741</v>
      </c>
      <c r="V1256" s="1" t="s">
        <v>1741</v>
      </c>
      <c r="W1256" s="3" t="s">
        <v>1741</v>
      </c>
      <c r="X1256" s="3" t="s">
        <v>1741</v>
      </c>
      <c r="Y1256" s="3" t="s">
        <v>1741</v>
      </c>
      <c r="Z1256" s="3" t="s">
        <v>1741</v>
      </c>
      <c r="AA1256" s="3" t="s">
        <v>1741</v>
      </c>
      <c r="AB1256" s="3" t="s">
        <v>1741</v>
      </c>
      <c r="AC1256" s="3" t="s">
        <v>1741</v>
      </c>
      <c r="AD1256" s="3" t="s">
        <v>1741</v>
      </c>
      <c r="AE1256" s="3" t="s">
        <v>1741</v>
      </c>
      <c r="AF1256" s="3" t="s">
        <v>1741</v>
      </c>
      <c r="AG1256" s="3" t="s">
        <v>1741</v>
      </c>
      <c r="AH1256" s="3" t="s">
        <v>1741</v>
      </c>
      <c r="AI1256" s="15" t="s">
        <v>1741</v>
      </c>
    </row>
    <row r="1257" spans="1:35" x14ac:dyDescent="0.3">
      <c r="A1257" s="48" t="s">
        <v>925</v>
      </c>
      <c r="B1257" s="102" t="s">
        <v>45</v>
      </c>
      <c r="C1257" s="102" t="s">
        <v>2005</v>
      </c>
      <c r="D1257" s="9">
        <v>2018</v>
      </c>
      <c r="E1257" s="4">
        <v>43445</v>
      </c>
      <c r="F1257" s="205">
        <v>6582550</v>
      </c>
      <c r="G1257" s="174">
        <v>156341</v>
      </c>
      <c r="H1257" s="1">
        <v>0.87104719180190882</v>
      </c>
      <c r="I1257" s="1">
        <v>0.5316224655847297</v>
      </c>
      <c r="J1257" s="1">
        <v>0.3153450323261644</v>
      </c>
      <c r="K1257" s="1">
        <v>0.33909486739675426</v>
      </c>
      <c r="L1257" s="1">
        <v>0.38978317280204078</v>
      </c>
      <c r="M1257" s="1" t="s">
        <v>581</v>
      </c>
      <c r="N1257" s="1" t="s">
        <v>581</v>
      </c>
      <c r="O1257" s="1" t="s">
        <v>556</v>
      </c>
      <c r="P1257" s="1" t="s">
        <v>581</v>
      </c>
      <c r="Q1257" s="1" t="s">
        <v>581</v>
      </c>
      <c r="R1257" s="1" t="s">
        <v>1741</v>
      </c>
      <c r="S1257" s="1" t="s">
        <v>1741</v>
      </c>
      <c r="T1257" s="1" t="s">
        <v>1741</v>
      </c>
      <c r="U1257" s="1" t="s">
        <v>1741</v>
      </c>
      <c r="V1257" s="1" t="s">
        <v>1741</v>
      </c>
      <c r="W1257" s="3" t="s">
        <v>1741</v>
      </c>
      <c r="X1257" s="3" t="s">
        <v>1741</v>
      </c>
      <c r="Y1257" s="3" t="s">
        <v>1741</v>
      </c>
      <c r="Z1257" s="3" t="s">
        <v>1741</v>
      </c>
      <c r="AA1257" s="3" t="s">
        <v>1741</v>
      </c>
      <c r="AB1257" s="3" t="s">
        <v>1741</v>
      </c>
      <c r="AC1257" s="3" t="s">
        <v>1741</v>
      </c>
      <c r="AD1257" s="3" t="s">
        <v>1741</v>
      </c>
      <c r="AE1257" s="3" t="s">
        <v>1741</v>
      </c>
      <c r="AF1257" s="3" t="s">
        <v>1741</v>
      </c>
      <c r="AG1257" s="3" t="s">
        <v>1741</v>
      </c>
      <c r="AH1257" s="3" t="s">
        <v>1741</v>
      </c>
      <c r="AI1257" s="15" t="s">
        <v>1741</v>
      </c>
    </row>
    <row r="1258" spans="1:35" x14ac:dyDescent="0.3">
      <c r="A1258" s="48" t="s">
        <v>926</v>
      </c>
      <c r="B1258" s="89" t="s">
        <v>46</v>
      </c>
      <c r="C1258" s="3" t="s">
        <v>46</v>
      </c>
      <c r="D1258" s="9">
        <v>2018</v>
      </c>
      <c r="E1258" s="4">
        <v>43116</v>
      </c>
      <c r="F1258" s="202" t="s">
        <v>1282</v>
      </c>
      <c r="G1258" s="202" t="s">
        <v>1283</v>
      </c>
      <c r="H1258" s="1">
        <v>3.420748364144591</v>
      </c>
      <c r="I1258" s="1">
        <v>3.9892637062448384</v>
      </c>
      <c r="J1258" s="1">
        <v>3.16885945407958</v>
      </c>
      <c r="K1258" s="1">
        <v>2.3768079113991063</v>
      </c>
      <c r="L1258" s="1">
        <v>4.7921267179128817</v>
      </c>
      <c r="M1258" s="1">
        <v>7.8352285962348853</v>
      </c>
      <c r="N1258" s="1" t="s">
        <v>581</v>
      </c>
      <c r="O1258" s="1">
        <v>0.91780170679541739</v>
      </c>
      <c r="P1258" s="1">
        <v>0.98776020159667965</v>
      </c>
      <c r="Q1258" s="1" t="s">
        <v>581</v>
      </c>
      <c r="R1258" s="1" t="s">
        <v>1741</v>
      </c>
      <c r="S1258" s="1" t="s">
        <v>1741</v>
      </c>
      <c r="T1258" s="1" t="s">
        <v>1741</v>
      </c>
      <c r="U1258" s="1" t="s">
        <v>1741</v>
      </c>
      <c r="V1258" s="1" t="s">
        <v>1741</v>
      </c>
      <c r="W1258" s="3" t="s">
        <v>1741</v>
      </c>
      <c r="X1258" s="3" t="s">
        <v>1741</v>
      </c>
      <c r="Y1258" s="3" t="s">
        <v>1741</v>
      </c>
      <c r="Z1258" s="3" t="s">
        <v>1741</v>
      </c>
      <c r="AA1258" s="3" t="s">
        <v>1741</v>
      </c>
      <c r="AB1258" s="3" t="s">
        <v>1741</v>
      </c>
      <c r="AC1258" s="3" t="s">
        <v>1741</v>
      </c>
      <c r="AD1258" s="3" t="s">
        <v>1741</v>
      </c>
      <c r="AE1258" s="3" t="s">
        <v>1741</v>
      </c>
      <c r="AF1258" s="3" t="s">
        <v>1741</v>
      </c>
      <c r="AG1258" s="3" t="s">
        <v>1741</v>
      </c>
      <c r="AH1258" s="3" t="s">
        <v>1741</v>
      </c>
      <c r="AI1258" s="15" t="s">
        <v>1741</v>
      </c>
    </row>
    <row r="1259" spans="1:35" x14ac:dyDescent="0.3">
      <c r="A1259" s="48" t="s">
        <v>927</v>
      </c>
      <c r="B1259" s="89" t="s">
        <v>46</v>
      </c>
      <c r="C1259" s="3" t="s">
        <v>46</v>
      </c>
      <c r="D1259" s="9">
        <v>2018</v>
      </c>
      <c r="E1259" s="4">
        <v>43140</v>
      </c>
      <c r="F1259" s="202" t="s">
        <v>1282</v>
      </c>
      <c r="G1259" s="202" t="s">
        <v>1283</v>
      </c>
      <c r="H1259" s="1">
        <v>3.2960451977401126</v>
      </c>
      <c r="I1259" s="1">
        <v>3.9241202733870795</v>
      </c>
      <c r="J1259" s="1">
        <v>2.9859180261960683</v>
      </c>
      <c r="K1259" s="1">
        <v>2.0785458854398104</v>
      </c>
      <c r="L1259" s="1">
        <v>4.6920015235193295</v>
      </c>
      <c r="M1259" s="1">
        <v>8.1383651791193206</v>
      </c>
      <c r="N1259" s="1" t="s">
        <v>581</v>
      </c>
      <c r="O1259" s="1">
        <v>0.99086734801836684</v>
      </c>
      <c r="P1259" s="1" t="s">
        <v>581</v>
      </c>
      <c r="Q1259" s="1" t="s">
        <v>581</v>
      </c>
      <c r="R1259" s="1" t="s">
        <v>1741</v>
      </c>
      <c r="S1259" s="1" t="s">
        <v>1741</v>
      </c>
      <c r="T1259" s="1" t="s">
        <v>1741</v>
      </c>
      <c r="U1259" s="1" t="s">
        <v>1741</v>
      </c>
      <c r="V1259" s="1" t="s">
        <v>1741</v>
      </c>
      <c r="W1259" s="3" t="s">
        <v>1741</v>
      </c>
      <c r="X1259" s="3" t="s">
        <v>1741</v>
      </c>
      <c r="Y1259" s="3" t="s">
        <v>1741</v>
      </c>
      <c r="Z1259" s="3" t="s">
        <v>1741</v>
      </c>
      <c r="AA1259" s="3" t="s">
        <v>1741</v>
      </c>
      <c r="AB1259" s="3" t="s">
        <v>1741</v>
      </c>
      <c r="AC1259" s="3" t="s">
        <v>1741</v>
      </c>
      <c r="AD1259" s="3" t="s">
        <v>1741</v>
      </c>
      <c r="AE1259" s="3" t="s">
        <v>1741</v>
      </c>
      <c r="AF1259" s="3" t="s">
        <v>1741</v>
      </c>
      <c r="AG1259" s="3" t="s">
        <v>1741</v>
      </c>
      <c r="AH1259" s="3" t="s">
        <v>1741</v>
      </c>
      <c r="AI1259" s="15" t="s">
        <v>1741</v>
      </c>
    </row>
    <row r="1260" spans="1:35" x14ac:dyDescent="0.3">
      <c r="A1260" s="48" t="s">
        <v>928</v>
      </c>
      <c r="B1260" s="89" t="s">
        <v>46</v>
      </c>
      <c r="C1260" s="3" t="s">
        <v>46</v>
      </c>
      <c r="D1260" s="9">
        <v>2018</v>
      </c>
      <c r="E1260" s="4">
        <v>43166</v>
      </c>
      <c r="F1260" s="202" t="s">
        <v>1282</v>
      </c>
      <c r="G1260" s="202" t="s">
        <v>1283</v>
      </c>
      <c r="H1260" s="1">
        <v>3.7700957013360283</v>
      </c>
      <c r="I1260" s="1">
        <v>4.3095080172241342</v>
      </c>
      <c r="J1260" s="1">
        <v>2.7677900255835257</v>
      </c>
      <c r="K1260" s="1">
        <v>2.0015160607687692</v>
      </c>
      <c r="L1260" s="1">
        <v>4.7059473800574843</v>
      </c>
      <c r="M1260" s="1">
        <v>8.4999315667014095</v>
      </c>
      <c r="N1260" s="1" t="s">
        <v>581</v>
      </c>
      <c r="O1260" s="1">
        <v>1.0314161481528272</v>
      </c>
      <c r="P1260" s="1" t="s">
        <v>581</v>
      </c>
      <c r="Q1260" s="1" t="s">
        <v>581</v>
      </c>
      <c r="R1260" s="1" t="s">
        <v>1741</v>
      </c>
      <c r="S1260" s="1" t="s">
        <v>1741</v>
      </c>
      <c r="T1260" s="1" t="s">
        <v>1741</v>
      </c>
      <c r="U1260" s="1" t="s">
        <v>1741</v>
      </c>
      <c r="V1260" s="1" t="s">
        <v>1741</v>
      </c>
      <c r="W1260" s="3" t="s">
        <v>1741</v>
      </c>
      <c r="X1260" s="3" t="s">
        <v>1741</v>
      </c>
      <c r="Y1260" s="3" t="s">
        <v>1741</v>
      </c>
      <c r="Z1260" s="3" t="s">
        <v>1741</v>
      </c>
      <c r="AA1260" s="3" t="s">
        <v>1741</v>
      </c>
      <c r="AB1260" s="3" t="s">
        <v>1741</v>
      </c>
      <c r="AC1260" s="3" t="s">
        <v>1741</v>
      </c>
      <c r="AD1260" s="3" t="s">
        <v>1741</v>
      </c>
      <c r="AE1260" s="3" t="s">
        <v>1741</v>
      </c>
      <c r="AF1260" s="3" t="s">
        <v>1741</v>
      </c>
      <c r="AG1260" s="3" t="s">
        <v>1741</v>
      </c>
      <c r="AH1260" s="3" t="s">
        <v>1741</v>
      </c>
      <c r="AI1260" s="15" t="s">
        <v>1741</v>
      </c>
    </row>
    <row r="1261" spans="1:35" x14ac:dyDescent="0.3">
      <c r="A1261" s="48" t="s">
        <v>929</v>
      </c>
      <c r="B1261" s="89" t="s">
        <v>46</v>
      </c>
      <c r="C1261" s="3" t="s">
        <v>46</v>
      </c>
      <c r="D1261" s="9">
        <v>2018</v>
      </c>
      <c r="E1261" s="4">
        <v>43207</v>
      </c>
      <c r="F1261" s="202" t="s">
        <v>1282</v>
      </c>
      <c r="G1261" s="202" t="s">
        <v>1283</v>
      </c>
      <c r="H1261" s="1">
        <v>2.8135464740374108</v>
      </c>
      <c r="I1261" s="1">
        <v>3.4147102757898025</v>
      </c>
      <c r="J1261" s="1">
        <v>2.8625844425122065</v>
      </c>
      <c r="K1261" s="1">
        <v>2.1210398412592246</v>
      </c>
      <c r="L1261" s="1">
        <v>3.9134951954161372</v>
      </c>
      <c r="M1261" s="1">
        <v>8.260729494125254</v>
      </c>
      <c r="N1261" s="1" t="s">
        <v>581</v>
      </c>
      <c r="O1261" s="1">
        <v>0.73235012150803735</v>
      </c>
      <c r="P1261" s="1" t="s">
        <v>581</v>
      </c>
      <c r="Q1261" s="1" t="s">
        <v>581</v>
      </c>
      <c r="R1261" s="1" t="s">
        <v>1741</v>
      </c>
      <c r="S1261" s="1" t="s">
        <v>1741</v>
      </c>
      <c r="T1261" s="1" t="s">
        <v>1741</v>
      </c>
      <c r="U1261" s="1" t="s">
        <v>1741</v>
      </c>
      <c r="V1261" s="1" t="s">
        <v>1741</v>
      </c>
      <c r="W1261" s="3" t="s">
        <v>1741</v>
      </c>
      <c r="X1261" s="3" t="s">
        <v>1741</v>
      </c>
      <c r="Y1261" s="3" t="s">
        <v>1741</v>
      </c>
      <c r="Z1261" s="3" t="s">
        <v>1741</v>
      </c>
      <c r="AA1261" s="3" t="s">
        <v>1741</v>
      </c>
      <c r="AB1261" s="3" t="s">
        <v>1741</v>
      </c>
      <c r="AC1261" s="3" t="s">
        <v>1741</v>
      </c>
      <c r="AD1261" s="3" t="s">
        <v>1741</v>
      </c>
      <c r="AE1261" s="3" t="s">
        <v>1741</v>
      </c>
      <c r="AF1261" s="3" t="s">
        <v>1741</v>
      </c>
      <c r="AG1261" s="3" t="s">
        <v>1741</v>
      </c>
      <c r="AH1261" s="3" t="s">
        <v>1741</v>
      </c>
      <c r="AI1261" s="15" t="s">
        <v>1741</v>
      </c>
    </row>
    <row r="1262" spans="1:35" x14ac:dyDescent="0.3">
      <c r="A1262" s="48" t="s">
        <v>930</v>
      </c>
      <c r="B1262" s="89" t="s">
        <v>46</v>
      </c>
      <c r="C1262" s="3" t="s">
        <v>46</v>
      </c>
      <c r="D1262" s="9">
        <v>2018</v>
      </c>
      <c r="E1262" s="4">
        <v>43235</v>
      </c>
      <c r="F1262" s="202" t="s">
        <v>1282</v>
      </c>
      <c r="G1262" s="202" t="s">
        <v>1283</v>
      </c>
      <c r="H1262" s="1">
        <v>2.9268157231237439</v>
      </c>
      <c r="I1262" s="1">
        <v>3.3474392722668354</v>
      </c>
      <c r="J1262" s="1">
        <v>2.1675941043839484</v>
      </c>
      <c r="K1262" s="1">
        <v>1.2835304832672467</v>
      </c>
      <c r="L1262" s="1">
        <v>3.9857829906811948</v>
      </c>
      <c r="M1262" s="1">
        <v>8.1019959348238988</v>
      </c>
      <c r="N1262" s="1" t="s">
        <v>581</v>
      </c>
      <c r="O1262" s="1">
        <v>0.76040562904712727</v>
      </c>
      <c r="P1262" s="1" t="s">
        <v>581</v>
      </c>
      <c r="Q1262" s="1" t="s">
        <v>581</v>
      </c>
      <c r="R1262" s="1" t="s">
        <v>1741</v>
      </c>
      <c r="S1262" s="1" t="s">
        <v>1741</v>
      </c>
      <c r="T1262" s="1" t="s">
        <v>1741</v>
      </c>
      <c r="U1262" s="1" t="s">
        <v>1741</v>
      </c>
      <c r="V1262" s="1" t="s">
        <v>1741</v>
      </c>
      <c r="W1262" s="3" t="s">
        <v>1741</v>
      </c>
      <c r="X1262" s="3" t="s">
        <v>1741</v>
      </c>
      <c r="Y1262" s="3" t="s">
        <v>1741</v>
      </c>
      <c r="Z1262" s="3" t="s">
        <v>1741</v>
      </c>
      <c r="AA1262" s="3" t="s">
        <v>1741</v>
      </c>
      <c r="AB1262" s="3" t="s">
        <v>1741</v>
      </c>
      <c r="AC1262" s="3" t="s">
        <v>1741</v>
      </c>
      <c r="AD1262" s="3" t="s">
        <v>1741</v>
      </c>
      <c r="AE1262" s="3" t="s">
        <v>1741</v>
      </c>
      <c r="AF1262" s="3" t="s">
        <v>1741</v>
      </c>
      <c r="AG1262" s="3" t="s">
        <v>1741</v>
      </c>
      <c r="AH1262" s="3" t="s">
        <v>1741</v>
      </c>
      <c r="AI1262" s="15" t="s">
        <v>1741</v>
      </c>
    </row>
    <row r="1263" spans="1:35" x14ac:dyDescent="0.3">
      <c r="A1263" s="48" t="s">
        <v>931</v>
      </c>
      <c r="B1263" s="89" t="s">
        <v>46</v>
      </c>
      <c r="C1263" s="3" t="s">
        <v>46</v>
      </c>
      <c r="D1263" s="9">
        <v>2018</v>
      </c>
      <c r="E1263" s="4">
        <v>43259</v>
      </c>
      <c r="F1263" s="202" t="s">
        <v>1282</v>
      </c>
      <c r="G1263" s="202" t="s">
        <v>1283</v>
      </c>
      <c r="H1263" s="1">
        <v>4.2481699934464112</v>
      </c>
      <c r="I1263" s="1">
        <v>3.9749186355204555</v>
      </c>
      <c r="J1263" s="1">
        <v>2.5921334710697908</v>
      </c>
      <c r="K1263" s="1">
        <v>1.5614204627500641</v>
      </c>
      <c r="L1263" s="1">
        <v>4.5246137269930138</v>
      </c>
      <c r="M1263" s="1">
        <v>8.5181334488542326</v>
      </c>
      <c r="N1263" s="1" t="s">
        <v>581</v>
      </c>
      <c r="O1263" s="1">
        <v>0.88063803081297842</v>
      </c>
      <c r="P1263" s="1" t="s">
        <v>581</v>
      </c>
      <c r="Q1263" s="1" t="s">
        <v>581</v>
      </c>
      <c r="R1263" s="1" t="s">
        <v>1741</v>
      </c>
      <c r="S1263" s="1" t="s">
        <v>1741</v>
      </c>
      <c r="T1263" s="1" t="s">
        <v>1741</v>
      </c>
      <c r="U1263" s="1" t="s">
        <v>1741</v>
      </c>
      <c r="V1263" s="1" t="s">
        <v>1741</v>
      </c>
      <c r="W1263" s="3" t="s">
        <v>1741</v>
      </c>
      <c r="X1263" s="3" t="s">
        <v>1741</v>
      </c>
      <c r="Y1263" s="3" t="s">
        <v>1741</v>
      </c>
      <c r="Z1263" s="3" t="s">
        <v>1741</v>
      </c>
      <c r="AA1263" s="3" t="s">
        <v>1741</v>
      </c>
      <c r="AB1263" s="3" t="s">
        <v>1741</v>
      </c>
      <c r="AC1263" s="3" t="s">
        <v>1741</v>
      </c>
      <c r="AD1263" s="3" t="s">
        <v>1741</v>
      </c>
      <c r="AE1263" s="3" t="s">
        <v>1741</v>
      </c>
      <c r="AF1263" s="3" t="s">
        <v>1741</v>
      </c>
      <c r="AG1263" s="3" t="s">
        <v>1741</v>
      </c>
      <c r="AH1263" s="3" t="s">
        <v>1741</v>
      </c>
      <c r="AI1263" s="15" t="s">
        <v>1741</v>
      </c>
    </row>
    <row r="1264" spans="1:35" x14ac:dyDescent="0.3">
      <c r="A1264" s="48" t="s">
        <v>932</v>
      </c>
      <c r="B1264" s="89" t="s">
        <v>46</v>
      </c>
      <c r="C1264" s="3" t="s">
        <v>46</v>
      </c>
      <c r="D1264" s="9">
        <v>2018</v>
      </c>
      <c r="E1264" s="4">
        <v>43298</v>
      </c>
      <c r="F1264" s="202" t="s">
        <v>1282</v>
      </c>
      <c r="G1264" s="202" t="s">
        <v>1283</v>
      </c>
      <c r="H1264" s="1">
        <v>2.9367495754669868</v>
      </c>
      <c r="I1264" s="1">
        <v>3.5903173176172882</v>
      </c>
      <c r="J1264" s="1">
        <v>1.6869110644957215</v>
      </c>
      <c r="K1264" s="1">
        <v>1.5709386341690807</v>
      </c>
      <c r="L1264" s="1">
        <v>4.2016768221622884</v>
      </c>
      <c r="M1264" s="1">
        <v>9.6377984217360915</v>
      </c>
      <c r="N1264" s="1" t="s">
        <v>581</v>
      </c>
      <c r="O1264" s="1">
        <v>0.79796224153431228</v>
      </c>
      <c r="P1264" s="1" t="s">
        <v>581</v>
      </c>
      <c r="Q1264" s="1" t="s">
        <v>581</v>
      </c>
      <c r="R1264" s="1" t="s">
        <v>1741</v>
      </c>
      <c r="S1264" s="1" t="s">
        <v>1741</v>
      </c>
      <c r="T1264" s="1" t="s">
        <v>1741</v>
      </c>
      <c r="U1264" s="1" t="s">
        <v>1741</v>
      </c>
      <c r="V1264" s="1" t="s">
        <v>1741</v>
      </c>
      <c r="W1264" s="3" t="s">
        <v>1741</v>
      </c>
      <c r="X1264" s="3" t="s">
        <v>1741</v>
      </c>
      <c r="Y1264" s="3" t="s">
        <v>1741</v>
      </c>
      <c r="Z1264" s="3" t="s">
        <v>1741</v>
      </c>
      <c r="AA1264" s="3" t="s">
        <v>1741</v>
      </c>
      <c r="AB1264" s="3" t="s">
        <v>1741</v>
      </c>
      <c r="AC1264" s="3" t="s">
        <v>1741</v>
      </c>
      <c r="AD1264" s="3" t="s">
        <v>1741</v>
      </c>
      <c r="AE1264" s="3" t="s">
        <v>1741</v>
      </c>
      <c r="AF1264" s="3" t="s">
        <v>1741</v>
      </c>
      <c r="AG1264" s="3" t="s">
        <v>1741</v>
      </c>
      <c r="AH1264" s="3" t="s">
        <v>1741</v>
      </c>
      <c r="AI1264" s="15" t="s">
        <v>1741</v>
      </c>
    </row>
    <row r="1265" spans="1:35" x14ac:dyDescent="0.3">
      <c r="A1265" s="48" t="s">
        <v>933</v>
      </c>
      <c r="B1265" s="89" t="s">
        <v>46</v>
      </c>
      <c r="C1265" s="3" t="s">
        <v>46</v>
      </c>
      <c r="D1265" s="9">
        <v>2018</v>
      </c>
      <c r="E1265" s="4">
        <v>43333</v>
      </c>
      <c r="F1265" s="202" t="s">
        <v>1282</v>
      </c>
      <c r="G1265" s="202" t="s">
        <v>1283</v>
      </c>
      <c r="H1265" s="1">
        <v>2.7420651741952575</v>
      </c>
      <c r="I1265" s="1">
        <v>4.2332759305868333</v>
      </c>
      <c r="J1265" s="1">
        <v>1.710921976420718</v>
      </c>
      <c r="K1265" s="1">
        <v>2.0029142932838786</v>
      </c>
      <c r="L1265" s="1">
        <v>4.4770486157106903</v>
      </c>
      <c r="M1265" s="1">
        <v>12.036428666048483</v>
      </c>
      <c r="N1265" s="1" t="s">
        <v>581</v>
      </c>
      <c r="O1265" s="1">
        <v>0.79696648562723538</v>
      </c>
      <c r="P1265" s="1" t="s">
        <v>581</v>
      </c>
      <c r="Q1265" s="1" t="s">
        <v>581</v>
      </c>
      <c r="R1265" s="1" t="s">
        <v>1741</v>
      </c>
      <c r="S1265" s="1" t="s">
        <v>1741</v>
      </c>
      <c r="T1265" s="1" t="s">
        <v>1741</v>
      </c>
      <c r="U1265" s="1" t="s">
        <v>1741</v>
      </c>
      <c r="V1265" s="1" t="s">
        <v>1741</v>
      </c>
      <c r="W1265" s="3" t="s">
        <v>1741</v>
      </c>
      <c r="X1265" s="3" t="s">
        <v>1741</v>
      </c>
      <c r="Y1265" s="3" t="s">
        <v>1741</v>
      </c>
      <c r="Z1265" s="3" t="s">
        <v>1741</v>
      </c>
      <c r="AA1265" s="3" t="s">
        <v>1741</v>
      </c>
      <c r="AB1265" s="3" t="s">
        <v>1741</v>
      </c>
      <c r="AC1265" s="3" t="s">
        <v>1741</v>
      </c>
      <c r="AD1265" s="3" t="s">
        <v>1741</v>
      </c>
      <c r="AE1265" s="3" t="s">
        <v>1741</v>
      </c>
      <c r="AF1265" s="3" t="s">
        <v>1741</v>
      </c>
      <c r="AG1265" s="3" t="s">
        <v>1741</v>
      </c>
      <c r="AH1265" s="3" t="s">
        <v>1741</v>
      </c>
      <c r="AI1265" s="15" t="s">
        <v>1741</v>
      </c>
    </row>
    <row r="1266" spans="1:35" x14ac:dyDescent="0.3">
      <c r="A1266" s="48" t="s">
        <v>934</v>
      </c>
      <c r="B1266" s="89" t="s">
        <v>46</v>
      </c>
      <c r="C1266" s="3" t="s">
        <v>46</v>
      </c>
      <c r="D1266" s="9">
        <v>2018</v>
      </c>
      <c r="E1266" s="4">
        <v>43354</v>
      </c>
      <c r="F1266" s="202" t="s">
        <v>1282</v>
      </c>
      <c r="G1266" s="202" t="s">
        <v>1283</v>
      </c>
      <c r="H1266" s="1">
        <v>2.9676805873442351</v>
      </c>
      <c r="I1266" s="1">
        <v>3.190477770037925</v>
      </c>
      <c r="J1266" s="1">
        <v>1.6983668911223893</v>
      </c>
      <c r="K1266" s="1">
        <v>1.9032297298791476</v>
      </c>
      <c r="L1266" s="1">
        <v>4.2934067513627667</v>
      </c>
      <c r="M1266" s="1">
        <v>8.4816620780398271</v>
      </c>
      <c r="N1266" s="1" t="s">
        <v>581</v>
      </c>
      <c r="O1266" s="1">
        <v>1.1488705343815304</v>
      </c>
      <c r="P1266" s="1" t="s">
        <v>581</v>
      </c>
      <c r="Q1266" s="1" t="s">
        <v>581</v>
      </c>
      <c r="R1266" s="1" t="s">
        <v>1741</v>
      </c>
      <c r="S1266" s="1" t="s">
        <v>1741</v>
      </c>
      <c r="T1266" s="1" t="s">
        <v>1741</v>
      </c>
      <c r="U1266" s="1" t="s">
        <v>1741</v>
      </c>
      <c r="V1266" s="1" t="s">
        <v>1741</v>
      </c>
      <c r="W1266" s="3" t="s">
        <v>1741</v>
      </c>
      <c r="X1266" s="3" t="s">
        <v>1741</v>
      </c>
      <c r="Y1266" s="3" t="s">
        <v>1741</v>
      </c>
      <c r="Z1266" s="3" t="s">
        <v>1741</v>
      </c>
      <c r="AA1266" s="3" t="s">
        <v>1741</v>
      </c>
      <c r="AB1266" s="3" t="s">
        <v>1741</v>
      </c>
      <c r="AC1266" s="3" t="s">
        <v>1741</v>
      </c>
      <c r="AD1266" s="3" t="s">
        <v>1741</v>
      </c>
      <c r="AE1266" s="3" t="s">
        <v>1741</v>
      </c>
      <c r="AF1266" s="3" t="s">
        <v>1741</v>
      </c>
      <c r="AG1266" s="3" t="s">
        <v>1741</v>
      </c>
      <c r="AH1266" s="3" t="s">
        <v>1741</v>
      </c>
      <c r="AI1266" s="15" t="s">
        <v>1741</v>
      </c>
    </row>
    <row r="1267" spans="1:35" x14ac:dyDescent="0.3">
      <c r="A1267" s="48" t="s">
        <v>935</v>
      </c>
      <c r="B1267" s="89" t="s">
        <v>46</v>
      </c>
      <c r="C1267" s="3" t="s">
        <v>46</v>
      </c>
      <c r="D1267" s="9">
        <v>2018</v>
      </c>
      <c r="E1267" s="4">
        <v>43383</v>
      </c>
      <c r="F1267" s="202" t="s">
        <v>1282</v>
      </c>
      <c r="G1267" s="202" t="s">
        <v>1283</v>
      </c>
      <c r="H1267" s="1">
        <v>2.353100372391097</v>
      </c>
      <c r="I1267" s="1">
        <v>2.9404823763748156</v>
      </c>
      <c r="J1267" s="1">
        <v>1.5439075084437515</v>
      </c>
      <c r="K1267" s="1">
        <v>0.64226638953840809</v>
      </c>
      <c r="L1267" s="1">
        <v>2.6976703905776391</v>
      </c>
      <c r="M1267" s="1">
        <v>4.4480168009006666</v>
      </c>
      <c r="N1267" s="1" t="s">
        <v>581</v>
      </c>
      <c r="O1267" s="1">
        <v>0.37563869403308214</v>
      </c>
      <c r="P1267" s="1" t="s">
        <v>581</v>
      </c>
      <c r="Q1267" s="1" t="s">
        <v>581</v>
      </c>
      <c r="R1267" s="1" t="s">
        <v>1741</v>
      </c>
      <c r="S1267" s="1" t="s">
        <v>1741</v>
      </c>
      <c r="T1267" s="1" t="s">
        <v>1741</v>
      </c>
      <c r="U1267" s="1" t="s">
        <v>1741</v>
      </c>
      <c r="V1267" s="1" t="s">
        <v>1741</v>
      </c>
      <c r="W1267" s="3" t="s">
        <v>1741</v>
      </c>
      <c r="X1267" s="3" t="s">
        <v>1741</v>
      </c>
      <c r="Y1267" s="3" t="s">
        <v>1741</v>
      </c>
      <c r="Z1267" s="3" t="s">
        <v>1741</v>
      </c>
      <c r="AA1267" s="3" t="s">
        <v>1741</v>
      </c>
      <c r="AB1267" s="3" t="s">
        <v>1741</v>
      </c>
      <c r="AC1267" s="3" t="s">
        <v>1741</v>
      </c>
      <c r="AD1267" s="3" t="s">
        <v>1741</v>
      </c>
      <c r="AE1267" s="3" t="s">
        <v>1741</v>
      </c>
      <c r="AF1267" s="3" t="s">
        <v>1741</v>
      </c>
      <c r="AG1267" s="3" t="s">
        <v>1741</v>
      </c>
      <c r="AH1267" s="3" t="s">
        <v>1741</v>
      </c>
      <c r="AI1267" s="15" t="s">
        <v>1741</v>
      </c>
    </row>
    <row r="1268" spans="1:35" x14ac:dyDescent="0.3">
      <c r="A1268" s="48" t="s">
        <v>936</v>
      </c>
      <c r="B1268" s="89" t="s">
        <v>46</v>
      </c>
      <c r="C1268" s="3" t="s">
        <v>46</v>
      </c>
      <c r="D1268" s="9">
        <v>2018</v>
      </c>
      <c r="E1268" s="4">
        <v>43417</v>
      </c>
      <c r="F1268" s="202" t="s">
        <v>1282</v>
      </c>
      <c r="G1268" s="202" t="s">
        <v>1283</v>
      </c>
      <c r="H1268" s="1">
        <v>2.8274951937176187</v>
      </c>
      <c r="I1268" s="1">
        <v>2.4940532438332954</v>
      </c>
      <c r="J1268" s="1">
        <v>1.8218254097559383</v>
      </c>
      <c r="K1268" s="1">
        <v>1.3983294774457733</v>
      </c>
      <c r="L1268" s="1">
        <v>3.4743176165184053</v>
      </c>
      <c r="M1268" s="1">
        <v>6.0389716184952258</v>
      </c>
      <c r="N1268" s="1" t="s">
        <v>581</v>
      </c>
      <c r="O1268" s="1">
        <v>0.79279220567630104</v>
      </c>
      <c r="P1268" s="1" t="s">
        <v>581</v>
      </c>
      <c r="Q1268" s="1" t="s">
        <v>581</v>
      </c>
      <c r="R1268" s="1" t="s">
        <v>1741</v>
      </c>
      <c r="S1268" s="1" t="s">
        <v>1741</v>
      </c>
      <c r="T1268" s="1" t="s">
        <v>1741</v>
      </c>
      <c r="U1268" s="1" t="s">
        <v>1741</v>
      </c>
      <c r="V1268" s="1" t="s">
        <v>1741</v>
      </c>
      <c r="W1268" s="3" t="s">
        <v>1741</v>
      </c>
      <c r="X1268" s="3" t="s">
        <v>1741</v>
      </c>
      <c r="Y1268" s="3" t="s">
        <v>1741</v>
      </c>
      <c r="Z1268" s="3" t="s">
        <v>1741</v>
      </c>
      <c r="AA1268" s="3" t="s">
        <v>1741</v>
      </c>
      <c r="AB1268" s="3" t="s">
        <v>1741</v>
      </c>
      <c r="AC1268" s="3" t="s">
        <v>1741</v>
      </c>
      <c r="AD1268" s="3" t="s">
        <v>1741</v>
      </c>
      <c r="AE1268" s="3" t="s">
        <v>1741</v>
      </c>
      <c r="AF1268" s="3" t="s">
        <v>1741</v>
      </c>
      <c r="AG1268" s="3" t="s">
        <v>1741</v>
      </c>
      <c r="AH1268" s="3" t="s">
        <v>1741</v>
      </c>
      <c r="AI1268" s="15" t="s">
        <v>1741</v>
      </c>
    </row>
    <row r="1269" spans="1:35" x14ac:dyDescent="0.3">
      <c r="A1269" s="48" t="s">
        <v>937</v>
      </c>
      <c r="B1269" s="89" t="s">
        <v>46</v>
      </c>
      <c r="C1269" s="3" t="s">
        <v>46</v>
      </c>
      <c r="D1269" s="9">
        <v>2018</v>
      </c>
      <c r="E1269" s="4">
        <v>43445</v>
      </c>
      <c r="F1269" s="202" t="s">
        <v>1282</v>
      </c>
      <c r="G1269" s="202" t="s">
        <v>1283</v>
      </c>
      <c r="H1269" s="1">
        <v>1.6128033269183979</v>
      </c>
      <c r="I1269" s="1">
        <v>2.7545512863052184</v>
      </c>
      <c r="J1269" s="1">
        <v>1.6842524387816045</v>
      </c>
      <c r="K1269" s="1">
        <v>1.2237042935828524</v>
      </c>
      <c r="L1269" s="1">
        <v>2.9702258499789855</v>
      </c>
      <c r="M1269" s="1">
        <v>6.7688632291459294</v>
      </c>
      <c r="N1269" s="1" t="s">
        <v>581</v>
      </c>
      <c r="O1269" s="1">
        <v>0.42969009224235177</v>
      </c>
      <c r="P1269" s="1" t="s">
        <v>581</v>
      </c>
      <c r="Q1269" s="1" t="s">
        <v>581</v>
      </c>
      <c r="R1269" s="1" t="s">
        <v>1741</v>
      </c>
      <c r="S1269" s="1" t="s">
        <v>1741</v>
      </c>
      <c r="T1269" s="1" t="s">
        <v>1741</v>
      </c>
      <c r="U1269" s="1" t="s">
        <v>1741</v>
      </c>
      <c r="V1269" s="1" t="s">
        <v>1741</v>
      </c>
      <c r="W1269" s="3" t="s">
        <v>1741</v>
      </c>
      <c r="X1269" s="3" t="s">
        <v>1741</v>
      </c>
      <c r="Y1269" s="3" t="s">
        <v>1741</v>
      </c>
      <c r="Z1269" s="3" t="s">
        <v>1741</v>
      </c>
      <c r="AA1269" s="3" t="s">
        <v>1741</v>
      </c>
      <c r="AB1269" s="3" t="s">
        <v>1741</v>
      </c>
      <c r="AC1269" s="3" t="s">
        <v>1741</v>
      </c>
      <c r="AD1269" s="3" t="s">
        <v>1741</v>
      </c>
      <c r="AE1269" s="3" t="s">
        <v>1741</v>
      </c>
      <c r="AF1269" s="3" t="s">
        <v>1741</v>
      </c>
      <c r="AG1269" s="3" t="s">
        <v>1741</v>
      </c>
      <c r="AH1269" s="3" t="s">
        <v>1741</v>
      </c>
      <c r="AI1269" s="15" t="s">
        <v>1741</v>
      </c>
    </row>
    <row r="1270" spans="1:35" x14ac:dyDescent="0.3">
      <c r="A1270" s="48" t="s">
        <v>938</v>
      </c>
      <c r="B1270" s="89" t="s">
        <v>939</v>
      </c>
      <c r="C1270" s="3" t="s">
        <v>939</v>
      </c>
      <c r="D1270" s="9">
        <v>2018</v>
      </c>
      <c r="E1270" s="4">
        <v>43116</v>
      </c>
      <c r="F1270" s="205">
        <v>6570553</v>
      </c>
      <c r="G1270" s="174">
        <v>158751</v>
      </c>
      <c r="H1270" s="1">
        <v>2.2725469827179152</v>
      </c>
      <c r="I1270" s="1">
        <v>3.323889570938396</v>
      </c>
      <c r="J1270" s="1">
        <v>2.2810474181802922</v>
      </c>
      <c r="K1270" s="1">
        <v>1.1120554873506052</v>
      </c>
      <c r="L1270" s="1">
        <v>3.4899654778019125</v>
      </c>
      <c r="M1270" s="1">
        <v>6.1280154457980514</v>
      </c>
      <c r="N1270" s="1" t="s">
        <v>581</v>
      </c>
      <c r="O1270" s="1">
        <v>0.59162757998342097</v>
      </c>
      <c r="P1270" s="1">
        <v>0.75224814010346175</v>
      </c>
      <c r="Q1270" s="1" t="s">
        <v>581</v>
      </c>
      <c r="R1270" s="1" t="s">
        <v>1741</v>
      </c>
      <c r="S1270" s="1" t="s">
        <v>1741</v>
      </c>
      <c r="T1270" s="1" t="s">
        <v>1741</v>
      </c>
      <c r="U1270" s="1" t="s">
        <v>1741</v>
      </c>
      <c r="V1270" s="1" t="s">
        <v>1741</v>
      </c>
      <c r="W1270" s="3" t="s">
        <v>1741</v>
      </c>
      <c r="X1270" s="3" t="s">
        <v>1741</v>
      </c>
      <c r="Y1270" s="3" t="s">
        <v>1741</v>
      </c>
      <c r="Z1270" s="3" t="s">
        <v>1741</v>
      </c>
      <c r="AA1270" s="3" t="s">
        <v>1741</v>
      </c>
      <c r="AB1270" s="3" t="s">
        <v>1741</v>
      </c>
      <c r="AC1270" s="3" t="s">
        <v>1741</v>
      </c>
      <c r="AD1270" s="3" t="s">
        <v>1741</v>
      </c>
      <c r="AE1270" s="3" t="s">
        <v>1741</v>
      </c>
      <c r="AF1270" s="3" t="s">
        <v>1741</v>
      </c>
      <c r="AG1270" s="3" t="s">
        <v>1741</v>
      </c>
      <c r="AH1270" s="3" t="s">
        <v>1741</v>
      </c>
      <c r="AI1270" s="15" t="s">
        <v>1741</v>
      </c>
    </row>
    <row r="1271" spans="1:35" x14ac:dyDescent="0.3">
      <c r="A1271" s="48" t="s">
        <v>940</v>
      </c>
      <c r="B1271" s="89" t="s">
        <v>939</v>
      </c>
      <c r="C1271" s="3" t="s">
        <v>939</v>
      </c>
      <c r="D1271" s="9">
        <v>2018</v>
      </c>
      <c r="E1271" s="4">
        <v>43140</v>
      </c>
      <c r="F1271" s="205">
        <v>6570553</v>
      </c>
      <c r="G1271" s="174">
        <v>158751</v>
      </c>
      <c r="H1271" s="1">
        <v>2.4103074484944531</v>
      </c>
      <c r="I1271" s="1">
        <v>3.3481246698362388</v>
      </c>
      <c r="J1271" s="1">
        <v>2.1735129424194399</v>
      </c>
      <c r="K1271" s="1">
        <v>1.0994189117802429</v>
      </c>
      <c r="L1271" s="1">
        <v>3.7345863708399363</v>
      </c>
      <c r="M1271" s="1">
        <v>6.7324035921817211</v>
      </c>
      <c r="N1271" s="1" t="s">
        <v>581</v>
      </c>
      <c r="O1271" s="1">
        <v>0.63449339672477556</v>
      </c>
      <c r="P1271" s="1" t="s">
        <v>581</v>
      </c>
      <c r="Q1271" s="1" t="s">
        <v>581</v>
      </c>
      <c r="R1271" s="1" t="s">
        <v>1741</v>
      </c>
      <c r="S1271" s="1" t="s">
        <v>1741</v>
      </c>
      <c r="T1271" s="1" t="s">
        <v>1741</v>
      </c>
      <c r="U1271" s="1" t="s">
        <v>1741</v>
      </c>
      <c r="V1271" s="1" t="s">
        <v>1741</v>
      </c>
      <c r="W1271" s="3" t="s">
        <v>1741</v>
      </c>
      <c r="X1271" s="3" t="s">
        <v>1741</v>
      </c>
      <c r="Y1271" s="3" t="s">
        <v>1741</v>
      </c>
      <c r="Z1271" s="3" t="s">
        <v>1741</v>
      </c>
      <c r="AA1271" s="3" t="s">
        <v>1741</v>
      </c>
      <c r="AB1271" s="3" t="s">
        <v>1741</v>
      </c>
      <c r="AC1271" s="3" t="s">
        <v>1741</v>
      </c>
      <c r="AD1271" s="3" t="s">
        <v>1741</v>
      </c>
      <c r="AE1271" s="3" t="s">
        <v>1741</v>
      </c>
      <c r="AF1271" s="3" t="s">
        <v>1741</v>
      </c>
      <c r="AG1271" s="3" t="s">
        <v>1741</v>
      </c>
      <c r="AH1271" s="3" t="s">
        <v>1741</v>
      </c>
      <c r="AI1271" s="15" t="s">
        <v>1741</v>
      </c>
    </row>
    <row r="1272" spans="1:35" x14ac:dyDescent="0.3">
      <c r="A1272" s="48" t="s">
        <v>941</v>
      </c>
      <c r="B1272" s="89" t="s">
        <v>939</v>
      </c>
      <c r="C1272" s="3" t="s">
        <v>939</v>
      </c>
      <c r="D1272" s="9">
        <v>2018</v>
      </c>
      <c r="E1272" s="4">
        <v>43168</v>
      </c>
      <c r="F1272" s="205">
        <v>6570553</v>
      </c>
      <c r="G1272" s="174">
        <v>158751</v>
      </c>
      <c r="H1272" s="1">
        <v>2.1325344245258511</v>
      </c>
      <c r="I1272" s="1">
        <v>3.294470425218671</v>
      </c>
      <c r="J1272" s="1">
        <v>1.9268316445830085</v>
      </c>
      <c r="K1272" s="1">
        <v>0.93433359314107556</v>
      </c>
      <c r="L1272" s="1">
        <v>3.4747661730319566</v>
      </c>
      <c r="M1272" s="1">
        <v>6.3365917554343119</v>
      </c>
      <c r="N1272" s="1" t="s">
        <v>581</v>
      </c>
      <c r="O1272" s="1">
        <v>0.59287044253918764</v>
      </c>
      <c r="P1272" s="1" t="s">
        <v>581</v>
      </c>
      <c r="Q1272" s="1" t="s">
        <v>581</v>
      </c>
      <c r="R1272" s="1" t="s">
        <v>1741</v>
      </c>
      <c r="S1272" s="1" t="s">
        <v>1741</v>
      </c>
      <c r="T1272" s="1" t="s">
        <v>1741</v>
      </c>
      <c r="U1272" s="1" t="s">
        <v>1741</v>
      </c>
      <c r="V1272" s="1" t="s">
        <v>1741</v>
      </c>
      <c r="W1272" s="3" t="s">
        <v>1741</v>
      </c>
      <c r="X1272" s="3" t="s">
        <v>1741</v>
      </c>
      <c r="Y1272" s="3" t="s">
        <v>1741</v>
      </c>
      <c r="Z1272" s="3" t="s">
        <v>1741</v>
      </c>
      <c r="AA1272" s="3" t="s">
        <v>1741</v>
      </c>
      <c r="AB1272" s="3" t="s">
        <v>1741</v>
      </c>
      <c r="AC1272" s="3" t="s">
        <v>1741</v>
      </c>
      <c r="AD1272" s="3" t="s">
        <v>1741</v>
      </c>
      <c r="AE1272" s="3" t="s">
        <v>1741</v>
      </c>
      <c r="AF1272" s="3" t="s">
        <v>1741</v>
      </c>
      <c r="AG1272" s="3" t="s">
        <v>1741</v>
      </c>
      <c r="AH1272" s="3" t="s">
        <v>1741</v>
      </c>
      <c r="AI1272" s="15" t="s">
        <v>1741</v>
      </c>
    </row>
    <row r="1273" spans="1:35" x14ac:dyDescent="0.3">
      <c r="A1273" s="48" t="s">
        <v>942</v>
      </c>
      <c r="B1273" s="89" t="s">
        <v>939</v>
      </c>
      <c r="C1273" s="3" t="s">
        <v>939</v>
      </c>
      <c r="D1273" s="9">
        <v>2018</v>
      </c>
      <c r="E1273" s="4">
        <v>43207</v>
      </c>
      <c r="F1273" s="205">
        <v>6570553</v>
      </c>
      <c r="G1273" s="174">
        <v>158751</v>
      </c>
      <c r="H1273" s="1">
        <v>0.49915307123116698</v>
      </c>
      <c r="I1273" s="1">
        <v>0.30444860479629143</v>
      </c>
      <c r="J1273" s="1" t="s">
        <v>556</v>
      </c>
      <c r="K1273" s="1" t="s">
        <v>556</v>
      </c>
      <c r="L1273" s="1">
        <v>0.29724971026121066</v>
      </c>
      <c r="M1273" s="1">
        <v>0.59549121868592314</v>
      </c>
      <c r="N1273" s="1" t="s">
        <v>581</v>
      </c>
      <c r="O1273" s="1">
        <v>0.12265088704644735</v>
      </c>
      <c r="P1273" s="1" t="s">
        <v>581</v>
      </c>
      <c r="Q1273" s="1" t="s">
        <v>581</v>
      </c>
      <c r="R1273" s="1" t="s">
        <v>1741</v>
      </c>
      <c r="S1273" s="1" t="s">
        <v>1741</v>
      </c>
      <c r="T1273" s="1" t="s">
        <v>1741</v>
      </c>
      <c r="U1273" s="1" t="s">
        <v>1741</v>
      </c>
      <c r="V1273" s="1" t="s">
        <v>1741</v>
      </c>
      <c r="W1273" s="3" t="s">
        <v>1741</v>
      </c>
      <c r="X1273" s="3" t="s">
        <v>1741</v>
      </c>
      <c r="Y1273" s="3" t="s">
        <v>1741</v>
      </c>
      <c r="Z1273" s="3" t="s">
        <v>1741</v>
      </c>
      <c r="AA1273" s="3" t="s">
        <v>1741</v>
      </c>
      <c r="AB1273" s="3" t="s">
        <v>1741</v>
      </c>
      <c r="AC1273" s="3" t="s">
        <v>1741</v>
      </c>
      <c r="AD1273" s="3" t="s">
        <v>1741</v>
      </c>
      <c r="AE1273" s="3" t="s">
        <v>1741</v>
      </c>
      <c r="AF1273" s="3" t="s">
        <v>1741</v>
      </c>
      <c r="AG1273" s="3" t="s">
        <v>1741</v>
      </c>
      <c r="AH1273" s="3" t="s">
        <v>1741</v>
      </c>
      <c r="AI1273" s="15" t="s">
        <v>1741</v>
      </c>
    </row>
    <row r="1274" spans="1:35" x14ac:dyDescent="0.3">
      <c r="A1274" s="48" t="s">
        <v>943</v>
      </c>
      <c r="B1274" s="89" t="s">
        <v>939</v>
      </c>
      <c r="C1274" s="3" t="s">
        <v>939</v>
      </c>
      <c r="D1274" s="9">
        <v>2018</v>
      </c>
      <c r="E1274" s="4">
        <v>43234</v>
      </c>
      <c r="F1274" s="205">
        <v>6570553</v>
      </c>
      <c r="G1274" s="174">
        <v>158751</v>
      </c>
      <c r="H1274" s="1">
        <v>9.7748284459742738</v>
      </c>
      <c r="I1274" s="1">
        <v>3.1594625008274315</v>
      </c>
      <c r="J1274" s="1">
        <v>3.3743187484830433</v>
      </c>
      <c r="K1274" s="1">
        <v>1.1292789214712828</v>
      </c>
      <c r="L1274" s="1">
        <v>2.8039098872487371</v>
      </c>
      <c r="M1274" s="1">
        <v>4.5392533262725889</v>
      </c>
      <c r="N1274" s="1" t="s">
        <v>581</v>
      </c>
      <c r="O1274" s="1">
        <v>0.61628825489287531</v>
      </c>
      <c r="P1274" s="1" t="s">
        <v>581</v>
      </c>
      <c r="Q1274" s="1" t="s">
        <v>581</v>
      </c>
      <c r="R1274" s="1" t="s">
        <v>1741</v>
      </c>
      <c r="S1274" s="1" t="s">
        <v>1741</v>
      </c>
      <c r="T1274" s="1" t="s">
        <v>1741</v>
      </c>
      <c r="U1274" s="1" t="s">
        <v>1741</v>
      </c>
      <c r="V1274" s="1" t="s">
        <v>1741</v>
      </c>
      <c r="W1274" s="3" t="s">
        <v>1741</v>
      </c>
      <c r="X1274" s="3" t="s">
        <v>1741</v>
      </c>
      <c r="Y1274" s="3" t="s">
        <v>1741</v>
      </c>
      <c r="Z1274" s="3" t="s">
        <v>1741</v>
      </c>
      <c r="AA1274" s="3" t="s">
        <v>1741</v>
      </c>
      <c r="AB1274" s="3" t="s">
        <v>1741</v>
      </c>
      <c r="AC1274" s="3" t="s">
        <v>1741</v>
      </c>
      <c r="AD1274" s="3" t="s">
        <v>1741</v>
      </c>
      <c r="AE1274" s="3" t="s">
        <v>1741</v>
      </c>
      <c r="AF1274" s="3" t="s">
        <v>1741</v>
      </c>
      <c r="AG1274" s="3" t="s">
        <v>1741</v>
      </c>
      <c r="AH1274" s="3" t="s">
        <v>1741</v>
      </c>
      <c r="AI1274" s="15" t="s">
        <v>1741</v>
      </c>
    </row>
    <row r="1275" spans="1:35" x14ac:dyDescent="0.3">
      <c r="A1275" s="48" t="s">
        <v>944</v>
      </c>
      <c r="B1275" s="89" t="s">
        <v>939</v>
      </c>
      <c r="C1275" s="3" t="s">
        <v>939</v>
      </c>
      <c r="D1275" s="9">
        <v>2018</v>
      </c>
      <c r="E1275" s="4">
        <v>43259</v>
      </c>
      <c r="F1275" s="205">
        <v>6570553</v>
      </c>
      <c r="G1275" s="174">
        <v>158751</v>
      </c>
      <c r="H1275" s="1">
        <v>2.03261626992155</v>
      </c>
      <c r="I1275" s="1">
        <v>2.9699687549171667</v>
      </c>
      <c r="J1275" s="1">
        <v>1.3786274642030254</v>
      </c>
      <c r="K1275" s="1">
        <v>0.68638029087149055</v>
      </c>
      <c r="L1275" s="1">
        <v>3.2361970912850944</v>
      </c>
      <c r="M1275" s="1">
        <v>5.8203744914244613</v>
      </c>
      <c r="N1275" s="1" t="s">
        <v>581</v>
      </c>
      <c r="O1275" s="1">
        <v>0.59097264369366331</v>
      </c>
      <c r="P1275" s="1" t="s">
        <v>581</v>
      </c>
      <c r="Q1275" s="1" t="s">
        <v>581</v>
      </c>
      <c r="R1275" s="1" t="s">
        <v>1741</v>
      </c>
      <c r="S1275" s="1" t="s">
        <v>1741</v>
      </c>
      <c r="T1275" s="1" t="s">
        <v>1741</v>
      </c>
      <c r="U1275" s="1" t="s">
        <v>1741</v>
      </c>
      <c r="V1275" s="1" t="s">
        <v>1741</v>
      </c>
      <c r="W1275" s="3" t="s">
        <v>1741</v>
      </c>
      <c r="X1275" s="3" t="s">
        <v>1741</v>
      </c>
      <c r="Y1275" s="3" t="s">
        <v>1741</v>
      </c>
      <c r="Z1275" s="3" t="s">
        <v>1741</v>
      </c>
      <c r="AA1275" s="3" t="s">
        <v>1741</v>
      </c>
      <c r="AB1275" s="3" t="s">
        <v>1741</v>
      </c>
      <c r="AC1275" s="3" t="s">
        <v>1741</v>
      </c>
      <c r="AD1275" s="3" t="s">
        <v>1741</v>
      </c>
      <c r="AE1275" s="3" t="s">
        <v>1741</v>
      </c>
      <c r="AF1275" s="3" t="s">
        <v>1741</v>
      </c>
      <c r="AG1275" s="3" t="s">
        <v>1741</v>
      </c>
      <c r="AH1275" s="3" t="s">
        <v>1741</v>
      </c>
      <c r="AI1275" s="15" t="s">
        <v>1741</v>
      </c>
    </row>
    <row r="1276" spans="1:35" x14ac:dyDescent="0.3">
      <c r="A1276" s="48" t="s">
        <v>945</v>
      </c>
      <c r="B1276" s="89" t="s">
        <v>939</v>
      </c>
      <c r="C1276" s="3" t="s">
        <v>939</v>
      </c>
      <c r="D1276" s="9">
        <v>2018</v>
      </c>
      <c r="E1276" s="4">
        <v>43298</v>
      </c>
      <c r="F1276" s="205">
        <v>6570553</v>
      </c>
      <c r="G1276" s="174">
        <v>158751</v>
      </c>
      <c r="H1276" s="1">
        <v>4.2025877632898689</v>
      </c>
      <c r="I1276" s="1">
        <v>3.2373119358074218</v>
      </c>
      <c r="J1276" s="1">
        <v>1.6436977599465061</v>
      </c>
      <c r="K1276" s="1">
        <v>0.97225008358408549</v>
      </c>
      <c r="L1276" s="1">
        <v>2.9317606151788698</v>
      </c>
      <c r="M1276" s="1">
        <v>7.6379806084921409</v>
      </c>
      <c r="N1276" s="1" t="s">
        <v>581</v>
      </c>
      <c r="O1276" s="1">
        <v>0.99181544633901686</v>
      </c>
      <c r="P1276" s="1" t="s">
        <v>581</v>
      </c>
      <c r="Q1276" s="1" t="s">
        <v>581</v>
      </c>
      <c r="R1276" s="1" t="s">
        <v>1741</v>
      </c>
      <c r="S1276" s="1" t="s">
        <v>1741</v>
      </c>
      <c r="T1276" s="1" t="s">
        <v>1741</v>
      </c>
      <c r="U1276" s="1" t="s">
        <v>1741</v>
      </c>
      <c r="V1276" s="1" t="s">
        <v>1741</v>
      </c>
      <c r="W1276" s="3" t="s">
        <v>1741</v>
      </c>
      <c r="X1276" s="3" t="s">
        <v>1741</v>
      </c>
      <c r="Y1276" s="3" t="s">
        <v>1741</v>
      </c>
      <c r="Z1276" s="3" t="s">
        <v>1741</v>
      </c>
      <c r="AA1276" s="3" t="s">
        <v>1741</v>
      </c>
      <c r="AB1276" s="3" t="s">
        <v>1741</v>
      </c>
      <c r="AC1276" s="3" t="s">
        <v>1741</v>
      </c>
      <c r="AD1276" s="3" t="s">
        <v>1741</v>
      </c>
      <c r="AE1276" s="3" t="s">
        <v>1741</v>
      </c>
      <c r="AF1276" s="3" t="s">
        <v>1741</v>
      </c>
      <c r="AG1276" s="3" t="s">
        <v>1741</v>
      </c>
      <c r="AH1276" s="3" t="s">
        <v>1741</v>
      </c>
      <c r="AI1276" s="15" t="s">
        <v>1741</v>
      </c>
    </row>
    <row r="1277" spans="1:35" x14ac:dyDescent="0.3">
      <c r="A1277" s="48" t="s">
        <v>946</v>
      </c>
      <c r="B1277" s="89" t="s">
        <v>939</v>
      </c>
      <c r="C1277" s="3" t="s">
        <v>939</v>
      </c>
      <c r="D1277" s="9">
        <v>2018</v>
      </c>
      <c r="E1277" s="4">
        <v>43333</v>
      </c>
      <c r="F1277" s="205">
        <v>6570553</v>
      </c>
      <c r="G1277" s="174">
        <v>158751</v>
      </c>
      <c r="H1277" s="1">
        <v>1.7814645537948293</v>
      </c>
      <c r="I1277" s="1">
        <v>3.0534778982485404</v>
      </c>
      <c r="J1277" s="1">
        <v>1.4332944120100084</v>
      </c>
      <c r="K1277" s="1">
        <v>1.2003336113427856</v>
      </c>
      <c r="L1277" s="1">
        <v>3.0855366138448708</v>
      </c>
      <c r="M1277" s="1">
        <v>8.2552793994995817</v>
      </c>
      <c r="N1277" s="1" t="s">
        <v>581</v>
      </c>
      <c r="O1277" s="1">
        <v>0.52594495412844033</v>
      </c>
      <c r="P1277" s="1" t="s">
        <v>581</v>
      </c>
      <c r="Q1277" s="1" t="s">
        <v>581</v>
      </c>
      <c r="R1277" s="1" t="s">
        <v>1741</v>
      </c>
      <c r="S1277" s="1" t="s">
        <v>1741</v>
      </c>
      <c r="T1277" s="1" t="s">
        <v>1741</v>
      </c>
      <c r="U1277" s="1" t="s">
        <v>1741</v>
      </c>
      <c r="V1277" s="1" t="s">
        <v>1741</v>
      </c>
      <c r="W1277" s="3" t="s">
        <v>1741</v>
      </c>
      <c r="X1277" s="3" t="s">
        <v>1741</v>
      </c>
      <c r="Y1277" s="3" t="s">
        <v>1741</v>
      </c>
      <c r="Z1277" s="3" t="s">
        <v>1741</v>
      </c>
      <c r="AA1277" s="3" t="s">
        <v>1741</v>
      </c>
      <c r="AB1277" s="3" t="s">
        <v>1741</v>
      </c>
      <c r="AC1277" s="3" t="s">
        <v>1741</v>
      </c>
      <c r="AD1277" s="3" t="s">
        <v>1741</v>
      </c>
      <c r="AE1277" s="3" t="s">
        <v>1741</v>
      </c>
      <c r="AF1277" s="3" t="s">
        <v>1741</v>
      </c>
      <c r="AG1277" s="3" t="s">
        <v>1741</v>
      </c>
      <c r="AH1277" s="3" t="s">
        <v>1741</v>
      </c>
      <c r="AI1277" s="15" t="s">
        <v>1741</v>
      </c>
    </row>
    <row r="1278" spans="1:35" x14ac:dyDescent="0.3">
      <c r="A1278" s="48" t="s">
        <v>947</v>
      </c>
      <c r="B1278" s="89" t="s">
        <v>939</v>
      </c>
      <c r="C1278" s="3" t="s">
        <v>939</v>
      </c>
      <c r="D1278" s="9">
        <v>2018</v>
      </c>
      <c r="E1278" s="4">
        <v>43355</v>
      </c>
      <c r="F1278" s="205">
        <v>6570553</v>
      </c>
      <c r="G1278" s="174">
        <v>158751</v>
      </c>
      <c r="H1278" s="1">
        <v>2.6721195194396419</v>
      </c>
      <c r="I1278" s="1">
        <v>2.2171609699871437</v>
      </c>
      <c r="J1278" s="1">
        <v>1.1870151172585008</v>
      </c>
      <c r="K1278" s="1" t="s">
        <v>587</v>
      </c>
      <c r="L1278" s="1">
        <v>3.0700004433213639</v>
      </c>
      <c r="M1278" s="1">
        <v>6.4069911779048638</v>
      </c>
      <c r="N1278" s="1" t="s">
        <v>581</v>
      </c>
      <c r="O1278" s="1">
        <v>0.68609522542891355</v>
      </c>
      <c r="P1278" s="1" t="s">
        <v>581</v>
      </c>
      <c r="Q1278" s="1" t="s">
        <v>581</v>
      </c>
      <c r="R1278" s="1" t="s">
        <v>1741</v>
      </c>
      <c r="S1278" s="1" t="s">
        <v>1741</v>
      </c>
      <c r="T1278" s="1" t="s">
        <v>1741</v>
      </c>
      <c r="U1278" s="1" t="s">
        <v>1741</v>
      </c>
      <c r="V1278" s="1" t="s">
        <v>1741</v>
      </c>
      <c r="W1278" s="3" t="s">
        <v>1741</v>
      </c>
      <c r="X1278" s="3" t="s">
        <v>1741</v>
      </c>
      <c r="Y1278" s="3" t="s">
        <v>1741</v>
      </c>
      <c r="Z1278" s="3" t="s">
        <v>1741</v>
      </c>
      <c r="AA1278" s="3" t="s">
        <v>1741</v>
      </c>
      <c r="AB1278" s="3" t="s">
        <v>1741</v>
      </c>
      <c r="AC1278" s="3" t="s">
        <v>1741</v>
      </c>
      <c r="AD1278" s="3" t="s">
        <v>1741</v>
      </c>
      <c r="AE1278" s="3" t="s">
        <v>1741</v>
      </c>
      <c r="AF1278" s="3" t="s">
        <v>1741</v>
      </c>
      <c r="AG1278" s="3" t="s">
        <v>1741</v>
      </c>
      <c r="AH1278" s="3" t="s">
        <v>1741</v>
      </c>
      <c r="AI1278" s="15" t="s">
        <v>1741</v>
      </c>
    </row>
    <row r="1279" spans="1:35" x14ac:dyDescent="0.3">
      <c r="A1279" s="48" t="s">
        <v>948</v>
      </c>
      <c r="B1279" s="89" t="s">
        <v>939</v>
      </c>
      <c r="C1279" s="3" t="s">
        <v>939</v>
      </c>
      <c r="D1279" s="9">
        <v>2018</v>
      </c>
      <c r="E1279" s="4">
        <v>43383</v>
      </c>
      <c r="F1279" s="205">
        <v>6570553</v>
      </c>
      <c r="G1279" s="174">
        <v>158751</v>
      </c>
      <c r="H1279" s="1">
        <v>2.731433168101574</v>
      </c>
      <c r="I1279" s="1" t="s">
        <v>587</v>
      </c>
      <c r="J1279" s="1" t="s">
        <v>556</v>
      </c>
      <c r="K1279" s="1" t="s">
        <v>587</v>
      </c>
      <c r="L1279" s="1" t="s">
        <v>587</v>
      </c>
      <c r="M1279" s="1" t="s">
        <v>581</v>
      </c>
      <c r="N1279" s="1" t="s">
        <v>581</v>
      </c>
      <c r="O1279" s="1" t="s">
        <v>556</v>
      </c>
      <c r="P1279" s="1" t="s">
        <v>581</v>
      </c>
      <c r="Q1279" s="1" t="s">
        <v>581</v>
      </c>
      <c r="R1279" s="1" t="s">
        <v>1741</v>
      </c>
      <c r="S1279" s="1" t="s">
        <v>1741</v>
      </c>
      <c r="T1279" s="1" t="s">
        <v>1741</v>
      </c>
      <c r="U1279" s="1" t="s">
        <v>1741</v>
      </c>
      <c r="V1279" s="1" t="s">
        <v>1741</v>
      </c>
      <c r="W1279" s="3" t="s">
        <v>1741</v>
      </c>
      <c r="X1279" s="3" t="s">
        <v>1741</v>
      </c>
      <c r="Y1279" s="3" t="s">
        <v>1741</v>
      </c>
      <c r="Z1279" s="3" t="s">
        <v>1741</v>
      </c>
      <c r="AA1279" s="3" t="s">
        <v>1741</v>
      </c>
      <c r="AB1279" s="3" t="s">
        <v>1741</v>
      </c>
      <c r="AC1279" s="3" t="s">
        <v>1741</v>
      </c>
      <c r="AD1279" s="3" t="s">
        <v>1741</v>
      </c>
      <c r="AE1279" s="3" t="s">
        <v>1741</v>
      </c>
      <c r="AF1279" s="3" t="s">
        <v>1741</v>
      </c>
      <c r="AG1279" s="3" t="s">
        <v>1741</v>
      </c>
      <c r="AH1279" s="3" t="s">
        <v>1741</v>
      </c>
      <c r="AI1279" s="15" t="s">
        <v>1741</v>
      </c>
    </row>
    <row r="1280" spans="1:35" x14ac:dyDescent="0.3">
      <c r="A1280" s="48" t="s">
        <v>949</v>
      </c>
      <c r="B1280" s="89" t="s">
        <v>939</v>
      </c>
      <c r="C1280" s="3" t="s">
        <v>939</v>
      </c>
      <c r="D1280" s="9">
        <v>2018</v>
      </c>
      <c r="E1280" s="4">
        <v>43416</v>
      </c>
      <c r="F1280" s="205">
        <v>6570553</v>
      </c>
      <c r="G1280" s="174">
        <v>158751</v>
      </c>
      <c r="H1280" s="1">
        <v>3.1579068467935443</v>
      </c>
      <c r="I1280" s="1">
        <v>2.6670611050849686</v>
      </c>
      <c r="J1280" s="1">
        <v>1.433454951845643</v>
      </c>
      <c r="K1280" s="1" t="s">
        <v>587</v>
      </c>
      <c r="L1280" s="1">
        <v>3.438955176456409</v>
      </c>
      <c r="M1280" s="1">
        <v>6.0917726719915848</v>
      </c>
      <c r="N1280" s="1" t="s">
        <v>581</v>
      </c>
      <c r="O1280" s="1">
        <v>0.72412319626598298</v>
      </c>
      <c r="P1280" s="1" t="s">
        <v>581</v>
      </c>
      <c r="Q1280" s="1" t="s">
        <v>581</v>
      </c>
      <c r="R1280" s="1" t="s">
        <v>1741</v>
      </c>
      <c r="S1280" s="1" t="s">
        <v>1741</v>
      </c>
      <c r="T1280" s="1" t="s">
        <v>1741</v>
      </c>
      <c r="U1280" s="1" t="s">
        <v>1741</v>
      </c>
      <c r="V1280" s="1" t="s">
        <v>1741</v>
      </c>
      <c r="W1280" s="3" t="s">
        <v>1741</v>
      </c>
      <c r="X1280" s="3" t="s">
        <v>1741</v>
      </c>
      <c r="Y1280" s="3" t="s">
        <v>1741</v>
      </c>
      <c r="Z1280" s="3" t="s">
        <v>1741</v>
      </c>
      <c r="AA1280" s="3" t="s">
        <v>1741</v>
      </c>
      <c r="AB1280" s="3" t="s">
        <v>1741</v>
      </c>
      <c r="AC1280" s="3" t="s">
        <v>1741</v>
      </c>
      <c r="AD1280" s="3" t="s">
        <v>1741</v>
      </c>
      <c r="AE1280" s="3" t="s">
        <v>1741</v>
      </c>
      <c r="AF1280" s="3" t="s">
        <v>1741</v>
      </c>
      <c r="AG1280" s="3" t="s">
        <v>1741</v>
      </c>
      <c r="AH1280" s="3" t="s">
        <v>1741</v>
      </c>
      <c r="AI1280" s="15" t="s">
        <v>1741</v>
      </c>
    </row>
    <row r="1281" spans="1:35" x14ac:dyDescent="0.3">
      <c r="A1281" s="48" t="s">
        <v>950</v>
      </c>
      <c r="B1281" s="89" t="s">
        <v>939</v>
      </c>
      <c r="C1281" s="3" t="s">
        <v>939</v>
      </c>
      <c r="D1281" s="9">
        <v>2018</v>
      </c>
      <c r="E1281" s="4">
        <v>43446</v>
      </c>
      <c r="F1281" s="205">
        <v>6570553</v>
      </c>
      <c r="G1281" s="174">
        <v>158751</v>
      </c>
      <c r="H1281" s="1">
        <v>1.761383182963234</v>
      </c>
      <c r="I1281" s="1">
        <v>1.9315066972955577</v>
      </c>
      <c r="J1281" s="1">
        <v>1.0174118587075938</v>
      </c>
      <c r="K1281" s="1">
        <v>0.45543829277224762</v>
      </c>
      <c r="L1281" s="1">
        <v>2.2111617893486919</v>
      </c>
      <c r="M1281" s="1">
        <v>5.1603022938375993</v>
      </c>
      <c r="N1281" s="1" t="s">
        <v>581</v>
      </c>
      <c r="O1281" s="1">
        <v>0.28131970569630782</v>
      </c>
      <c r="P1281" s="1" t="s">
        <v>581</v>
      </c>
      <c r="Q1281" s="1" t="s">
        <v>581</v>
      </c>
      <c r="R1281" s="1" t="s">
        <v>1741</v>
      </c>
      <c r="S1281" s="1" t="s">
        <v>1741</v>
      </c>
      <c r="T1281" s="1" t="s">
        <v>1741</v>
      </c>
      <c r="U1281" s="1" t="s">
        <v>1741</v>
      </c>
      <c r="V1281" s="1" t="s">
        <v>1741</v>
      </c>
      <c r="W1281" s="3" t="s">
        <v>1741</v>
      </c>
      <c r="X1281" s="3" t="s">
        <v>1741</v>
      </c>
      <c r="Y1281" s="3" t="s">
        <v>1741</v>
      </c>
      <c r="Z1281" s="3" t="s">
        <v>1741</v>
      </c>
      <c r="AA1281" s="3" t="s">
        <v>1741</v>
      </c>
      <c r="AB1281" s="3" t="s">
        <v>1741</v>
      </c>
      <c r="AC1281" s="3" t="s">
        <v>1741</v>
      </c>
      <c r="AD1281" s="3" t="s">
        <v>1741</v>
      </c>
      <c r="AE1281" s="3" t="s">
        <v>1741</v>
      </c>
      <c r="AF1281" s="3" t="s">
        <v>1741</v>
      </c>
      <c r="AG1281" s="3" t="s">
        <v>1741</v>
      </c>
      <c r="AH1281" s="3" t="s">
        <v>1741</v>
      </c>
      <c r="AI1281" s="15" t="s">
        <v>1741</v>
      </c>
    </row>
    <row r="1282" spans="1:35" x14ac:dyDescent="0.3">
      <c r="A1282" s="48" t="s">
        <v>47</v>
      </c>
      <c r="B1282" s="95" t="s">
        <v>546</v>
      </c>
      <c r="C1282" s="3" t="s">
        <v>32</v>
      </c>
      <c r="D1282" s="9">
        <v>2017</v>
      </c>
      <c r="E1282" s="4">
        <v>42772</v>
      </c>
      <c r="F1282" s="205">
        <v>6576900</v>
      </c>
      <c r="G1282" s="174">
        <v>152125</v>
      </c>
      <c r="H1282" s="1">
        <v>4.4134401129569572</v>
      </c>
      <c r="I1282" s="1">
        <v>1.65420168994198</v>
      </c>
      <c r="J1282" s="1">
        <v>2.4462792596024445</v>
      </c>
      <c r="K1282" s="1">
        <v>1.70323979085313</v>
      </c>
      <c r="L1282" s="1">
        <v>0.92660003971143035</v>
      </c>
      <c r="M1282" s="1">
        <v>1.83549540009266</v>
      </c>
      <c r="N1282" s="1" t="s">
        <v>581</v>
      </c>
      <c r="O1282" s="1">
        <v>0.34151830035078429</v>
      </c>
      <c r="P1282" s="1" t="s">
        <v>557</v>
      </c>
      <c r="Q1282" s="1" t="s">
        <v>557</v>
      </c>
      <c r="R1282" s="1" t="s">
        <v>1741</v>
      </c>
      <c r="S1282" s="1" t="s">
        <v>1741</v>
      </c>
      <c r="T1282" s="1" t="s">
        <v>1741</v>
      </c>
      <c r="U1282" s="1" t="s">
        <v>1741</v>
      </c>
      <c r="V1282" s="1" t="s">
        <v>1741</v>
      </c>
      <c r="W1282" s="3" t="s">
        <v>1741</v>
      </c>
      <c r="X1282" s="3" t="s">
        <v>1741</v>
      </c>
      <c r="Y1282" s="3" t="s">
        <v>1741</v>
      </c>
      <c r="Z1282" s="3" t="s">
        <v>1741</v>
      </c>
      <c r="AA1282" s="3" t="s">
        <v>1741</v>
      </c>
      <c r="AB1282" s="3" t="s">
        <v>1741</v>
      </c>
      <c r="AC1282" s="3" t="s">
        <v>1741</v>
      </c>
      <c r="AD1282" s="3" t="s">
        <v>1741</v>
      </c>
      <c r="AE1282" s="3" t="s">
        <v>1741</v>
      </c>
      <c r="AF1282" s="3" t="s">
        <v>1741</v>
      </c>
      <c r="AG1282" s="3" t="s">
        <v>1741</v>
      </c>
      <c r="AH1282" s="3" t="s">
        <v>1741</v>
      </c>
      <c r="AI1282" s="15" t="s">
        <v>1741</v>
      </c>
    </row>
    <row r="1283" spans="1:35" x14ac:dyDescent="0.3">
      <c r="A1283" s="48" t="s">
        <v>48</v>
      </c>
      <c r="B1283" s="95" t="s">
        <v>546</v>
      </c>
      <c r="C1283" s="3" t="s">
        <v>32</v>
      </c>
      <c r="D1283" s="9">
        <v>2017</v>
      </c>
      <c r="E1283" s="4">
        <v>42790</v>
      </c>
      <c r="F1283" s="205">
        <v>6576900</v>
      </c>
      <c r="G1283" s="174">
        <v>152125</v>
      </c>
      <c r="H1283" s="1">
        <v>3.6525981168602613</v>
      </c>
      <c r="I1283" s="1">
        <v>1.4151047166490673</v>
      </c>
      <c r="J1283" s="1">
        <v>2.0260471664906725</v>
      </c>
      <c r="K1283" s="1">
        <v>1.7222038894755369</v>
      </c>
      <c r="L1283" s="1">
        <v>0.91616068285814867</v>
      </c>
      <c r="M1283" s="1">
        <v>1.5146515311510034</v>
      </c>
      <c r="N1283" s="1" t="s">
        <v>581</v>
      </c>
      <c r="O1283" s="1">
        <v>0.35085577261527634</v>
      </c>
      <c r="P1283" s="1" t="s">
        <v>557</v>
      </c>
      <c r="Q1283" s="1" t="s">
        <v>557</v>
      </c>
      <c r="R1283" s="1" t="s">
        <v>1741</v>
      </c>
      <c r="S1283" s="1" t="s">
        <v>1741</v>
      </c>
      <c r="T1283" s="1" t="s">
        <v>1741</v>
      </c>
      <c r="U1283" s="1" t="s">
        <v>1741</v>
      </c>
      <c r="V1283" s="1" t="s">
        <v>1741</v>
      </c>
      <c r="W1283" s="3" t="s">
        <v>1741</v>
      </c>
      <c r="X1283" s="3" t="s">
        <v>1741</v>
      </c>
      <c r="Y1283" s="3" t="s">
        <v>1741</v>
      </c>
      <c r="Z1283" s="3" t="s">
        <v>1741</v>
      </c>
      <c r="AA1283" s="3" t="s">
        <v>1741</v>
      </c>
      <c r="AB1283" s="3" t="s">
        <v>1741</v>
      </c>
      <c r="AC1283" s="3" t="s">
        <v>1741</v>
      </c>
      <c r="AD1283" s="3" t="s">
        <v>1741</v>
      </c>
      <c r="AE1283" s="3" t="s">
        <v>1741</v>
      </c>
      <c r="AF1283" s="3" t="s">
        <v>1741</v>
      </c>
      <c r="AG1283" s="3" t="s">
        <v>1741</v>
      </c>
      <c r="AH1283" s="3" t="s">
        <v>1741</v>
      </c>
      <c r="AI1283" s="15" t="s">
        <v>1741</v>
      </c>
    </row>
    <row r="1284" spans="1:35" x14ac:dyDescent="0.3">
      <c r="A1284" s="48" t="s">
        <v>49</v>
      </c>
      <c r="B1284" s="95" t="s">
        <v>546</v>
      </c>
      <c r="C1284" s="3" t="s">
        <v>32</v>
      </c>
      <c r="D1284" s="9">
        <v>2017</v>
      </c>
      <c r="E1284" s="4">
        <v>42816</v>
      </c>
      <c r="F1284" s="205">
        <v>6576900</v>
      </c>
      <c r="G1284" s="174">
        <v>152125</v>
      </c>
      <c r="H1284" s="1">
        <v>3.1608293173240836</v>
      </c>
      <c r="I1284" s="1">
        <v>1.6721079128629117</v>
      </c>
      <c r="J1284" s="1">
        <v>1.685775635906178</v>
      </c>
      <c r="K1284" s="1">
        <v>2.1159996263197338</v>
      </c>
      <c r="L1284" s="1">
        <v>0.89990887672728648</v>
      </c>
      <c r="M1284" s="1">
        <v>1.5681580426138853</v>
      </c>
      <c r="N1284" s="1" t="s">
        <v>581</v>
      </c>
      <c r="O1284" s="1">
        <v>0.27</v>
      </c>
      <c r="P1284" s="1">
        <v>1.3267990796601568</v>
      </c>
      <c r="Q1284" s="1" t="s">
        <v>581</v>
      </c>
      <c r="R1284" s="1" t="s">
        <v>1741</v>
      </c>
      <c r="S1284" s="1" t="s">
        <v>1741</v>
      </c>
      <c r="T1284" s="1" t="s">
        <v>1741</v>
      </c>
      <c r="U1284" s="1" t="s">
        <v>1741</v>
      </c>
      <c r="V1284" s="1" t="s">
        <v>1741</v>
      </c>
      <c r="W1284" s="3" t="s">
        <v>1741</v>
      </c>
      <c r="X1284" s="3" t="s">
        <v>1741</v>
      </c>
      <c r="Y1284" s="3" t="s">
        <v>1741</v>
      </c>
      <c r="Z1284" s="3" t="s">
        <v>1741</v>
      </c>
      <c r="AA1284" s="3" t="s">
        <v>1741</v>
      </c>
      <c r="AB1284" s="3" t="s">
        <v>1741</v>
      </c>
      <c r="AC1284" s="3" t="s">
        <v>1741</v>
      </c>
      <c r="AD1284" s="3" t="s">
        <v>1741</v>
      </c>
      <c r="AE1284" s="3" t="s">
        <v>1741</v>
      </c>
      <c r="AF1284" s="3" t="s">
        <v>1741</v>
      </c>
      <c r="AG1284" s="3" t="s">
        <v>1741</v>
      </c>
      <c r="AH1284" s="3" t="s">
        <v>1741</v>
      </c>
      <c r="AI1284" s="15" t="s">
        <v>1741</v>
      </c>
    </row>
    <row r="1285" spans="1:35" x14ac:dyDescent="0.3">
      <c r="A1285" s="48" t="s">
        <v>50</v>
      </c>
      <c r="B1285" s="95" t="s">
        <v>546</v>
      </c>
      <c r="C1285" s="3" t="s">
        <v>32</v>
      </c>
      <c r="D1285" s="9">
        <v>2017</v>
      </c>
      <c r="E1285" s="4">
        <v>42844</v>
      </c>
      <c r="F1285" s="205">
        <v>6576900</v>
      </c>
      <c r="G1285" s="174">
        <v>152125</v>
      </c>
      <c r="H1285" s="1">
        <v>3.5339299524914378</v>
      </c>
      <c r="I1285" s="1">
        <v>1.96</v>
      </c>
      <c r="J1285" s="1">
        <v>1.9024969616616945</v>
      </c>
      <c r="K1285" s="1">
        <v>1.5484697823444922</v>
      </c>
      <c r="L1285" s="1">
        <v>1.264976245718705</v>
      </c>
      <c r="M1285" s="1">
        <v>1.8533863661473871</v>
      </c>
      <c r="N1285" s="1" t="s">
        <v>581</v>
      </c>
      <c r="O1285" s="1">
        <v>0.45579493978565905</v>
      </c>
      <c r="P1285" s="1">
        <v>0.72719036570544682</v>
      </c>
      <c r="Q1285" s="1" t="s">
        <v>581</v>
      </c>
      <c r="R1285" s="1" t="s">
        <v>1741</v>
      </c>
      <c r="S1285" s="1" t="s">
        <v>1741</v>
      </c>
      <c r="T1285" s="1" t="s">
        <v>1741</v>
      </c>
      <c r="U1285" s="1" t="s">
        <v>1741</v>
      </c>
      <c r="V1285" s="1" t="s">
        <v>1741</v>
      </c>
      <c r="W1285" s="3" t="s">
        <v>1741</v>
      </c>
      <c r="X1285" s="3" t="s">
        <v>1741</v>
      </c>
      <c r="Y1285" s="3" t="s">
        <v>1741</v>
      </c>
      <c r="Z1285" s="3" t="s">
        <v>1741</v>
      </c>
      <c r="AA1285" s="3" t="s">
        <v>1741</v>
      </c>
      <c r="AB1285" s="3" t="s">
        <v>1741</v>
      </c>
      <c r="AC1285" s="3" t="s">
        <v>1741</v>
      </c>
      <c r="AD1285" s="3" t="s">
        <v>1741</v>
      </c>
      <c r="AE1285" s="3" t="s">
        <v>1741</v>
      </c>
      <c r="AF1285" s="3" t="s">
        <v>1741</v>
      </c>
      <c r="AG1285" s="3" t="s">
        <v>1741</v>
      </c>
      <c r="AH1285" s="3" t="s">
        <v>1741</v>
      </c>
      <c r="AI1285" s="15" t="s">
        <v>1741</v>
      </c>
    </row>
    <row r="1286" spans="1:35" x14ac:dyDescent="0.3">
      <c r="A1286" s="48" t="s">
        <v>51</v>
      </c>
      <c r="B1286" s="95" t="s">
        <v>546</v>
      </c>
      <c r="C1286" s="3" t="s">
        <v>32</v>
      </c>
      <c r="D1286" s="9">
        <v>2017</v>
      </c>
      <c r="E1286" s="4">
        <v>42871</v>
      </c>
      <c r="F1286" s="205">
        <v>6576900</v>
      </c>
      <c r="G1286" s="174">
        <v>152125</v>
      </c>
      <c r="H1286" s="1">
        <v>3.0538816413924024</v>
      </c>
      <c r="I1286" s="1">
        <v>1.5709776394499262</v>
      </c>
      <c r="J1286" s="1">
        <v>1.6598238527249849</v>
      </c>
      <c r="K1286" s="1">
        <v>1.366686532900691</v>
      </c>
      <c r="L1286" s="1">
        <v>0.95214444959494948</v>
      </c>
      <c r="M1286" s="1">
        <v>1.6996666887402603</v>
      </c>
      <c r="N1286" s="1" t="s">
        <v>581</v>
      </c>
      <c r="O1286" s="1">
        <v>0.28132794737655342</v>
      </c>
      <c r="P1286" s="1" t="s">
        <v>581</v>
      </c>
      <c r="Q1286" s="1" t="s">
        <v>581</v>
      </c>
      <c r="R1286" s="1" t="s">
        <v>1741</v>
      </c>
      <c r="S1286" s="1" t="s">
        <v>1741</v>
      </c>
      <c r="T1286" s="1" t="s">
        <v>1741</v>
      </c>
      <c r="U1286" s="1" t="s">
        <v>1741</v>
      </c>
      <c r="V1286" s="1" t="s">
        <v>1741</v>
      </c>
      <c r="W1286" s="3" t="s">
        <v>1741</v>
      </c>
      <c r="X1286" s="3" t="s">
        <v>1741</v>
      </c>
      <c r="Y1286" s="3" t="s">
        <v>1741</v>
      </c>
      <c r="Z1286" s="3" t="s">
        <v>1741</v>
      </c>
      <c r="AA1286" s="3" t="s">
        <v>1741</v>
      </c>
      <c r="AB1286" s="3" t="s">
        <v>1741</v>
      </c>
      <c r="AC1286" s="3" t="s">
        <v>1741</v>
      </c>
      <c r="AD1286" s="3" t="s">
        <v>1741</v>
      </c>
      <c r="AE1286" s="3" t="s">
        <v>1741</v>
      </c>
      <c r="AF1286" s="3" t="s">
        <v>1741</v>
      </c>
      <c r="AG1286" s="3" t="s">
        <v>1741</v>
      </c>
      <c r="AH1286" s="3" t="s">
        <v>1741</v>
      </c>
      <c r="AI1286" s="15" t="s">
        <v>1741</v>
      </c>
    </row>
    <row r="1287" spans="1:35" x14ac:dyDescent="0.3">
      <c r="A1287" s="48" t="s">
        <v>52</v>
      </c>
      <c r="B1287" s="95" t="s">
        <v>546</v>
      </c>
      <c r="C1287" s="3" t="s">
        <v>32</v>
      </c>
      <c r="D1287" s="9">
        <v>2017</v>
      </c>
      <c r="E1287" s="4">
        <v>42907</v>
      </c>
      <c r="F1287" s="205">
        <v>6576900</v>
      </c>
      <c r="G1287" s="174">
        <v>152125</v>
      </c>
      <c r="H1287" s="1">
        <v>3.3527405277062501</v>
      </c>
      <c r="I1287" s="1">
        <v>1.930909942146273</v>
      </c>
      <c r="J1287" s="1">
        <v>1.9051042816216877</v>
      </c>
      <c r="K1287" s="1">
        <v>1.5624630750537849</v>
      </c>
      <c r="L1287" s="1">
        <v>1.1136006420760458</v>
      </c>
      <c r="M1287" s="1">
        <v>1.93481144589729</v>
      </c>
      <c r="N1287" s="1" t="s">
        <v>581</v>
      </c>
      <c r="O1287" s="1">
        <v>0.4308820742623371</v>
      </c>
      <c r="P1287" s="1">
        <v>0.4390863792930475</v>
      </c>
      <c r="Q1287" s="1" t="s">
        <v>581</v>
      </c>
      <c r="R1287" s="1" t="s">
        <v>1741</v>
      </c>
      <c r="S1287" s="1" t="s">
        <v>1741</v>
      </c>
      <c r="T1287" s="1" t="s">
        <v>1741</v>
      </c>
      <c r="U1287" s="1" t="s">
        <v>1741</v>
      </c>
      <c r="V1287" s="1" t="s">
        <v>1741</v>
      </c>
      <c r="W1287" s="3" t="s">
        <v>1741</v>
      </c>
      <c r="X1287" s="3" t="s">
        <v>1741</v>
      </c>
      <c r="Y1287" s="3" t="s">
        <v>1741</v>
      </c>
      <c r="Z1287" s="3" t="s">
        <v>1741</v>
      </c>
      <c r="AA1287" s="3" t="s">
        <v>1741</v>
      </c>
      <c r="AB1287" s="3" t="s">
        <v>1741</v>
      </c>
      <c r="AC1287" s="3" t="s">
        <v>1741</v>
      </c>
      <c r="AD1287" s="3" t="s">
        <v>1741</v>
      </c>
      <c r="AE1287" s="3" t="s">
        <v>1741</v>
      </c>
      <c r="AF1287" s="3" t="s">
        <v>1741</v>
      </c>
      <c r="AG1287" s="3" t="s">
        <v>1741</v>
      </c>
      <c r="AH1287" s="3" t="s">
        <v>1741</v>
      </c>
      <c r="AI1287" s="15" t="s">
        <v>1741</v>
      </c>
    </row>
    <row r="1288" spans="1:35" x14ac:dyDescent="0.3">
      <c r="A1288" s="48" t="s">
        <v>53</v>
      </c>
      <c r="B1288" s="95" t="s">
        <v>546</v>
      </c>
      <c r="C1288" s="3" t="s">
        <v>32</v>
      </c>
      <c r="D1288" s="9">
        <v>2017</v>
      </c>
      <c r="E1288" s="4">
        <v>42928</v>
      </c>
      <c r="F1288" s="205">
        <v>6576900</v>
      </c>
      <c r="G1288" s="174">
        <v>152125</v>
      </c>
      <c r="H1288" s="1">
        <v>3.8799238799238793</v>
      </c>
      <c r="I1288" s="1">
        <v>1.875061875061875</v>
      </c>
      <c r="J1288" s="1">
        <v>1.778019778019778</v>
      </c>
      <c r="K1288" s="1">
        <v>1.3314963314963313</v>
      </c>
      <c r="L1288" s="1">
        <v>0.89628089628089624</v>
      </c>
      <c r="M1288" s="1">
        <v>1.5943415943415944</v>
      </c>
      <c r="N1288" s="1" t="s">
        <v>581</v>
      </c>
      <c r="O1288" s="1">
        <v>0.45543345543345537</v>
      </c>
      <c r="P1288" s="1" t="s">
        <v>581</v>
      </c>
      <c r="Q1288" s="1" t="s">
        <v>581</v>
      </c>
      <c r="R1288" s="1" t="s">
        <v>1741</v>
      </c>
      <c r="S1288" s="1" t="s">
        <v>1741</v>
      </c>
      <c r="T1288" s="1" t="s">
        <v>1741</v>
      </c>
      <c r="U1288" s="1" t="s">
        <v>1741</v>
      </c>
      <c r="V1288" s="1" t="s">
        <v>1741</v>
      </c>
      <c r="W1288" s="3" t="s">
        <v>1741</v>
      </c>
      <c r="X1288" s="3" t="s">
        <v>1741</v>
      </c>
      <c r="Y1288" s="3" t="s">
        <v>1741</v>
      </c>
      <c r="Z1288" s="3" t="s">
        <v>1741</v>
      </c>
      <c r="AA1288" s="3" t="s">
        <v>1741</v>
      </c>
      <c r="AB1288" s="3" t="s">
        <v>1741</v>
      </c>
      <c r="AC1288" s="3" t="s">
        <v>1741</v>
      </c>
      <c r="AD1288" s="3" t="s">
        <v>1741</v>
      </c>
      <c r="AE1288" s="3" t="s">
        <v>1741</v>
      </c>
      <c r="AF1288" s="3" t="s">
        <v>1741</v>
      </c>
      <c r="AG1288" s="3" t="s">
        <v>1741</v>
      </c>
      <c r="AH1288" s="3" t="s">
        <v>1741</v>
      </c>
      <c r="AI1288" s="15" t="s">
        <v>1741</v>
      </c>
    </row>
    <row r="1289" spans="1:35" x14ac:dyDescent="0.3">
      <c r="A1289" s="48" t="s">
        <v>54</v>
      </c>
      <c r="B1289" s="95" t="s">
        <v>546</v>
      </c>
      <c r="C1289" s="3" t="s">
        <v>32</v>
      </c>
      <c r="D1289" s="9">
        <v>2017</v>
      </c>
      <c r="E1289" s="4">
        <v>42958</v>
      </c>
      <c r="F1289" s="205">
        <v>6576900</v>
      </c>
      <c r="G1289" s="174">
        <v>152125</v>
      </c>
      <c r="H1289" s="1">
        <v>5.39003869541183</v>
      </c>
      <c r="I1289" s="1">
        <v>1.8705362078496406</v>
      </c>
      <c r="J1289" s="1">
        <v>1.9088468767274738</v>
      </c>
      <c r="K1289" s="1">
        <v>1.8275400773908239</v>
      </c>
      <c r="L1289" s="1">
        <v>1.1473410724156992</v>
      </c>
      <c r="M1289" s="1">
        <v>1.5189165284687673</v>
      </c>
      <c r="N1289" s="1" t="s">
        <v>581</v>
      </c>
      <c r="O1289" s="1">
        <v>0.40267882808181316</v>
      </c>
      <c r="P1289" s="1" t="s">
        <v>581</v>
      </c>
      <c r="Q1289" s="1" t="s">
        <v>581</v>
      </c>
      <c r="R1289" s="1" t="s">
        <v>1741</v>
      </c>
      <c r="S1289" s="1" t="s">
        <v>1741</v>
      </c>
      <c r="T1289" s="1" t="s">
        <v>1741</v>
      </c>
      <c r="U1289" s="1" t="s">
        <v>1741</v>
      </c>
      <c r="V1289" s="1" t="s">
        <v>1741</v>
      </c>
      <c r="W1289" s="3" t="s">
        <v>1741</v>
      </c>
      <c r="X1289" s="3" t="s">
        <v>1741</v>
      </c>
      <c r="Y1289" s="3" t="s">
        <v>1741</v>
      </c>
      <c r="Z1289" s="3" t="s">
        <v>1741</v>
      </c>
      <c r="AA1289" s="3" t="s">
        <v>1741</v>
      </c>
      <c r="AB1289" s="3" t="s">
        <v>1741</v>
      </c>
      <c r="AC1289" s="3" t="s">
        <v>1741</v>
      </c>
      <c r="AD1289" s="3" t="s">
        <v>1741</v>
      </c>
      <c r="AE1289" s="3" t="s">
        <v>1741</v>
      </c>
      <c r="AF1289" s="3" t="s">
        <v>1741</v>
      </c>
      <c r="AG1289" s="3" t="s">
        <v>1741</v>
      </c>
      <c r="AH1289" s="3" t="s">
        <v>1741</v>
      </c>
      <c r="AI1289" s="15" t="s">
        <v>1741</v>
      </c>
    </row>
    <row r="1290" spans="1:35" x14ac:dyDescent="0.3">
      <c r="A1290" s="48" t="s">
        <v>55</v>
      </c>
      <c r="B1290" s="95" t="s">
        <v>546</v>
      </c>
      <c r="C1290" s="3" t="s">
        <v>32</v>
      </c>
      <c r="D1290" s="9">
        <v>2017</v>
      </c>
      <c r="E1290" s="4">
        <v>42998</v>
      </c>
      <c r="F1290" s="205">
        <v>6576900</v>
      </c>
      <c r="G1290" s="174">
        <v>152125</v>
      </c>
      <c r="H1290" s="1">
        <v>3.5936218779779723</v>
      </c>
      <c r="I1290" s="1">
        <v>1.9565410101278728</v>
      </c>
      <c r="J1290" s="1">
        <v>1.348536223212109</v>
      </c>
      <c r="K1290" s="1">
        <v>0.59947255280012424</v>
      </c>
      <c r="L1290" s="1">
        <v>1.0582186468098311</v>
      </c>
      <c r="M1290" s="1">
        <v>2.047658621988786</v>
      </c>
      <c r="N1290" s="1" t="s">
        <v>581</v>
      </c>
      <c r="O1290" s="1">
        <v>0.44544910577754154</v>
      </c>
      <c r="P1290" s="1" t="s">
        <v>581</v>
      </c>
      <c r="Q1290" s="1" t="s">
        <v>581</v>
      </c>
      <c r="R1290" s="1" t="s">
        <v>1741</v>
      </c>
      <c r="S1290" s="1" t="s">
        <v>1741</v>
      </c>
      <c r="T1290" s="1" t="s">
        <v>1741</v>
      </c>
      <c r="U1290" s="1" t="s">
        <v>1741</v>
      </c>
      <c r="V1290" s="1" t="s">
        <v>1741</v>
      </c>
      <c r="W1290" s="3" t="s">
        <v>1741</v>
      </c>
      <c r="X1290" s="3" t="s">
        <v>1741</v>
      </c>
      <c r="Y1290" s="3" t="s">
        <v>1741</v>
      </c>
      <c r="Z1290" s="3" t="s">
        <v>1741</v>
      </c>
      <c r="AA1290" s="3" t="s">
        <v>1741</v>
      </c>
      <c r="AB1290" s="3" t="s">
        <v>1741</v>
      </c>
      <c r="AC1290" s="3" t="s">
        <v>1741</v>
      </c>
      <c r="AD1290" s="3" t="s">
        <v>1741</v>
      </c>
      <c r="AE1290" s="3" t="s">
        <v>1741</v>
      </c>
      <c r="AF1290" s="3" t="s">
        <v>1741</v>
      </c>
      <c r="AG1290" s="3" t="s">
        <v>1741</v>
      </c>
      <c r="AH1290" s="3" t="s">
        <v>1741</v>
      </c>
      <c r="AI1290" s="15" t="s">
        <v>1741</v>
      </c>
    </row>
    <row r="1291" spans="1:35" x14ac:dyDescent="0.3">
      <c r="A1291" s="48" t="s">
        <v>56</v>
      </c>
      <c r="B1291" s="95" t="s">
        <v>546</v>
      </c>
      <c r="C1291" s="3" t="s">
        <v>32</v>
      </c>
      <c r="D1291" s="9">
        <v>2017</v>
      </c>
      <c r="E1291" s="4">
        <v>43024</v>
      </c>
      <c r="F1291" s="205">
        <v>6576900</v>
      </c>
      <c r="G1291" s="174">
        <v>152125</v>
      </c>
      <c r="H1291" s="1">
        <v>11.205445654098069</v>
      </c>
      <c r="I1291" s="1">
        <v>2.3807311028500622</v>
      </c>
      <c r="J1291" s="1">
        <v>3.7252168525402731</v>
      </c>
      <c r="K1291" s="1">
        <v>2.752699592848292</v>
      </c>
      <c r="L1291" s="1">
        <v>1.470547884581342</v>
      </c>
      <c r="M1291" s="1">
        <v>2.4895999291910074</v>
      </c>
      <c r="N1291" s="1" t="s">
        <v>581</v>
      </c>
      <c r="O1291" s="1">
        <v>0.36662241104620286</v>
      </c>
      <c r="P1291" s="1">
        <v>0.87950300938219161</v>
      </c>
      <c r="Q1291" s="1" t="s">
        <v>581</v>
      </c>
      <c r="R1291" s="1" t="s">
        <v>1741</v>
      </c>
      <c r="S1291" s="1" t="s">
        <v>1741</v>
      </c>
      <c r="T1291" s="1" t="s">
        <v>1741</v>
      </c>
      <c r="U1291" s="1" t="s">
        <v>1741</v>
      </c>
      <c r="V1291" s="1" t="s">
        <v>1741</v>
      </c>
      <c r="W1291" s="3" t="s">
        <v>1741</v>
      </c>
      <c r="X1291" s="3" t="s">
        <v>1741</v>
      </c>
      <c r="Y1291" s="3" t="s">
        <v>1741</v>
      </c>
      <c r="Z1291" s="3" t="s">
        <v>1741</v>
      </c>
      <c r="AA1291" s="3" t="s">
        <v>1741</v>
      </c>
      <c r="AB1291" s="3" t="s">
        <v>1741</v>
      </c>
      <c r="AC1291" s="3" t="s">
        <v>1741</v>
      </c>
      <c r="AD1291" s="3" t="s">
        <v>1741</v>
      </c>
      <c r="AE1291" s="3" t="s">
        <v>1741</v>
      </c>
      <c r="AF1291" s="3" t="s">
        <v>1741</v>
      </c>
      <c r="AG1291" s="3" t="s">
        <v>1741</v>
      </c>
      <c r="AH1291" s="3" t="s">
        <v>1741</v>
      </c>
      <c r="AI1291" s="15" t="s">
        <v>1741</v>
      </c>
    </row>
    <row r="1292" spans="1:35" x14ac:dyDescent="0.3">
      <c r="A1292" s="48" t="s">
        <v>57</v>
      </c>
      <c r="B1292" s="95" t="s">
        <v>546</v>
      </c>
      <c r="C1292" s="3" t="s">
        <v>32</v>
      </c>
      <c r="D1292" s="9">
        <v>2017</v>
      </c>
      <c r="E1292" s="4">
        <v>43059</v>
      </c>
      <c r="F1292" s="205">
        <v>6576900</v>
      </c>
      <c r="G1292" s="174">
        <v>152125</v>
      </c>
      <c r="H1292" s="1">
        <v>5.2829284094590223</v>
      </c>
      <c r="I1292" s="1">
        <v>1.8967097042898793</v>
      </c>
      <c r="J1292" s="1">
        <v>2.4034707760655283</v>
      </c>
      <c r="K1292" s="1">
        <v>1.6701559535378778</v>
      </c>
      <c r="L1292" s="1">
        <v>1.0867879124438893</v>
      </c>
      <c r="M1292" s="1">
        <v>1.7725021981581752</v>
      </c>
      <c r="N1292" s="1" t="s">
        <v>581</v>
      </c>
      <c r="O1292" s="1">
        <v>0.3569716321902911</v>
      </c>
      <c r="P1292" s="1" t="s">
        <v>581</v>
      </c>
      <c r="Q1292" s="1" t="s">
        <v>581</v>
      </c>
      <c r="R1292" s="1" t="s">
        <v>1741</v>
      </c>
      <c r="S1292" s="1" t="s">
        <v>1741</v>
      </c>
      <c r="T1292" s="1" t="s">
        <v>1741</v>
      </c>
      <c r="U1292" s="1" t="s">
        <v>1741</v>
      </c>
      <c r="V1292" s="1" t="s">
        <v>1741</v>
      </c>
      <c r="W1292" s="3" t="s">
        <v>1741</v>
      </c>
      <c r="X1292" s="3" t="s">
        <v>1741</v>
      </c>
      <c r="Y1292" s="3" t="s">
        <v>1741</v>
      </c>
      <c r="Z1292" s="3" t="s">
        <v>1741</v>
      </c>
      <c r="AA1292" s="3" t="s">
        <v>1741</v>
      </c>
      <c r="AB1292" s="3" t="s">
        <v>1741</v>
      </c>
      <c r="AC1292" s="3" t="s">
        <v>1741</v>
      </c>
      <c r="AD1292" s="3" t="s">
        <v>1741</v>
      </c>
      <c r="AE1292" s="3" t="s">
        <v>1741</v>
      </c>
      <c r="AF1292" s="3" t="s">
        <v>1741</v>
      </c>
      <c r="AG1292" s="3" t="s">
        <v>1741</v>
      </c>
      <c r="AH1292" s="3" t="s">
        <v>1741</v>
      </c>
      <c r="AI1292" s="15" t="s">
        <v>1741</v>
      </c>
    </row>
    <row r="1293" spans="1:35" x14ac:dyDescent="0.3">
      <c r="A1293" s="48" t="s">
        <v>58</v>
      </c>
      <c r="B1293" s="95" t="s">
        <v>546</v>
      </c>
      <c r="C1293" s="3" t="s">
        <v>32</v>
      </c>
      <c r="D1293" s="9">
        <v>2017</v>
      </c>
      <c r="E1293" s="4">
        <v>43084</v>
      </c>
      <c r="F1293" s="205">
        <v>6576900</v>
      </c>
      <c r="G1293" s="174">
        <v>152125</v>
      </c>
      <c r="H1293" s="1">
        <v>2.725397727272727</v>
      </c>
      <c r="I1293" s="1">
        <v>2.3351220538720536</v>
      </c>
      <c r="J1293" s="1">
        <v>1.9040835437710435</v>
      </c>
      <c r="K1293" s="1">
        <v>1.4545454545454544</v>
      </c>
      <c r="L1293" s="1">
        <v>1.0041614057239057</v>
      </c>
      <c r="M1293" s="1">
        <v>1.5324389730639729</v>
      </c>
      <c r="N1293" s="1" t="s">
        <v>581</v>
      </c>
      <c r="O1293" s="1">
        <v>0.32296001683501679</v>
      </c>
      <c r="P1293" s="1" t="s">
        <v>581</v>
      </c>
      <c r="Q1293" s="1" t="s">
        <v>581</v>
      </c>
      <c r="R1293" s="1" t="s">
        <v>1741</v>
      </c>
      <c r="S1293" s="1" t="s">
        <v>1741</v>
      </c>
      <c r="T1293" s="1" t="s">
        <v>1741</v>
      </c>
      <c r="U1293" s="1" t="s">
        <v>1741</v>
      </c>
      <c r="V1293" s="1" t="s">
        <v>1741</v>
      </c>
      <c r="W1293" s="3" t="s">
        <v>1741</v>
      </c>
      <c r="X1293" s="3" t="s">
        <v>1741</v>
      </c>
      <c r="Y1293" s="3" t="s">
        <v>1741</v>
      </c>
      <c r="Z1293" s="3" t="s">
        <v>1741</v>
      </c>
      <c r="AA1293" s="3" t="s">
        <v>1741</v>
      </c>
      <c r="AB1293" s="3" t="s">
        <v>1741</v>
      </c>
      <c r="AC1293" s="3" t="s">
        <v>1741</v>
      </c>
      <c r="AD1293" s="3" t="s">
        <v>1741</v>
      </c>
      <c r="AE1293" s="3" t="s">
        <v>1741</v>
      </c>
      <c r="AF1293" s="3" t="s">
        <v>1741</v>
      </c>
      <c r="AG1293" s="3" t="s">
        <v>1741</v>
      </c>
      <c r="AH1293" s="3" t="s">
        <v>1741</v>
      </c>
      <c r="AI1293" s="15" t="s">
        <v>1741</v>
      </c>
    </row>
    <row r="1294" spans="1:35" x14ac:dyDescent="0.3">
      <c r="A1294" s="48" t="s">
        <v>59</v>
      </c>
      <c r="B1294" s="89" t="s">
        <v>550</v>
      </c>
      <c r="C1294" s="89" t="s">
        <v>33</v>
      </c>
      <c r="D1294" s="9">
        <v>2017</v>
      </c>
      <c r="E1294" s="4">
        <v>42772</v>
      </c>
      <c r="F1294" s="205">
        <v>6570050</v>
      </c>
      <c r="G1294" s="174">
        <v>156953</v>
      </c>
      <c r="H1294" s="1">
        <v>6.6132913837831868</v>
      </c>
      <c r="I1294" s="1">
        <v>3.4437268863498365</v>
      </c>
      <c r="J1294" s="1">
        <v>5.4312744935695756</v>
      </c>
      <c r="K1294" s="1">
        <v>2.0397306397306396</v>
      </c>
      <c r="L1294" s="1">
        <v>3.7841806038527346</v>
      </c>
      <c r="M1294" s="1">
        <v>6.424904785560523</v>
      </c>
      <c r="N1294" s="1" t="s">
        <v>581</v>
      </c>
      <c r="O1294" s="1">
        <v>0.70317381464922446</v>
      </c>
      <c r="P1294" s="1" t="s">
        <v>557</v>
      </c>
      <c r="Q1294" s="1" t="s">
        <v>557</v>
      </c>
      <c r="R1294" s="1" t="s">
        <v>1741</v>
      </c>
      <c r="S1294" s="1" t="s">
        <v>1741</v>
      </c>
      <c r="T1294" s="1" t="s">
        <v>1741</v>
      </c>
      <c r="U1294" s="1" t="s">
        <v>1741</v>
      </c>
      <c r="V1294" s="1" t="s">
        <v>1741</v>
      </c>
      <c r="W1294" s="3" t="s">
        <v>1741</v>
      </c>
      <c r="X1294" s="3" t="s">
        <v>1741</v>
      </c>
      <c r="Y1294" s="3" t="s">
        <v>1741</v>
      </c>
      <c r="Z1294" s="3" t="s">
        <v>1741</v>
      </c>
      <c r="AA1294" s="3" t="s">
        <v>1741</v>
      </c>
      <c r="AB1294" s="3" t="s">
        <v>1741</v>
      </c>
      <c r="AC1294" s="3" t="s">
        <v>1741</v>
      </c>
      <c r="AD1294" s="3" t="s">
        <v>1741</v>
      </c>
      <c r="AE1294" s="3" t="s">
        <v>1741</v>
      </c>
      <c r="AF1294" s="3" t="s">
        <v>1741</v>
      </c>
      <c r="AG1294" s="3" t="s">
        <v>1741</v>
      </c>
      <c r="AH1294" s="3" t="s">
        <v>1741</v>
      </c>
      <c r="AI1294" s="15" t="s">
        <v>1741</v>
      </c>
    </row>
    <row r="1295" spans="1:35" x14ac:dyDescent="0.3">
      <c r="A1295" s="48" t="s">
        <v>60</v>
      </c>
      <c r="B1295" s="89" t="s">
        <v>550</v>
      </c>
      <c r="C1295" s="89" t="s">
        <v>33</v>
      </c>
      <c r="D1295" s="9">
        <v>2017</v>
      </c>
      <c r="E1295" s="4">
        <v>42788</v>
      </c>
      <c r="F1295" s="205">
        <v>6570050</v>
      </c>
      <c r="G1295" s="174">
        <v>156953</v>
      </c>
      <c r="H1295" s="1">
        <v>6.6416661123306504</v>
      </c>
      <c r="I1295" s="1">
        <v>3.2922016009224153</v>
      </c>
      <c r="J1295" s="1">
        <v>5.2882769019268725</v>
      </c>
      <c r="K1295" s="1">
        <v>2.0252001153018915</v>
      </c>
      <c r="L1295" s="1">
        <v>3.5675957338300184</v>
      </c>
      <c r="M1295" s="1">
        <v>5.920308654293887</v>
      </c>
      <c r="N1295" s="1" t="s">
        <v>581</v>
      </c>
      <c r="O1295" s="1">
        <v>0.61971440608439221</v>
      </c>
      <c r="P1295" s="1" t="s">
        <v>557</v>
      </c>
      <c r="Q1295" s="1" t="s">
        <v>557</v>
      </c>
      <c r="R1295" s="1" t="s">
        <v>1741</v>
      </c>
      <c r="S1295" s="1" t="s">
        <v>1741</v>
      </c>
      <c r="T1295" s="1" t="s">
        <v>1741</v>
      </c>
      <c r="U1295" s="1" t="s">
        <v>1741</v>
      </c>
      <c r="V1295" s="1" t="s">
        <v>1741</v>
      </c>
      <c r="W1295" s="3" t="s">
        <v>1741</v>
      </c>
      <c r="X1295" s="3" t="s">
        <v>1741</v>
      </c>
      <c r="Y1295" s="3" t="s">
        <v>1741</v>
      </c>
      <c r="Z1295" s="3" t="s">
        <v>1741</v>
      </c>
      <c r="AA1295" s="3" t="s">
        <v>1741</v>
      </c>
      <c r="AB1295" s="3" t="s">
        <v>1741</v>
      </c>
      <c r="AC1295" s="3" t="s">
        <v>1741</v>
      </c>
      <c r="AD1295" s="3" t="s">
        <v>1741</v>
      </c>
      <c r="AE1295" s="3" t="s">
        <v>1741</v>
      </c>
      <c r="AF1295" s="3" t="s">
        <v>1741</v>
      </c>
      <c r="AG1295" s="3" t="s">
        <v>1741</v>
      </c>
      <c r="AH1295" s="3" t="s">
        <v>1741</v>
      </c>
      <c r="AI1295" s="15" t="s">
        <v>1741</v>
      </c>
    </row>
    <row r="1296" spans="1:35" x14ac:dyDescent="0.3">
      <c r="A1296" s="48" t="s">
        <v>61</v>
      </c>
      <c r="B1296" s="89" t="s">
        <v>550</v>
      </c>
      <c r="C1296" s="89" t="s">
        <v>33</v>
      </c>
      <c r="D1296" s="9">
        <v>2017</v>
      </c>
      <c r="E1296" s="4">
        <v>42816</v>
      </c>
      <c r="F1296" s="205">
        <v>6570050</v>
      </c>
      <c r="G1296" s="174">
        <v>156953</v>
      </c>
      <c r="H1296" s="1">
        <v>4.5438118010934563</v>
      </c>
      <c r="I1296" s="1">
        <v>2.2092718957385453</v>
      </c>
      <c r="J1296" s="1">
        <v>2.6264808098806105</v>
      </c>
      <c r="K1296" s="1">
        <v>1.4795841895660773</v>
      </c>
      <c r="L1296" s="1">
        <v>2.0078905433119751</v>
      </c>
      <c r="M1296" s="1">
        <v>3.8825140151651905</v>
      </c>
      <c r="N1296" s="1" t="s">
        <v>581</v>
      </c>
      <c r="O1296" s="1">
        <v>0.31</v>
      </c>
      <c r="P1296" s="1" t="s">
        <v>557</v>
      </c>
      <c r="Q1296" s="1" t="s">
        <v>557</v>
      </c>
      <c r="R1296" s="1" t="s">
        <v>1741</v>
      </c>
      <c r="S1296" s="1" t="s">
        <v>1741</v>
      </c>
      <c r="T1296" s="1" t="s">
        <v>1741</v>
      </c>
      <c r="U1296" s="1" t="s">
        <v>1741</v>
      </c>
      <c r="V1296" s="1" t="s">
        <v>1741</v>
      </c>
      <c r="W1296" s="3" t="s">
        <v>1741</v>
      </c>
      <c r="X1296" s="3" t="s">
        <v>1741</v>
      </c>
      <c r="Y1296" s="3" t="s">
        <v>1741</v>
      </c>
      <c r="Z1296" s="3" t="s">
        <v>1741</v>
      </c>
      <c r="AA1296" s="3" t="s">
        <v>1741</v>
      </c>
      <c r="AB1296" s="3" t="s">
        <v>1741</v>
      </c>
      <c r="AC1296" s="3" t="s">
        <v>1741</v>
      </c>
      <c r="AD1296" s="3" t="s">
        <v>1741</v>
      </c>
      <c r="AE1296" s="3" t="s">
        <v>1741</v>
      </c>
      <c r="AF1296" s="3" t="s">
        <v>1741</v>
      </c>
      <c r="AG1296" s="3" t="s">
        <v>1741</v>
      </c>
      <c r="AH1296" s="3" t="s">
        <v>1741</v>
      </c>
      <c r="AI1296" s="15" t="s">
        <v>1741</v>
      </c>
    </row>
    <row r="1297" spans="1:35" x14ac:dyDescent="0.3">
      <c r="A1297" s="48" t="s">
        <v>62</v>
      </c>
      <c r="B1297" s="89" t="s">
        <v>550</v>
      </c>
      <c r="C1297" s="89" t="s">
        <v>33</v>
      </c>
      <c r="D1297" s="9">
        <v>2017</v>
      </c>
      <c r="E1297" s="4">
        <v>42844</v>
      </c>
      <c r="F1297" s="205">
        <v>6570050</v>
      </c>
      <c r="G1297" s="174">
        <v>156953</v>
      </c>
      <c r="H1297" s="1">
        <v>6.5311212461718116</v>
      </c>
      <c r="I1297" s="1">
        <v>3.0910833498578887</v>
      </c>
      <c r="J1297" s="1">
        <v>4.6730892105669026</v>
      </c>
      <c r="K1297" s="1">
        <v>1.8281886883909491</v>
      </c>
      <c r="L1297" s="1">
        <v>3.6540529226430483</v>
      </c>
      <c r="M1297" s="1">
        <v>5.0801991759754994</v>
      </c>
      <c r="N1297" s="1" t="s">
        <v>581</v>
      </c>
      <c r="O1297" s="1">
        <v>0.68581311829378455</v>
      </c>
      <c r="P1297" s="1" t="s">
        <v>581</v>
      </c>
      <c r="Q1297" s="1" t="s">
        <v>581</v>
      </c>
      <c r="R1297" s="1" t="s">
        <v>1741</v>
      </c>
      <c r="S1297" s="1" t="s">
        <v>1741</v>
      </c>
      <c r="T1297" s="1" t="s">
        <v>1741</v>
      </c>
      <c r="U1297" s="1" t="s">
        <v>1741</v>
      </c>
      <c r="V1297" s="1" t="s">
        <v>1741</v>
      </c>
      <c r="W1297" s="3" t="s">
        <v>1741</v>
      </c>
      <c r="X1297" s="3" t="s">
        <v>1741</v>
      </c>
      <c r="Y1297" s="3" t="s">
        <v>1741</v>
      </c>
      <c r="Z1297" s="3" t="s">
        <v>1741</v>
      </c>
      <c r="AA1297" s="3" t="s">
        <v>1741</v>
      </c>
      <c r="AB1297" s="3" t="s">
        <v>1741</v>
      </c>
      <c r="AC1297" s="3" t="s">
        <v>1741</v>
      </c>
      <c r="AD1297" s="3" t="s">
        <v>1741</v>
      </c>
      <c r="AE1297" s="3" t="s">
        <v>1741</v>
      </c>
      <c r="AF1297" s="3" t="s">
        <v>1741</v>
      </c>
      <c r="AG1297" s="3" t="s">
        <v>1741</v>
      </c>
      <c r="AH1297" s="3" t="s">
        <v>1741</v>
      </c>
      <c r="AI1297" s="15" t="s">
        <v>1741</v>
      </c>
    </row>
    <row r="1298" spans="1:35" x14ac:dyDescent="0.3">
      <c r="A1298" s="48" t="s">
        <v>63</v>
      </c>
      <c r="B1298" s="89" t="s">
        <v>550</v>
      </c>
      <c r="C1298" s="89" t="s">
        <v>33</v>
      </c>
      <c r="D1298" s="9">
        <v>2017</v>
      </c>
      <c r="E1298" s="4">
        <v>42872</v>
      </c>
      <c r="F1298" s="205">
        <v>6570050</v>
      </c>
      <c r="G1298" s="174">
        <v>156953</v>
      </c>
      <c r="H1298" s="1">
        <v>5.7089506888969916</v>
      </c>
      <c r="I1298" s="1">
        <v>2.8952456716055113</v>
      </c>
      <c r="J1298" s="1">
        <v>3.4548708939640025</v>
      </c>
      <c r="K1298" s="1">
        <v>1.5604317898063134</v>
      </c>
      <c r="L1298" s="1">
        <v>3.1972112654269833</v>
      </c>
      <c r="M1298" s="1">
        <v>4.4758968919531084</v>
      </c>
      <c r="N1298" s="1" t="s">
        <v>581</v>
      </c>
      <c r="O1298" s="1">
        <v>0.61310174903598613</v>
      </c>
      <c r="P1298" s="1" t="s">
        <v>581</v>
      </c>
      <c r="Q1298" s="1" t="s">
        <v>581</v>
      </c>
      <c r="R1298" s="1" t="s">
        <v>1741</v>
      </c>
      <c r="S1298" s="1" t="s">
        <v>1741</v>
      </c>
      <c r="T1298" s="1" t="s">
        <v>1741</v>
      </c>
      <c r="U1298" s="1" t="s">
        <v>1741</v>
      </c>
      <c r="V1298" s="1" t="s">
        <v>1741</v>
      </c>
      <c r="W1298" s="3" t="s">
        <v>1741</v>
      </c>
      <c r="X1298" s="3" t="s">
        <v>1741</v>
      </c>
      <c r="Y1298" s="3" t="s">
        <v>1741</v>
      </c>
      <c r="Z1298" s="3" t="s">
        <v>1741</v>
      </c>
      <c r="AA1298" s="3" t="s">
        <v>1741</v>
      </c>
      <c r="AB1298" s="3" t="s">
        <v>1741</v>
      </c>
      <c r="AC1298" s="3" t="s">
        <v>1741</v>
      </c>
      <c r="AD1298" s="3" t="s">
        <v>1741</v>
      </c>
      <c r="AE1298" s="3" t="s">
        <v>1741</v>
      </c>
      <c r="AF1298" s="3" t="s">
        <v>1741</v>
      </c>
      <c r="AG1298" s="3" t="s">
        <v>1741</v>
      </c>
      <c r="AH1298" s="3" t="s">
        <v>1741</v>
      </c>
      <c r="AI1298" s="15" t="s">
        <v>1741</v>
      </c>
    </row>
    <row r="1299" spans="1:35" x14ac:dyDescent="0.3">
      <c r="A1299" s="48" t="s">
        <v>64</v>
      </c>
      <c r="B1299" s="89" t="s">
        <v>550</v>
      </c>
      <c r="C1299" s="89" t="s">
        <v>33</v>
      </c>
      <c r="D1299" s="9">
        <v>2017</v>
      </c>
      <c r="E1299" s="4">
        <v>42907</v>
      </c>
      <c r="F1299" s="205">
        <v>6570050</v>
      </c>
      <c r="G1299" s="174">
        <v>156953</v>
      </c>
      <c r="H1299" s="1">
        <v>5.392489299090423</v>
      </c>
      <c r="I1299" s="1">
        <v>3.5627340823970046</v>
      </c>
      <c r="J1299" s="1">
        <v>4.5769239343677546</v>
      </c>
      <c r="K1299" s="1">
        <v>2.2245296058498312</v>
      </c>
      <c r="L1299" s="1">
        <v>4.0128410914927768</v>
      </c>
      <c r="M1299" s="1">
        <v>6.0077804530051724</v>
      </c>
      <c r="N1299" s="1" t="s">
        <v>581</v>
      </c>
      <c r="O1299" s="1">
        <v>0.72848671303727486</v>
      </c>
      <c r="P1299" s="1">
        <v>0.73000267522739448</v>
      </c>
      <c r="Q1299" s="1" t="s">
        <v>581</v>
      </c>
      <c r="R1299" s="1" t="s">
        <v>1741</v>
      </c>
      <c r="S1299" s="1" t="s">
        <v>1741</v>
      </c>
      <c r="T1299" s="1" t="s">
        <v>1741</v>
      </c>
      <c r="U1299" s="1" t="s">
        <v>1741</v>
      </c>
      <c r="V1299" s="1" t="s">
        <v>1741</v>
      </c>
      <c r="W1299" s="3" t="s">
        <v>1741</v>
      </c>
      <c r="X1299" s="3" t="s">
        <v>1741</v>
      </c>
      <c r="Y1299" s="3" t="s">
        <v>1741</v>
      </c>
      <c r="Z1299" s="3" t="s">
        <v>1741</v>
      </c>
      <c r="AA1299" s="3" t="s">
        <v>1741</v>
      </c>
      <c r="AB1299" s="3" t="s">
        <v>1741</v>
      </c>
      <c r="AC1299" s="3" t="s">
        <v>1741</v>
      </c>
      <c r="AD1299" s="3" t="s">
        <v>1741</v>
      </c>
      <c r="AE1299" s="3" t="s">
        <v>1741</v>
      </c>
      <c r="AF1299" s="3" t="s">
        <v>1741</v>
      </c>
      <c r="AG1299" s="3" t="s">
        <v>1741</v>
      </c>
      <c r="AH1299" s="3" t="s">
        <v>1741</v>
      </c>
      <c r="AI1299" s="15" t="s">
        <v>1741</v>
      </c>
    </row>
    <row r="1300" spans="1:35" x14ac:dyDescent="0.3">
      <c r="A1300" s="48" t="s">
        <v>65</v>
      </c>
      <c r="B1300" s="89" t="s">
        <v>550</v>
      </c>
      <c r="C1300" s="89" t="s">
        <v>33</v>
      </c>
      <c r="D1300" s="9">
        <v>2017</v>
      </c>
      <c r="E1300" s="4">
        <v>42927</v>
      </c>
      <c r="F1300" s="205">
        <v>6570050</v>
      </c>
      <c r="G1300" s="174">
        <v>156953</v>
      </c>
      <c r="H1300" s="1">
        <v>7.1998594549487223</v>
      </c>
      <c r="I1300" s="1">
        <v>2.9455168324659065</v>
      </c>
      <c r="J1300" s="1">
        <v>4.0048531963019078</v>
      </c>
      <c r="K1300" s="1">
        <v>1.7573072446581903</v>
      </c>
      <c r="L1300" s="1">
        <v>3.03247908294354</v>
      </c>
      <c r="M1300" s="1">
        <v>5.027120802863605</v>
      </c>
      <c r="N1300" s="1" t="s">
        <v>581</v>
      </c>
      <c r="O1300" s="1">
        <v>0.58636932604255876</v>
      </c>
      <c r="P1300" s="1">
        <v>0.43741353185321818</v>
      </c>
      <c r="Q1300" s="1" t="s">
        <v>581</v>
      </c>
      <c r="R1300" s="1" t="s">
        <v>1741</v>
      </c>
      <c r="S1300" s="1" t="s">
        <v>1741</v>
      </c>
      <c r="T1300" s="1" t="s">
        <v>1741</v>
      </c>
      <c r="U1300" s="1" t="s">
        <v>1741</v>
      </c>
      <c r="V1300" s="1" t="s">
        <v>1741</v>
      </c>
      <c r="W1300" s="3" t="s">
        <v>1741</v>
      </c>
      <c r="X1300" s="3" t="s">
        <v>1741</v>
      </c>
      <c r="Y1300" s="3" t="s">
        <v>1741</v>
      </c>
      <c r="Z1300" s="3" t="s">
        <v>1741</v>
      </c>
      <c r="AA1300" s="3" t="s">
        <v>1741</v>
      </c>
      <c r="AB1300" s="3" t="s">
        <v>1741</v>
      </c>
      <c r="AC1300" s="3" t="s">
        <v>1741</v>
      </c>
      <c r="AD1300" s="3" t="s">
        <v>1741</v>
      </c>
      <c r="AE1300" s="3" t="s">
        <v>1741</v>
      </c>
      <c r="AF1300" s="3" t="s">
        <v>1741</v>
      </c>
      <c r="AG1300" s="3" t="s">
        <v>1741</v>
      </c>
      <c r="AH1300" s="3" t="s">
        <v>1741</v>
      </c>
      <c r="AI1300" s="15" t="s">
        <v>1741</v>
      </c>
    </row>
    <row r="1301" spans="1:35" x14ac:dyDescent="0.3">
      <c r="A1301" s="48" t="s">
        <v>66</v>
      </c>
      <c r="B1301" s="89" t="s">
        <v>550</v>
      </c>
      <c r="C1301" s="89" t="s">
        <v>33</v>
      </c>
      <c r="D1301" s="9">
        <v>2017</v>
      </c>
      <c r="E1301" s="4">
        <v>42958</v>
      </c>
      <c r="F1301" s="205">
        <v>6570050</v>
      </c>
      <c r="G1301" s="174">
        <v>156953</v>
      </c>
      <c r="H1301" s="1">
        <v>6.501169376738825</v>
      </c>
      <c r="I1301" s="1">
        <v>3.3683592147995438</v>
      </c>
      <c r="J1301" s="1">
        <v>4.3843890976401863</v>
      </c>
      <c r="K1301" s="1">
        <v>1.9419523603675501</v>
      </c>
      <c r="L1301" s="1">
        <v>3.3515889114266395</v>
      </c>
      <c r="M1301" s="1">
        <v>6.0318336492313147</v>
      </c>
      <c r="N1301" s="1" t="s">
        <v>581</v>
      </c>
      <c r="O1301" s="1">
        <v>0.5666467152151986</v>
      </c>
      <c r="P1301" s="1" t="s">
        <v>581</v>
      </c>
      <c r="Q1301" s="1" t="s">
        <v>581</v>
      </c>
      <c r="R1301" s="1" t="s">
        <v>1741</v>
      </c>
      <c r="S1301" s="1" t="s">
        <v>1741</v>
      </c>
      <c r="T1301" s="1" t="s">
        <v>1741</v>
      </c>
      <c r="U1301" s="1" t="s">
        <v>1741</v>
      </c>
      <c r="V1301" s="1" t="s">
        <v>1741</v>
      </c>
      <c r="W1301" s="3" t="s">
        <v>1741</v>
      </c>
      <c r="X1301" s="3" t="s">
        <v>1741</v>
      </c>
      <c r="Y1301" s="3" t="s">
        <v>1741</v>
      </c>
      <c r="Z1301" s="3" t="s">
        <v>1741</v>
      </c>
      <c r="AA1301" s="3" t="s">
        <v>1741</v>
      </c>
      <c r="AB1301" s="3" t="s">
        <v>1741</v>
      </c>
      <c r="AC1301" s="3" t="s">
        <v>1741</v>
      </c>
      <c r="AD1301" s="3" t="s">
        <v>1741</v>
      </c>
      <c r="AE1301" s="3" t="s">
        <v>1741</v>
      </c>
      <c r="AF1301" s="3" t="s">
        <v>1741</v>
      </c>
      <c r="AG1301" s="3" t="s">
        <v>1741</v>
      </c>
      <c r="AH1301" s="3" t="s">
        <v>1741</v>
      </c>
      <c r="AI1301" s="15" t="s">
        <v>1741</v>
      </c>
    </row>
    <row r="1302" spans="1:35" x14ac:dyDescent="0.3">
      <c r="A1302" s="48" t="s">
        <v>67</v>
      </c>
      <c r="B1302" s="89" t="s">
        <v>550</v>
      </c>
      <c r="C1302" s="89" t="s">
        <v>33</v>
      </c>
      <c r="D1302" s="9">
        <v>2017</v>
      </c>
      <c r="E1302" s="4">
        <v>42999</v>
      </c>
      <c r="F1302" s="205">
        <v>6570050</v>
      </c>
      <c r="G1302" s="174">
        <v>156953</v>
      </c>
      <c r="H1302" s="1">
        <v>6.2111052095781876</v>
      </c>
      <c r="I1302" s="1">
        <v>3.3248129951754968</v>
      </c>
      <c r="J1302" s="1">
        <v>3.1691231797459385</v>
      </c>
      <c r="K1302" s="1">
        <v>0.52228566370114649</v>
      </c>
      <c r="L1302" s="1">
        <v>3.3008011330943212</v>
      </c>
      <c r="M1302" s="1">
        <v>5.7096556455539327</v>
      </c>
      <c r="N1302" s="1" t="s">
        <v>581</v>
      </c>
      <c r="O1302" s="1">
        <v>0.63736555570309394</v>
      </c>
      <c r="P1302" s="1" t="s">
        <v>581</v>
      </c>
      <c r="Q1302" s="1" t="s">
        <v>581</v>
      </c>
      <c r="R1302" s="1" t="s">
        <v>1741</v>
      </c>
      <c r="S1302" s="1" t="s">
        <v>1741</v>
      </c>
      <c r="T1302" s="1" t="s">
        <v>1741</v>
      </c>
      <c r="U1302" s="1" t="s">
        <v>1741</v>
      </c>
      <c r="V1302" s="1" t="s">
        <v>1741</v>
      </c>
      <c r="W1302" s="3" t="s">
        <v>1741</v>
      </c>
      <c r="X1302" s="3" t="s">
        <v>1741</v>
      </c>
      <c r="Y1302" s="3" t="s">
        <v>1741</v>
      </c>
      <c r="Z1302" s="3" t="s">
        <v>1741</v>
      </c>
      <c r="AA1302" s="3" t="s">
        <v>1741</v>
      </c>
      <c r="AB1302" s="3" t="s">
        <v>1741</v>
      </c>
      <c r="AC1302" s="3" t="s">
        <v>1741</v>
      </c>
      <c r="AD1302" s="3" t="s">
        <v>1741</v>
      </c>
      <c r="AE1302" s="3" t="s">
        <v>1741</v>
      </c>
      <c r="AF1302" s="3" t="s">
        <v>1741</v>
      </c>
      <c r="AG1302" s="3" t="s">
        <v>1741</v>
      </c>
      <c r="AH1302" s="3" t="s">
        <v>1741</v>
      </c>
      <c r="AI1302" s="15" t="s">
        <v>1741</v>
      </c>
    </row>
    <row r="1303" spans="1:35" x14ac:dyDescent="0.3">
      <c r="A1303" s="48" t="s">
        <v>68</v>
      </c>
      <c r="B1303" s="89" t="s">
        <v>550</v>
      </c>
      <c r="C1303" s="89" t="s">
        <v>33</v>
      </c>
      <c r="D1303" s="9">
        <v>2017</v>
      </c>
      <c r="E1303" s="4">
        <v>43024</v>
      </c>
      <c r="F1303" s="205">
        <v>6570050</v>
      </c>
      <c r="G1303" s="174">
        <v>156953</v>
      </c>
      <c r="H1303" s="1">
        <v>7.8990701624980426</v>
      </c>
      <c r="I1303" s="1">
        <v>3.3872013232302911</v>
      </c>
      <c r="J1303" s="1">
        <v>6.8474932385614347</v>
      </c>
      <c r="K1303" s="1">
        <v>3.2063747513355239</v>
      </c>
      <c r="L1303" s="1">
        <v>3.8726167326046621</v>
      </c>
      <c r="M1303" s="1">
        <v>6.1089876841234716</v>
      </c>
      <c r="N1303" s="1" t="s">
        <v>581</v>
      </c>
      <c r="O1303" s="1">
        <v>0.53797358009790119</v>
      </c>
      <c r="P1303" s="1">
        <v>0.29966025168197763</v>
      </c>
      <c r="Q1303" s="1" t="s">
        <v>581</v>
      </c>
      <c r="R1303" s="1" t="s">
        <v>1741</v>
      </c>
      <c r="S1303" s="1" t="s">
        <v>1741</v>
      </c>
      <c r="T1303" s="1" t="s">
        <v>1741</v>
      </c>
      <c r="U1303" s="1" t="s">
        <v>1741</v>
      </c>
      <c r="V1303" s="1" t="s">
        <v>1741</v>
      </c>
      <c r="W1303" s="3" t="s">
        <v>1741</v>
      </c>
      <c r="X1303" s="3" t="s">
        <v>1741</v>
      </c>
      <c r="Y1303" s="3" t="s">
        <v>1741</v>
      </c>
      <c r="Z1303" s="3" t="s">
        <v>1741</v>
      </c>
      <c r="AA1303" s="3" t="s">
        <v>1741</v>
      </c>
      <c r="AB1303" s="3" t="s">
        <v>1741</v>
      </c>
      <c r="AC1303" s="3" t="s">
        <v>1741</v>
      </c>
      <c r="AD1303" s="3" t="s">
        <v>1741</v>
      </c>
      <c r="AE1303" s="3" t="s">
        <v>1741</v>
      </c>
      <c r="AF1303" s="3" t="s">
        <v>1741</v>
      </c>
      <c r="AG1303" s="3" t="s">
        <v>1741</v>
      </c>
      <c r="AH1303" s="3" t="s">
        <v>1741</v>
      </c>
      <c r="AI1303" s="15" t="s">
        <v>1741</v>
      </c>
    </row>
    <row r="1304" spans="1:35" x14ac:dyDescent="0.3">
      <c r="A1304" s="48" t="s">
        <v>69</v>
      </c>
      <c r="B1304" s="89" t="s">
        <v>550</v>
      </c>
      <c r="C1304" s="89" t="s">
        <v>33</v>
      </c>
      <c r="D1304" s="9">
        <v>2017</v>
      </c>
      <c r="E1304" s="4">
        <v>43024</v>
      </c>
      <c r="F1304" s="205">
        <v>6570050</v>
      </c>
      <c r="G1304" s="174">
        <v>156953</v>
      </c>
      <c r="H1304" s="1">
        <v>6.10300746079501</v>
      </c>
      <c r="I1304" s="1">
        <v>3.4061780231648315</v>
      </c>
      <c r="J1304" s="1">
        <v>4.5701502077341001</v>
      </c>
      <c r="K1304" s="1">
        <v>2.3781972867832617</v>
      </c>
      <c r="L1304" s="1">
        <v>3.4881035033777454</v>
      </c>
      <c r="M1304" s="1">
        <v>6.2884473391300508</v>
      </c>
      <c r="N1304" s="1" t="s">
        <v>581</v>
      </c>
      <c r="O1304" s="1">
        <v>0.5304856680001323</v>
      </c>
      <c r="P1304" s="1">
        <v>0.30739136663691163</v>
      </c>
      <c r="Q1304" s="1" t="s">
        <v>581</v>
      </c>
      <c r="R1304" s="1" t="s">
        <v>1741</v>
      </c>
      <c r="S1304" s="1" t="s">
        <v>1741</v>
      </c>
      <c r="T1304" s="1" t="s">
        <v>1741</v>
      </c>
      <c r="U1304" s="1" t="s">
        <v>1741</v>
      </c>
      <c r="V1304" s="1" t="s">
        <v>1741</v>
      </c>
      <c r="W1304" s="3" t="s">
        <v>1741</v>
      </c>
      <c r="X1304" s="3" t="s">
        <v>1741</v>
      </c>
      <c r="Y1304" s="3" t="s">
        <v>1741</v>
      </c>
      <c r="Z1304" s="3" t="s">
        <v>1741</v>
      </c>
      <c r="AA1304" s="3" t="s">
        <v>1741</v>
      </c>
      <c r="AB1304" s="3" t="s">
        <v>1741</v>
      </c>
      <c r="AC1304" s="3" t="s">
        <v>1741</v>
      </c>
      <c r="AD1304" s="3" t="s">
        <v>1741</v>
      </c>
      <c r="AE1304" s="3" t="s">
        <v>1741</v>
      </c>
      <c r="AF1304" s="3" t="s">
        <v>1741</v>
      </c>
      <c r="AG1304" s="3" t="s">
        <v>1741</v>
      </c>
      <c r="AH1304" s="3" t="s">
        <v>1741</v>
      </c>
      <c r="AI1304" s="15" t="s">
        <v>1741</v>
      </c>
    </row>
    <row r="1305" spans="1:35" x14ac:dyDescent="0.3">
      <c r="A1305" s="48" t="s">
        <v>70</v>
      </c>
      <c r="B1305" s="89" t="s">
        <v>550</v>
      </c>
      <c r="C1305" s="89" t="s">
        <v>33</v>
      </c>
      <c r="D1305" s="9">
        <v>2017</v>
      </c>
      <c r="E1305" s="4">
        <v>43061</v>
      </c>
      <c r="F1305" s="205">
        <v>6570050</v>
      </c>
      <c r="G1305" s="174">
        <v>156953</v>
      </c>
      <c r="H1305" s="1">
        <v>6.5091193388060535</v>
      </c>
      <c r="I1305" s="1">
        <v>3.0896297537275923</v>
      </c>
      <c r="J1305" s="1">
        <v>4.2774669123806337</v>
      </c>
      <c r="K1305" s="1">
        <v>1.7071759647065394</v>
      </c>
      <c r="L1305" s="1">
        <v>3.512838554755124</v>
      </c>
      <c r="M1305" s="1">
        <v>5.1578712235438662</v>
      </c>
      <c r="N1305" s="1" t="s">
        <v>581</v>
      </c>
      <c r="O1305" s="1">
        <v>0.588250404869604</v>
      </c>
      <c r="P1305" s="1" t="s">
        <v>581</v>
      </c>
      <c r="Q1305" s="1" t="s">
        <v>581</v>
      </c>
      <c r="R1305" s="1" t="s">
        <v>1741</v>
      </c>
      <c r="S1305" s="1" t="s">
        <v>1741</v>
      </c>
      <c r="T1305" s="1" t="s">
        <v>1741</v>
      </c>
      <c r="U1305" s="1" t="s">
        <v>1741</v>
      </c>
      <c r="V1305" s="1" t="s">
        <v>1741</v>
      </c>
      <c r="W1305" s="3" t="s">
        <v>1741</v>
      </c>
      <c r="X1305" s="3" t="s">
        <v>1741</v>
      </c>
      <c r="Y1305" s="3" t="s">
        <v>1741</v>
      </c>
      <c r="Z1305" s="3" t="s">
        <v>1741</v>
      </c>
      <c r="AA1305" s="3" t="s">
        <v>1741</v>
      </c>
      <c r="AB1305" s="3" t="s">
        <v>1741</v>
      </c>
      <c r="AC1305" s="3" t="s">
        <v>1741</v>
      </c>
      <c r="AD1305" s="3" t="s">
        <v>1741</v>
      </c>
      <c r="AE1305" s="3" t="s">
        <v>1741</v>
      </c>
      <c r="AF1305" s="3" t="s">
        <v>1741</v>
      </c>
      <c r="AG1305" s="3" t="s">
        <v>1741</v>
      </c>
      <c r="AH1305" s="3" t="s">
        <v>1741</v>
      </c>
      <c r="AI1305" s="15" t="s">
        <v>1741</v>
      </c>
    </row>
    <row r="1306" spans="1:35" x14ac:dyDescent="0.3">
      <c r="A1306" s="48" t="s">
        <v>71</v>
      </c>
      <c r="B1306" s="89" t="s">
        <v>550</v>
      </c>
      <c r="C1306" s="89" t="s">
        <v>33</v>
      </c>
      <c r="D1306" s="9">
        <v>2017</v>
      </c>
      <c r="E1306" s="4">
        <v>43084</v>
      </c>
      <c r="F1306" s="205">
        <v>6570050</v>
      </c>
      <c r="G1306" s="174">
        <v>156953</v>
      </c>
      <c r="H1306" s="1">
        <v>6.5220847215611606</v>
      </c>
      <c r="I1306" s="1">
        <v>3.5825343940527188</v>
      </c>
      <c r="J1306" s="1">
        <v>4.8895548604972685</v>
      </c>
      <c r="K1306" s="1">
        <v>1.926973550010199</v>
      </c>
      <c r="L1306" s="1">
        <v>3.7333186011196489</v>
      </c>
      <c r="M1306" s="1">
        <v>6.1857505496248946</v>
      </c>
      <c r="N1306" s="1" t="s">
        <v>581</v>
      </c>
      <c r="O1306" s="1">
        <v>0.64021803676253941</v>
      </c>
      <c r="P1306" s="1">
        <v>1.5109585004872963</v>
      </c>
      <c r="Q1306" s="1" t="s">
        <v>581</v>
      </c>
      <c r="R1306" s="1" t="s">
        <v>1741</v>
      </c>
      <c r="S1306" s="1" t="s">
        <v>1741</v>
      </c>
      <c r="T1306" s="1" t="s">
        <v>1741</v>
      </c>
      <c r="U1306" s="1" t="s">
        <v>1741</v>
      </c>
      <c r="V1306" s="1" t="s">
        <v>1741</v>
      </c>
      <c r="W1306" s="3" t="s">
        <v>1741</v>
      </c>
      <c r="X1306" s="3" t="s">
        <v>1741</v>
      </c>
      <c r="Y1306" s="3" t="s">
        <v>1741</v>
      </c>
      <c r="Z1306" s="3" t="s">
        <v>1741</v>
      </c>
      <c r="AA1306" s="3" t="s">
        <v>1741</v>
      </c>
      <c r="AB1306" s="3" t="s">
        <v>1741</v>
      </c>
      <c r="AC1306" s="3" t="s">
        <v>1741</v>
      </c>
      <c r="AD1306" s="3" t="s">
        <v>1741</v>
      </c>
      <c r="AE1306" s="3" t="s">
        <v>1741</v>
      </c>
      <c r="AF1306" s="3" t="s">
        <v>1741</v>
      </c>
      <c r="AG1306" s="3" t="s">
        <v>1741</v>
      </c>
      <c r="AH1306" s="3" t="s">
        <v>1741</v>
      </c>
      <c r="AI1306" s="15" t="s">
        <v>1741</v>
      </c>
    </row>
    <row r="1307" spans="1:35" x14ac:dyDescent="0.3">
      <c r="A1307" s="48" t="s">
        <v>72</v>
      </c>
      <c r="B1307" s="89" t="s">
        <v>552</v>
      </c>
      <c r="C1307" s="89" t="s">
        <v>34</v>
      </c>
      <c r="D1307" s="9">
        <v>2017</v>
      </c>
      <c r="E1307" s="4">
        <v>42773</v>
      </c>
      <c r="F1307" s="205">
        <v>6582780</v>
      </c>
      <c r="G1307" s="174">
        <v>152713</v>
      </c>
      <c r="H1307" s="1">
        <v>14.123608398706873</v>
      </c>
      <c r="I1307" s="1">
        <v>2.7467920073262504</v>
      </c>
      <c r="J1307" s="1">
        <v>6.3221122549181867</v>
      </c>
      <c r="K1307" s="1">
        <v>1.5984133814394315</v>
      </c>
      <c r="L1307" s="1">
        <v>1.9649575761587943</v>
      </c>
      <c r="M1307" s="1">
        <v>3.7072589454172324</v>
      </c>
      <c r="N1307" s="1" t="s">
        <v>581</v>
      </c>
      <c r="O1307" s="1">
        <v>0.45785751326779428</v>
      </c>
      <c r="P1307" s="1">
        <v>1.1420784923813621</v>
      </c>
      <c r="Q1307" s="1" t="s">
        <v>581</v>
      </c>
      <c r="R1307" s="1" t="s">
        <v>1741</v>
      </c>
      <c r="S1307" s="1" t="s">
        <v>1741</v>
      </c>
      <c r="T1307" s="1" t="s">
        <v>1741</v>
      </c>
      <c r="U1307" s="1" t="s">
        <v>1741</v>
      </c>
      <c r="V1307" s="1" t="s">
        <v>1741</v>
      </c>
      <c r="W1307" s="3" t="s">
        <v>1741</v>
      </c>
      <c r="X1307" s="3" t="s">
        <v>1741</v>
      </c>
      <c r="Y1307" s="3" t="s">
        <v>1741</v>
      </c>
      <c r="Z1307" s="3" t="s">
        <v>1741</v>
      </c>
      <c r="AA1307" s="3" t="s">
        <v>1741</v>
      </c>
      <c r="AB1307" s="3" t="s">
        <v>1741</v>
      </c>
      <c r="AC1307" s="3" t="s">
        <v>1741</v>
      </c>
      <c r="AD1307" s="3" t="s">
        <v>1741</v>
      </c>
      <c r="AE1307" s="3" t="s">
        <v>1741</v>
      </c>
      <c r="AF1307" s="3" t="s">
        <v>1741</v>
      </c>
      <c r="AG1307" s="3" t="s">
        <v>1741</v>
      </c>
      <c r="AH1307" s="3" t="s">
        <v>1741</v>
      </c>
      <c r="AI1307" s="15" t="s">
        <v>1741</v>
      </c>
    </row>
    <row r="1308" spans="1:35" x14ac:dyDescent="0.3">
      <c r="A1308" s="48" t="s">
        <v>73</v>
      </c>
      <c r="B1308" s="89" t="s">
        <v>552</v>
      </c>
      <c r="C1308" s="89" t="s">
        <v>34</v>
      </c>
      <c r="D1308" s="9">
        <v>2017</v>
      </c>
      <c r="E1308" s="4">
        <v>42789</v>
      </c>
      <c r="F1308" s="205">
        <v>6582780</v>
      </c>
      <c r="G1308" s="174">
        <v>152713</v>
      </c>
      <c r="H1308" s="1">
        <v>7.2196979747059347</v>
      </c>
      <c r="I1308" s="1">
        <v>1.6842442734589194</v>
      </c>
      <c r="J1308" s="1">
        <v>3.3827717343238701</v>
      </c>
      <c r="K1308" s="1">
        <v>1.44898071990802</v>
      </c>
      <c r="L1308" s="1">
        <v>1.2590651808614133</v>
      </c>
      <c r="M1308" s="1">
        <v>2.2983550013266116</v>
      </c>
      <c r="N1308" s="1" t="s">
        <v>581</v>
      </c>
      <c r="O1308" s="1">
        <v>0.36589059874414076</v>
      </c>
      <c r="P1308" s="1">
        <v>0.6998982930927744</v>
      </c>
      <c r="Q1308" s="1" t="s">
        <v>581</v>
      </c>
      <c r="R1308" s="1" t="s">
        <v>1741</v>
      </c>
      <c r="S1308" s="1" t="s">
        <v>1741</v>
      </c>
      <c r="T1308" s="1" t="s">
        <v>1741</v>
      </c>
      <c r="U1308" s="1" t="s">
        <v>1741</v>
      </c>
      <c r="V1308" s="1" t="s">
        <v>1741</v>
      </c>
      <c r="W1308" s="3" t="s">
        <v>1741</v>
      </c>
      <c r="X1308" s="3" t="s">
        <v>1741</v>
      </c>
      <c r="Y1308" s="3" t="s">
        <v>1741</v>
      </c>
      <c r="Z1308" s="3" t="s">
        <v>1741</v>
      </c>
      <c r="AA1308" s="3" t="s">
        <v>1741</v>
      </c>
      <c r="AB1308" s="3" t="s">
        <v>1741</v>
      </c>
      <c r="AC1308" s="3" t="s">
        <v>1741</v>
      </c>
      <c r="AD1308" s="3" t="s">
        <v>1741</v>
      </c>
      <c r="AE1308" s="3" t="s">
        <v>1741</v>
      </c>
      <c r="AF1308" s="3" t="s">
        <v>1741</v>
      </c>
      <c r="AG1308" s="3" t="s">
        <v>1741</v>
      </c>
      <c r="AH1308" s="3" t="s">
        <v>1741</v>
      </c>
      <c r="AI1308" s="15" t="s">
        <v>1741</v>
      </c>
    </row>
    <row r="1309" spans="1:35" x14ac:dyDescent="0.3">
      <c r="A1309" s="48" t="s">
        <v>74</v>
      </c>
      <c r="B1309" s="89" t="s">
        <v>552</v>
      </c>
      <c r="C1309" s="89" t="s">
        <v>34</v>
      </c>
      <c r="D1309" s="9">
        <v>2017</v>
      </c>
      <c r="E1309" s="4">
        <v>42823</v>
      </c>
      <c r="F1309" s="205">
        <v>6582780</v>
      </c>
      <c r="G1309" s="174">
        <v>152713</v>
      </c>
      <c r="H1309" s="1">
        <v>7.4974872807957516</v>
      </c>
      <c r="I1309" s="1">
        <v>1.8452805859067016</v>
      </c>
      <c r="J1309" s="1">
        <v>2.8734473658710136</v>
      </c>
      <c r="K1309" s="1">
        <v>1.5295581362944162</v>
      </c>
      <c r="L1309" s="1">
        <v>1.0676907117807009</v>
      </c>
      <c r="M1309" s="1">
        <v>1.6957440716517016</v>
      </c>
      <c r="N1309" s="1" t="s">
        <v>581</v>
      </c>
      <c r="O1309" s="1">
        <v>0.32299887079080025</v>
      </c>
      <c r="P1309" s="1">
        <v>0.60809808788139619</v>
      </c>
      <c r="Q1309" s="1" t="s">
        <v>581</v>
      </c>
      <c r="R1309" s="1" t="s">
        <v>1741</v>
      </c>
      <c r="S1309" s="1" t="s">
        <v>1741</v>
      </c>
      <c r="T1309" s="1" t="s">
        <v>1741</v>
      </c>
      <c r="U1309" s="1" t="s">
        <v>1741</v>
      </c>
      <c r="V1309" s="1" t="s">
        <v>1741</v>
      </c>
      <c r="W1309" s="3" t="s">
        <v>1741</v>
      </c>
      <c r="X1309" s="3" t="s">
        <v>1741</v>
      </c>
      <c r="Y1309" s="3" t="s">
        <v>1741</v>
      </c>
      <c r="Z1309" s="3" t="s">
        <v>1741</v>
      </c>
      <c r="AA1309" s="3" t="s">
        <v>1741</v>
      </c>
      <c r="AB1309" s="3" t="s">
        <v>1741</v>
      </c>
      <c r="AC1309" s="3" t="s">
        <v>1741</v>
      </c>
      <c r="AD1309" s="3" t="s">
        <v>1741</v>
      </c>
      <c r="AE1309" s="3" t="s">
        <v>1741</v>
      </c>
      <c r="AF1309" s="3" t="s">
        <v>1741</v>
      </c>
      <c r="AG1309" s="3" t="s">
        <v>1741</v>
      </c>
      <c r="AH1309" s="3" t="s">
        <v>1741</v>
      </c>
      <c r="AI1309" s="15" t="s">
        <v>1741</v>
      </c>
    </row>
    <row r="1310" spans="1:35" x14ac:dyDescent="0.3">
      <c r="A1310" s="48" t="s">
        <v>75</v>
      </c>
      <c r="B1310" s="89" t="s">
        <v>552</v>
      </c>
      <c r="C1310" s="89" t="s">
        <v>34</v>
      </c>
      <c r="D1310" s="9">
        <v>2017</v>
      </c>
      <c r="E1310" s="4">
        <v>42845</v>
      </c>
      <c r="F1310" s="205">
        <v>6582780</v>
      </c>
      <c r="G1310" s="174">
        <v>152713</v>
      </c>
      <c r="H1310" s="1">
        <v>6.292306841435761</v>
      </c>
      <c r="I1310" s="1">
        <v>1.6900613904098227</v>
      </c>
      <c r="J1310" s="1">
        <v>2.8106299430341242</v>
      </c>
      <c r="K1310" s="1">
        <v>1.145423372601073</v>
      </c>
      <c r="L1310" s="1">
        <v>1.2863558431502682</v>
      </c>
      <c r="M1310" s="1">
        <v>1.4639677009014989</v>
      </c>
      <c r="N1310" s="1" t="s">
        <v>581</v>
      </c>
      <c r="O1310" s="1">
        <v>0.37004590454067809</v>
      </c>
      <c r="P1310" s="1">
        <v>0.77781096178308717</v>
      </c>
      <c r="Q1310" s="1" t="s">
        <v>581</v>
      </c>
      <c r="R1310" s="1" t="s">
        <v>1741</v>
      </c>
      <c r="S1310" s="1" t="s">
        <v>1741</v>
      </c>
      <c r="T1310" s="1" t="s">
        <v>1741</v>
      </c>
      <c r="U1310" s="1" t="s">
        <v>1741</v>
      </c>
      <c r="V1310" s="1" t="s">
        <v>1741</v>
      </c>
      <c r="W1310" s="3" t="s">
        <v>1741</v>
      </c>
      <c r="X1310" s="3" t="s">
        <v>1741</v>
      </c>
      <c r="Y1310" s="3" t="s">
        <v>1741</v>
      </c>
      <c r="Z1310" s="3" t="s">
        <v>1741</v>
      </c>
      <c r="AA1310" s="3" t="s">
        <v>1741</v>
      </c>
      <c r="AB1310" s="3" t="s">
        <v>1741</v>
      </c>
      <c r="AC1310" s="3" t="s">
        <v>1741</v>
      </c>
      <c r="AD1310" s="3" t="s">
        <v>1741</v>
      </c>
      <c r="AE1310" s="3" t="s">
        <v>1741</v>
      </c>
      <c r="AF1310" s="3" t="s">
        <v>1741</v>
      </c>
      <c r="AG1310" s="3" t="s">
        <v>1741</v>
      </c>
      <c r="AH1310" s="3" t="s">
        <v>1741</v>
      </c>
      <c r="AI1310" s="15" t="s">
        <v>1741</v>
      </c>
    </row>
    <row r="1311" spans="1:35" x14ac:dyDescent="0.3">
      <c r="A1311" s="48" t="s">
        <v>76</v>
      </c>
      <c r="B1311" s="89" t="s">
        <v>552</v>
      </c>
      <c r="C1311" s="89" t="s">
        <v>34</v>
      </c>
      <c r="D1311" s="9">
        <v>2017</v>
      </c>
      <c r="E1311" s="4">
        <v>42873</v>
      </c>
      <c r="F1311" s="205">
        <v>6582780</v>
      </c>
      <c r="G1311" s="174">
        <v>152713</v>
      </c>
      <c r="H1311" s="1">
        <v>4.6124834172066356</v>
      </c>
      <c r="I1311" s="1">
        <v>1.4750737317589273</v>
      </c>
      <c r="J1311" s="1">
        <v>2.2803670690392397</v>
      </c>
      <c r="K1311" s="1">
        <v>0.90703768268482265</v>
      </c>
      <c r="L1311" s="1">
        <v>1.2122707188983541</v>
      </c>
      <c r="M1311" s="1">
        <v>1.4351653893804341</v>
      </c>
      <c r="N1311" s="1" t="s">
        <v>581</v>
      </c>
      <c r="O1311" s="1">
        <v>0.24986569307853385</v>
      </c>
      <c r="P1311" s="1" t="s">
        <v>581</v>
      </c>
      <c r="Q1311" s="1" t="s">
        <v>581</v>
      </c>
      <c r="R1311" s="1" t="s">
        <v>1741</v>
      </c>
      <c r="S1311" s="1" t="s">
        <v>1741</v>
      </c>
      <c r="T1311" s="1" t="s">
        <v>1741</v>
      </c>
      <c r="U1311" s="1" t="s">
        <v>1741</v>
      </c>
      <c r="V1311" s="1" t="s">
        <v>1741</v>
      </c>
      <c r="W1311" s="3" t="s">
        <v>1741</v>
      </c>
      <c r="X1311" s="3" t="s">
        <v>1741</v>
      </c>
      <c r="Y1311" s="3" t="s">
        <v>1741</v>
      </c>
      <c r="Z1311" s="3" t="s">
        <v>1741</v>
      </c>
      <c r="AA1311" s="3" t="s">
        <v>1741</v>
      </c>
      <c r="AB1311" s="3" t="s">
        <v>1741</v>
      </c>
      <c r="AC1311" s="3" t="s">
        <v>1741</v>
      </c>
      <c r="AD1311" s="3" t="s">
        <v>1741</v>
      </c>
      <c r="AE1311" s="3" t="s">
        <v>1741</v>
      </c>
      <c r="AF1311" s="3" t="s">
        <v>1741</v>
      </c>
      <c r="AG1311" s="3" t="s">
        <v>1741</v>
      </c>
      <c r="AH1311" s="3" t="s">
        <v>1741</v>
      </c>
      <c r="AI1311" s="15" t="s">
        <v>1741</v>
      </c>
    </row>
    <row r="1312" spans="1:35" x14ac:dyDescent="0.3">
      <c r="A1312" s="48" t="s">
        <v>77</v>
      </c>
      <c r="B1312" s="89" t="s">
        <v>552</v>
      </c>
      <c r="C1312" s="89" t="s">
        <v>34</v>
      </c>
      <c r="D1312" s="9">
        <v>2017</v>
      </c>
      <c r="E1312" s="4">
        <v>42906</v>
      </c>
      <c r="F1312" s="205">
        <v>6582780</v>
      </c>
      <c r="G1312" s="174">
        <v>152713</v>
      </c>
      <c r="H1312" s="1">
        <v>2.8745073151179104</v>
      </c>
      <c r="I1312" s="1">
        <v>2.3127797448059324</v>
      </c>
      <c r="J1312" s="1">
        <v>3.0953414835103659</v>
      </c>
      <c r="K1312" s="1">
        <v>1.6575032845658808</v>
      </c>
      <c r="L1312" s="1">
        <v>1.4697040550470974</v>
      </c>
      <c r="M1312" s="1">
        <v>2.8410938161088475</v>
      </c>
      <c r="N1312" s="1" t="s">
        <v>581</v>
      </c>
      <c r="O1312" s="1">
        <v>0.37359431714432056</v>
      </c>
      <c r="P1312" s="1">
        <v>0.72249315251519819</v>
      </c>
      <c r="Q1312" s="1" t="s">
        <v>581</v>
      </c>
      <c r="R1312" s="1" t="s">
        <v>1741</v>
      </c>
      <c r="S1312" s="1" t="s">
        <v>1741</v>
      </c>
      <c r="T1312" s="1" t="s">
        <v>1741</v>
      </c>
      <c r="U1312" s="1" t="s">
        <v>1741</v>
      </c>
      <c r="V1312" s="1" t="s">
        <v>1741</v>
      </c>
      <c r="W1312" s="3" t="s">
        <v>1741</v>
      </c>
      <c r="X1312" s="3" t="s">
        <v>1741</v>
      </c>
      <c r="Y1312" s="3" t="s">
        <v>1741</v>
      </c>
      <c r="Z1312" s="3" t="s">
        <v>1741</v>
      </c>
      <c r="AA1312" s="3" t="s">
        <v>1741</v>
      </c>
      <c r="AB1312" s="3" t="s">
        <v>1741</v>
      </c>
      <c r="AC1312" s="3" t="s">
        <v>1741</v>
      </c>
      <c r="AD1312" s="3" t="s">
        <v>1741</v>
      </c>
      <c r="AE1312" s="3" t="s">
        <v>1741</v>
      </c>
      <c r="AF1312" s="3" t="s">
        <v>1741</v>
      </c>
      <c r="AG1312" s="3" t="s">
        <v>1741</v>
      </c>
      <c r="AH1312" s="3" t="s">
        <v>1741</v>
      </c>
      <c r="AI1312" s="15" t="s">
        <v>1741</v>
      </c>
    </row>
    <row r="1313" spans="1:35" x14ac:dyDescent="0.3">
      <c r="A1313" s="48" t="s">
        <v>78</v>
      </c>
      <c r="B1313" s="89" t="s">
        <v>552</v>
      </c>
      <c r="C1313" s="89" t="s">
        <v>34</v>
      </c>
      <c r="D1313" s="9">
        <v>2017</v>
      </c>
      <c r="E1313" s="4">
        <v>42929</v>
      </c>
      <c r="F1313" s="205">
        <v>6582780</v>
      </c>
      <c r="G1313" s="174">
        <v>152713</v>
      </c>
      <c r="H1313" s="1">
        <v>5.1655614573367208</v>
      </c>
      <c r="I1313" s="1">
        <v>1.9438487677740757</v>
      </c>
      <c r="J1313" s="1">
        <v>2.5264535427182651</v>
      </c>
      <c r="K1313" s="1">
        <v>1.1035047782433218</v>
      </c>
      <c r="L1313" s="1">
        <v>1.0939922800303521</v>
      </c>
      <c r="M1313" s="1">
        <v>2.0129106045110139</v>
      </c>
      <c r="N1313" s="1" t="s">
        <v>581</v>
      </c>
      <c r="O1313" s="1">
        <v>0.40912540001979486</v>
      </c>
      <c r="P1313" s="1">
        <v>0.87357724918346491</v>
      </c>
      <c r="Q1313" s="1" t="s">
        <v>581</v>
      </c>
      <c r="R1313" s="1" t="s">
        <v>1741</v>
      </c>
      <c r="S1313" s="1" t="s">
        <v>1741</v>
      </c>
      <c r="T1313" s="1" t="s">
        <v>1741</v>
      </c>
      <c r="U1313" s="1" t="s">
        <v>1741</v>
      </c>
      <c r="V1313" s="1" t="s">
        <v>1741</v>
      </c>
      <c r="W1313" s="3" t="s">
        <v>1741</v>
      </c>
      <c r="X1313" s="3" t="s">
        <v>1741</v>
      </c>
      <c r="Y1313" s="3" t="s">
        <v>1741</v>
      </c>
      <c r="Z1313" s="3" t="s">
        <v>1741</v>
      </c>
      <c r="AA1313" s="3" t="s">
        <v>1741</v>
      </c>
      <c r="AB1313" s="3" t="s">
        <v>1741</v>
      </c>
      <c r="AC1313" s="3" t="s">
        <v>1741</v>
      </c>
      <c r="AD1313" s="3" t="s">
        <v>1741</v>
      </c>
      <c r="AE1313" s="3" t="s">
        <v>1741</v>
      </c>
      <c r="AF1313" s="3" t="s">
        <v>1741</v>
      </c>
      <c r="AG1313" s="3" t="s">
        <v>1741</v>
      </c>
      <c r="AH1313" s="3" t="s">
        <v>1741</v>
      </c>
      <c r="AI1313" s="15" t="s">
        <v>1741</v>
      </c>
    </row>
    <row r="1314" spans="1:35" x14ac:dyDescent="0.3">
      <c r="A1314" s="48" t="s">
        <v>79</v>
      </c>
      <c r="B1314" s="89" t="s">
        <v>552</v>
      </c>
      <c r="C1314" s="89" t="s">
        <v>34</v>
      </c>
      <c r="D1314" s="9">
        <v>2017</v>
      </c>
      <c r="E1314" s="4">
        <v>42958</v>
      </c>
      <c r="F1314" s="205">
        <v>6582780</v>
      </c>
      <c r="G1314" s="174">
        <v>152713</v>
      </c>
      <c r="H1314" s="1">
        <v>3.7471995559256173</v>
      </c>
      <c r="I1314" s="1">
        <v>1.6684984734943102</v>
      </c>
      <c r="J1314" s="1">
        <v>2.5629220094365808</v>
      </c>
      <c r="K1314" s="1">
        <v>1.628653899528171</v>
      </c>
      <c r="L1314" s="1">
        <v>1.3352983624757147</v>
      </c>
      <c r="M1314" s="1">
        <v>2.0481376630585624</v>
      </c>
      <c r="N1314" s="1" t="s">
        <v>581</v>
      </c>
      <c r="O1314" s="1">
        <v>0.35439689147932274</v>
      </c>
      <c r="P1314" s="1" t="s">
        <v>581</v>
      </c>
      <c r="Q1314" s="1" t="s">
        <v>581</v>
      </c>
      <c r="R1314" s="1" t="s">
        <v>1741</v>
      </c>
      <c r="S1314" s="1" t="s">
        <v>1741</v>
      </c>
      <c r="T1314" s="1" t="s">
        <v>1741</v>
      </c>
      <c r="U1314" s="1" t="s">
        <v>1741</v>
      </c>
      <c r="V1314" s="1" t="s">
        <v>1741</v>
      </c>
      <c r="W1314" s="3" t="s">
        <v>1741</v>
      </c>
      <c r="X1314" s="3" t="s">
        <v>1741</v>
      </c>
      <c r="Y1314" s="3" t="s">
        <v>1741</v>
      </c>
      <c r="Z1314" s="3" t="s">
        <v>1741</v>
      </c>
      <c r="AA1314" s="3" t="s">
        <v>1741</v>
      </c>
      <c r="AB1314" s="3" t="s">
        <v>1741</v>
      </c>
      <c r="AC1314" s="3" t="s">
        <v>1741</v>
      </c>
      <c r="AD1314" s="3" t="s">
        <v>1741</v>
      </c>
      <c r="AE1314" s="3" t="s">
        <v>1741</v>
      </c>
      <c r="AF1314" s="3" t="s">
        <v>1741</v>
      </c>
      <c r="AG1314" s="3" t="s">
        <v>1741</v>
      </c>
      <c r="AH1314" s="3" t="s">
        <v>1741</v>
      </c>
      <c r="AI1314" s="15" t="s">
        <v>1741</v>
      </c>
    </row>
    <row r="1315" spans="1:35" x14ac:dyDescent="0.3">
      <c r="A1315" s="48" t="s">
        <v>80</v>
      </c>
      <c r="B1315" s="89" t="s">
        <v>552</v>
      </c>
      <c r="C1315" s="89" t="s">
        <v>34</v>
      </c>
      <c r="D1315" s="9">
        <v>2017</v>
      </c>
      <c r="E1315" s="4">
        <v>42998</v>
      </c>
      <c r="F1315" s="205">
        <v>6582780</v>
      </c>
      <c r="G1315" s="174">
        <v>152713</v>
      </c>
      <c r="H1315" s="1">
        <v>4.0495931723710976</v>
      </c>
      <c r="I1315" s="1">
        <v>1.7496904572388783</v>
      </c>
      <c r="J1315" s="1">
        <v>1.3885203856018393</v>
      </c>
      <c r="K1315" s="1">
        <v>1.0071194835057928</v>
      </c>
      <c r="L1315" s="1">
        <v>1.1950561599009462</v>
      </c>
      <c r="M1315" s="1">
        <v>2.0992858406296984</v>
      </c>
      <c r="N1315" s="1" t="s">
        <v>581</v>
      </c>
      <c r="O1315" s="1">
        <v>0.31838684001061307</v>
      </c>
      <c r="P1315" s="1" t="s">
        <v>581</v>
      </c>
      <c r="Q1315" s="1" t="s">
        <v>581</v>
      </c>
      <c r="R1315" s="1" t="s">
        <v>1741</v>
      </c>
      <c r="S1315" s="1" t="s">
        <v>1741</v>
      </c>
      <c r="T1315" s="1" t="s">
        <v>1741</v>
      </c>
      <c r="U1315" s="1" t="s">
        <v>1741</v>
      </c>
      <c r="V1315" s="1" t="s">
        <v>1741</v>
      </c>
      <c r="W1315" s="3" t="s">
        <v>1741</v>
      </c>
      <c r="X1315" s="3" t="s">
        <v>1741</v>
      </c>
      <c r="Y1315" s="3" t="s">
        <v>1741</v>
      </c>
      <c r="Z1315" s="3" t="s">
        <v>1741</v>
      </c>
      <c r="AA1315" s="3" t="s">
        <v>1741</v>
      </c>
      <c r="AB1315" s="3" t="s">
        <v>1741</v>
      </c>
      <c r="AC1315" s="3" t="s">
        <v>1741</v>
      </c>
      <c r="AD1315" s="3" t="s">
        <v>1741</v>
      </c>
      <c r="AE1315" s="3" t="s">
        <v>1741</v>
      </c>
      <c r="AF1315" s="3" t="s">
        <v>1741</v>
      </c>
      <c r="AG1315" s="3" t="s">
        <v>1741</v>
      </c>
      <c r="AH1315" s="3" t="s">
        <v>1741</v>
      </c>
      <c r="AI1315" s="15" t="s">
        <v>1741</v>
      </c>
    </row>
    <row r="1316" spans="1:35" x14ac:dyDescent="0.3">
      <c r="A1316" s="48" t="s">
        <v>81</v>
      </c>
      <c r="B1316" s="89" t="s">
        <v>552</v>
      </c>
      <c r="C1316" s="89" t="s">
        <v>34</v>
      </c>
      <c r="D1316" s="9">
        <v>2017</v>
      </c>
      <c r="E1316" s="4">
        <v>43025</v>
      </c>
      <c r="F1316" s="205">
        <v>6582780</v>
      </c>
      <c r="G1316" s="174">
        <v>152713</v>
      </c>
      <c r="H1316" s="1">
        <v>4.8607086421401711</v>
      </c>
      <c r="I1316" s="1">
        <v>1.8737619906078211</v>
      </c>
      <c r="J1316" s="1">
        <v>3.6133181990162697</v>
      </c>
      <c r="K1316" s="1">
        <v>1.6736774164830519</v>
      </c>
      <c r="L1316" s="1">
        <v>1.5358438494580582</v>
      </c>
      <c r="M1316" s="1">
        <v>2.5240924973848791</v>
      </c>
      <c r="N1316" s="1" t="s">
        <v>581</v>
      </c>
      <c r="O1316" s="1">
        <v>0.35539827735861657</v>
      </c>
      <c r="P1316" s="1">
        <v>0.43392090093699237</v>
      </c>
      <c r="Q1316" s="1" t="s">
        <v>581</v>
      </c>
      <c r="R1316" s="1" t="s">
        <v>1741</v>
      </c>
      <c r="S1316" s="1" t="s">
        <v>1741</v>
      </c>
      <c r="T1316" s="1" t="s">
        <v>1741</v>
      </c>
      <c r="U1316" s="1" t="s">
        <v>1741</v>
      </c>
      <c r="V1316" s="1" t="s">
        <v>1741</v>
      </c>
      <c r="W1316" s="3" t="s">
        <v>1741</v>
      </c>
      <c r="X1316" s="3" t="s">
        <v>1741</v>
      </c>
      <c r="Y1316" s="3" t="s">
        <v>1741</v>
      </c>
      <c r="Z1316" s="3" t="s">
        <v>1741</v>
      </c>
      <c r="AA1316" s="3" t="s">
        <v>1741</v>
      </c>
      <c r="AB1316" s="3" t="s">
        <v>1741</v>
      </c>
      <c r="AC1316" s="3" t="s">
        <v>1741</v>
      </c>
      <c r="AD1316" s="3" t="s">
        <v>1741</v>
      </c>
      <c r="AE1316" s="3" t="s">
        <v>1741</v>
      </c>
      <c r="AF1316" s="3" t="s">
        <v>1741</v>
      </c>
      <c r="AG1316" s="3" t="s">
        <v>1741</v>
      </c>
      <c r="AH1316" s="3" t="s">
        <v>1741</v>
      </c>
      <c r="AI1316" s="15" t="s">
        <v>1741</v>
      </c>
    </row>
    <row r="1317" spans="1:35" x14ac:dyDescent="0.3">
      <c r="A1317" s="48" t="s">
        <v>82</v>
      </c>
      <c r="B1317" s="89" t="s">
        <v>552</v>
      </c>
      <c r="C1317" s="89" t="s">
        <v>34</v>
      </c>
      <c r="D1317" s="9">
        <v>2017</v>
      </c>
      <c r="E1317" s="4">
        <v>43060</v>
      </c>
      <c r="F1317" s="205">
        <v>6582780</v>
      </c>
      <c r="G1317" s="174">
        <v>152713</v>
      </c>
      <c r="H1317" s="1">
        <v>10.248890650634777</v>
      </c>
      <c r="I1317" s="1">
        <v>2.2003105077131435</v>
      </c>
      <c r="J1317" s="1">
        <v>2.9353219040068708</v>
      </c>
      <c r="K1317" s="1">
        <v>1.2800405201554741</v>
      </c>
      <c r="L1317" s="1">
        <v>1.4911196996223257</v>
      </c>
      <c r="M1317" s="1">
        <v>2.0062982415573836</v>
      </c>
      <c r="N1317" s="1" t="s">
        <v>581</v>
      </c>
      <c r="O1317" s="1">
        <v>0.63939263810436142</v>
      </c>
      <c r="P1317" s="1" t="s">
        <v>581</v>
      </c>
      <c r="Q1317" s="1" t="s">
        <v>581</v>
      </c>
      <c r="R1317" s="1" t="s">
        <v>1741</v>
      </c>
      <c r="S1317" s="1" t="s">
        <v>1741</v>
      </c>
      <c r="T1317" s="1" t="s">
        <v>1741</v>
      </c>
      <c r="U1317" s="1" t="s">
        <v>1741</v>
      </c>
      <c r="V1317" s="1" t="s">
        <v>1741</v>
      </c>
      <c r="W1317" s="3" t="s">
        <v>1741</v>
      </c>
      <c r="X1317" s="3" t="s">
        <v>1741</v>
      </c>
      <c r="Y1317" s="3" t="s">
        <v>1741</v>
      </c>
      <c r="Z1317" s="3" t="s">
        <v>1741</v>
      </c>
      <c r="AA1317" s="3" t="s">
        <v>1741</v>
      </c>
      <c r="AB1317" s="3" t="s">
        <v>1741</v>
      </c>
      <c r="AC1317" s="3" t="s">
        <v>1741</v>
      </c>
      <c r="AD1317" s="3" t="s">
        <v>1741</v>
      </c>
      <c r="AE1317" s="3" t="s">
        <v>1741</v>
      </c>
      <c r="AF1317" s="3" t="s">
        <v>1741</v>
      </c>
      <c r="AG1317" s="3" t="s">
        <v>1741</v>
      </c>
      <c r="AH1317" s="3" t="s">
        <v>1741</v>
      </c>
      <c r="AI1317" s="15" t="s">
        <v>1741</v>
      </c>
    </row>
    <row r="1318" spans="1:35" x14ac:dyDescent="0.3">
      <c r="A1318" s="48" t="s">
        <v>83</v>
      </c>
      <c r="B1318" s="89" t="s">
        <v>552</v>
      </c>
      <c r="C1318" s="89" t="s">
        <v>34</v>
      </c>
      <c r="D1318" s="9">
        <v>2017</v>
      </c>
      <c r="E1318" s="4">
        <v>43083</v>
      </c>
      <c r="F1318" s="205">
        <v>6582780</v>
      </c>
      <c r="G1318" s="174">
        <v>152713</v>
      </c>
      <c r="H1318" s="1">
        <v>3.7890190603375014</v>
      </c>
      <c r="I1318" s="1">
        <v>2.0358342438590102</v>
      </c>
      <c r="J1318" s="1">
        <v>2.5228046214236572</v>
      </c>
      <c r="K1318" s="1">
        <v>1.1375500789122255</v>
      </c>
      <c r="L1318" s="1">
        <v>1.3691827526202907</v>
      </c>
      <c r="M1318" s="1">
        <v>2.1351118934887299</v>
      </c>
      <c r="N1318" s="1" t="s">
        <v>581</v>
      </c>
      <c r="O1318" s="1">
        <v>0.42282910444741217</v>
      </c>
      <c r="P1318" s="1">
        <v>0.42622718627331974</v>
      </c>
      <c r="Q1318" s="1" t="s">
        <v>581</v>
      </c>
      <c r="R1318" s="1" t="s">
        <v>1741</v>
      </c>
      <c r="S1318" s="1" t="s">
        <v>1741</v>
      </c>
      <c r="T1318" s="1" t="s">
        <v>1741</v>
      </c>
      <c r="U1318" s="1" t="s">
        <v>1741</v>
      </c>
      <c r="V1318" s="1" t="s">
        <v>1741</v>
      </c>
      <c r="W1318" s="3" t="s">
        <v>1741</v>
      </c>
      <c r="X1318" s="3" t="s">
        <v>1741</v>
      </c>
      <c r="Y1318" s="3" t="s">
        <v>1741</v>
      </c>
      <c r="Z1318" s="3" t="s">
        <v>1741</v>
      </c>
      <c r="AA1318" s="3" t="s">
        <v>1741</v>
      </c>
      <c r="AB1318" s="3" t="s">
        <v>1741</v>
      </c>
      <c r="AC1318" s="3" t="s">
        <v>1741</v>
      </c>
      <c r="AD1318" s="3" t="s">
        <v>1741</v>
      </c>
      <c r="AE1318" s="3" t="s">
        <v>1741</v>
      </c>
      <c r="AF1318" s="3" t="s">
        <v>1741</v>
      </c>
      <c r="AG1318" s="3" t="s">
        <v>1741</v>
      </c>
      <c r="AH1318" s="3" t="s">
        <v>1741</v>
      </c>
      <c r="AI1318" s="15" t="s">
        <v>1741</v>
      </c>
    </row>
    <row r="1319" spans="1:35" x14ac:dyDescent="0.3">
      <c r="A1319" s="48" t="s">
        <v>84</v>
      </c>
      <c r="B1319" s="89" t="s">
        <v>553</v>
      </c>
      <c r="C1319" s="89" t="s">
        <v>35</v>
      </c>
      <c r="D1319" s="9">
        <v>2017</v>
      </c>
      <c r="E1319" s="4">
        <v>42773</v>
      </c>
      <c r="F1319" s="205">
        <v>6583661</v>
      </c>
      <c r="G1319" s="174">
        <v>146245</v>
      </c>
      <c r="H1319" s="1">
        <v>15.8764430726531</v>
      </c>
      <c r="I1319" s="1">
        <v>4.8626015384799439</v>
      </c>
      <c r="J1319" s="1">
        <v>16.31273253657778</v>
      </c>
      <c r="K1319" s="1">
        <v>4.8368266159422895</v>
      </c>
      <c r="L1319" s="1">
        <v>4.3067867781645912</v>
      </c>
      <c r="M1319" s="1">
        <v>8.2785414348777895</v>
      </c>
      <c r="N1319" s="1" t="s">
        <v>581</v>
      </c>
      <c r="O1319" s="1">
        <v>0.53906614506693462</v>
      </c>
      <c r="P1319" s="1">
        <v>2.9337711899891135</v>
      </c>
      <c r="Q1319" s="1" t="s">
        <v>581</v>
      </c>
      <c r="R1319" s="1" t="s">
        <v>1741</v>
      </c>
      <c r="S1319" s="1" t="s">
        <v>1741</v>
      </c>
      <c r="T1319" s="1" t="s">
        <v>1741</v>
      </c>
      <c r="U1319" s="1" t="s">
        <v>1741</v>
      </c>
      <c r="V1319" s="1" t="s">
        <v>1741</v>
      </c>
      <c r="W1319" s="3" t="s">
        <v>1741</v>
      </c>
      <c r="X1319" s="3" t="s">
        <v>1741</v>
      </c>
      <c r="Y1319" s="3" t="s">
        <v>1741</v>
      </c>
      <c r="Z1319" s="3" t="s">
        <v>1741</v>
      </c>
      <c r="AA1319" s="3" t="s">
        <v>1741</v>
      </c>
      <c r="AB1319" s="3" t="s">
        <v>1741</v>
      </c>
      <c r="AC1319" s="3" t="s">
        <v>1741</v>
      </c>
      <c r="AD1319" s="3" t="s">
        <v>1741</v>
      </c>
      <c r="AE1319" s="3" t="s">
        <v>1741</v>
      </c>
      <c r="AF1319" s="3" t="s">
        <v>1741</v>
      </c>
      <c r="AG1319" s="3" t="s">
        <v>1741</v>
      </c>
      <c r="AH1319" s="3" t="s">
        <v>1741</v>
      </c>
      <c r="AI1319" s="15" t="s">
        <v>1741</v>
      </c>
    </row>
    <row r="1320" spans="1:35" x14ac:dyDescent="0.3">
      <c r="A1320" s="48" t="s">
        <v>84</v>
      </c>
      <c r="B1320" s="89" t="s">
        <v>553</v>
      </c>
      <c r="C1320" s="89" t="s">
        <v>35</v>
      </c>
      <c r="D1320" s="9">
        <v>2017</v>
      </c>
      <c r="E1320" s="4">
        <v>42773</v>
      </c>
      <c r="F1320" s="205">
        <v>6583661</v>
      </c>
      <c r="G1320" s="174">
        <v>146245</v>
      </c>
      <c r="H1320" s="1">
        <v>17.688406274716584</v>
      </c>
      <c r="I1320" s="1">
        <v>4.876526935583092</v>
      </c>
      <c r="J1320" s="1">
        <v>15.579620353282365</v>
      </c>
      <c r="K1320" s="1">
        <v>4.7974778100008786</v>
      </c>
      <c r="L1320" s="1">
        <v>4.0535196414447672</v>
      </c>
      <c r="M1320" s="1">
        <v>7.1129932331487833</v>
      </c>
      <c r="N1320" s="1" t="s">
        <v>581</v>
      </c>
      <c r="O1320" s="1">
        <v>0.52232182089814583</v>
      </c>
      <c r="P1320" s="1">
        <v>2.6436857368837332</v>
      </c>
      <c r="Q1320" s="1" t="s">
        <v>581</v>
      </c>
      <c r="R1320" s="1" t="s">
        <v>1741</v>
      </c>
      <c r="S1320" s="1" t="s">
        <v>1741</v>
      </c>
      <c r="T1320" s="1" t="s">
        <v>1741</v>
      </c>
      <c r="U1320" s="1" t="s">
        <v>1741</v>
      </c>
      <c r="V1320" s="1" t="s">
        <v>1741</v>
      </c>
      <c r="W1320" s="3" t="s">
        <v>1741</v>
      </c>
      <c r="X1320" s="3" t="s">
        <v>1741</v>
      </c>
      <c r="Y1320" s="3" t="s">
        <v>1741</v>
      </c>
      <c r="Z1320" s="3" t="s">
        <v>1741</v>
      </c>
      <c r="AA1320" s="3" t="s">
        <v>1741</v>
      </c>
      <c r="AB1320" s="3" t="s">
        <v>1741</v>
      </c>
      <c r="AC1320" s="3" t="s">
        <v>1741</v>
      </c>
      <c r="AD1320" s="3" t="s">
        <v>1741</v>
      </c>
      <c r="AE1320" s="3" t="s">
        <v>1741</v>
      </c>
      <c r="AF1320" s="3" t="s">
        <v>1741</v>
      </c>
      <c r="AG1320" s="3" t="s">
        <v>1741</v>
      </c>
      <c r="AH1320" s="3" t="s">
        <v>1741</v>
      </c>
      <c r="AI1320" s="15" t="s">
        <v>1741</v>
      </c>
    </row>
    <row r="1321" spans="1:35" x14ac:dyDescent="0.3">
      <c r="A1321" s="48" t="s">
        <v>85</v>
      </c>
      <c r="B1321" s="89" t="s">
        <v>553</v>
      </c>
      <c r="C1321" s="89" t="s">
        <v>35</v>
      </c>
      <c r="D1321" s="9">
        <v>2017</v>
      </c>
      <c r="E1321" s="4">
        <v>42788</v>
      </c>
      <c r="F1321" s="205">
        <v>6583661</v>
      </c>
      <c r="G1321" s="174">
        <v>146245</v>
      </c>
      <c r="H1321" s="1">
        <v>19.248275033844273</v>
      </c>
      <c r="I1321" s="1">
        <v>5.0433425040394777</v>
      </c>
      <c r="J1321" s="1">
        <v>12.871653784008036</v>
      </c>
      <c r="K1321" s="1">
        <v>3.4648783789685145</v>
      </c>
      <c r="L1321" s="1">
        <v>2.9825538233110622</v>
      </c>
      <c r="M1321" s="1">
        <v>5.56792873051225</v>
      </c>
      <c r="N1321" s="1" t="s">
        <v>581</v>
      </c>
      <c r="O1321" s="1">
        <v>0.76419275950914889</v>
      </c>
      <c r="P1321" s="1">
        <v>3.717520415738679</v>
      </c>
      <c r="Q1321" s="1" t="s">
        <v>581</v>
      </c>
      <c r="R1321" s="1" t="s">
        <v>1741</v>
      </c>
      <c r="S1321" s="1" t="s">
        <v>1741</v>
      </c>
      <c r="T1321" s="1" t="s">
        <v>1741</v>
      </c>
      <c r="U1321" s="1" t="s">
        <v>1741</v>
      </c>
      <c r="V1321" s="1" t="s">
        <v>1741</v>
      </c>
      <c r="W1321" s="3" t="s">
        <v>1741</v>
      </c>
      <c r="X1321" s="3" t="s">
        <v>1741</v>
      </c>
      <c r="Y1321" s="3" t="s">
        <v>1741</v>
      </c>
      <c r="Z1321" s="3" t="s">
        <v>1741</v>
      </c>
      <c r="AA1321" s="3" t="s">
        <v>1741</v>
      </c>
      <c r="AB1321" s="3" t="s">
        <v>1741</v>
      </c>
      <c r="AC1321" s="3" t="s">
        <v>1741</v>
      </c>
      <c r="AD1321" s="3" t="s">
        <v>1741</v>
      </c>
      <c r="AE1321" s="3" t="s">
        <v>1741</v>
      </c>
      <c r="AF1321" s="3" t="s">
        <v>1741</v>
      </c>
      <c r="AG1321" s="3" t="s">
        <v>1741</v>
      </c>
      <c r="AH1321" s="3" t="s">
        <v>1741</v>
      </c>
      <c r="AI1321" s="15" t="s">
        <v>1741</v>
      </c>
    </row>
    <row r="1322" spans="1:35" x14ac:dyDescent="0.3">
      <c r="A1322" s="48" t="s">
        <v>85</v>
      </c>
      <c r="B1322" s="89" t="s">
        <v>553</v>
      </c>
      <c r="C1322" s="89" t="s">
        <v>35</v>
      </c>
      <c r="D1322" s="9">
        <v>2017</v>
      </c>
      <c r="E1322" s="4">
        <v>42788</v>
      </c>
      <c r="F1322" s="205">
        <v>6583661</v>
      </c>
      <c r="G1322" s="174">
        <v>146245</v>
      </c>
      <c r="H1322" s="1">
        <v>19.612453121553056</v>
      </c>
      <c r="I1322" s="1">
        <v>5.0623207588793289</v>
      </c>
      <c r="J1322" s="1">
        <v>13.335451136112949</v>
      </c>
      <c r="K1322" s="1">
        <v>3.3682881094198098</v>
      </c>
      <c r="L1322" s="1">
        <v>3.1920361791308181</v>
      </c>
      <c r="M1322" s="1">
        <v>5.5261416280608859</v>
      </c>
      <c r="N1322" s="1" t="s">
        <v>581</v>
      </c>
      <c r="O1322" s="1">
        <v>0.69597396867416716</v>
      </c>
      <c r="P1322" s="1">
        <v>3.7889918376351202</v>
      </c>
      <c r="Q1322" s="1" t="s">
        <v>581</v>
      </c>
      <c r="R1322" s="1" t="s">
        <v>1741</v>
      </c>
      <c r="S1322" s="1" t="s">
        <v>1741</v>
      </c>
      <c r="T1322" s="1" t="s">
        <v>1741</v>
      </c>
      <c r="U1322" s="1" t="s">
        <v>1741</v>
      </c>
      <c r="V1322" s="1" t="s">
        <v>1741</v>
      </c>
      <c r="W1322" s="3" t="s">
        <v>1741</v>
      </c>
      <c r="X1322" s="3" t="s">
        <v>1741</v>
      </c>
      <c r="Y1322" s="3" t="s">
        <v>1741</v>
      </c>
      <c r="Z1322" s="3" t="s">
        <v>1741</v>
      </c>
      <c r="AA1322" s="3" t="s">
        <v>1741</v>
      </c>
      <c r="AB1322" s="3" t="s">
        <v>1741</v>
      </c>
      <c r="AC1322" s="3" t="s">
        <v>1741</v>
      </c>
      <c r="AD1322" s="3" t="s">
        <v>1741</v>
      </c>
      <c r="AE1322" s="3" t="s">
        <v>1741</v>
      </c>
      <c r="AF1322" s="3" t="s">
        <v>1741</v>
      </c>
      <c r="AG1322" s="3" t="s">
        <v>1741</v>
      </c>
      <c r="AH1322" s="3" t="s">
        <v>1741</v>
      </c>
      <c r="AI1322" s="15" t="s">
        <v>1741</v>
      </c>
    </row>
    <row r="1323" spans="1:35" x14ac:dyDescent="0.3">
      <c r="A1323" s="48" t="s">
        <v>86</v>
      </c>
      <c r="B1323" s="89" t="s">
        <v>553</v>
      </c>
      <c r="C1323" s="89" t="s">
        <v>35</v>
      </c>
      <c r="D1323" s="9">
        <v>2017</v>
      </c>
      <c r="E1323" s="4">
        <v>42815</v>
      </c>
      <c r="F1323" s="205">
        <v>6583661</v>
      </c>
      <c r="G1323" s="174">
        <v>146245</v>
      </c>
      <c r="H1323" s="1">
        <v>24.793168813223023</v>
      </c>
      <c r="I1323" s="1">
        <v>5.3633919165331152</v>
      </c>
      <c r="J1323" s="1">
        <v>9.965100005314719</v>
      </c>
      <c r="K1323" s="1">
        <v>2.3561925345899692</v>
      </c>
      <c r="L1323" s="1">
        <v>4.6382852998845046</v>
      </c>
      <c r="M1323" s="1">
        <v>7.6315973248099693</v>
      </c>
      <c r="N1323" s="1" t="s">
        <v>581</v>
      </c>
      <c r="O1323" s="1">
        <v>0.71911399998209369</v>
      </c>
      <c r="P1323" s="1">
        <v>14.229088053099957</v>
      </c>
      <c r="Q1323" s="1" t="s">
        <v>581</v>
      </c>
      <c r="R1323" s="1" t="s">
        <v>1741</v>
      </c>
      <c r="S1323" s="1" t="s">
        <v>1741</v>
      </c>
      <c r="T1323" s="1" t="s">
        <v>1741</v>
      </c>
      <c r="U1323" s="1" t="s">
        <v>1741</v>
      </c>
      <c r="V1323" s="1" t="s">
        <v>1741</v>
      </c>
      <c r="W1323" s="3" t="s">
        <v>1741</v>
      </c>
      <c r="X1323" s="3" t="s">
        <v>1741</v>
      </c>
      <c r="Y1323" s="3" t="s">
        <v>1741</v>
      </c>
      <c r="Z1323" s="3" t="s">
        <v>1741</v>
      </c>
      <c r="AA1323" s="3" t="s">
        <v>1741</v>
      </c>
      <c r="AB1323" s="3" t="s">
        <v>1741</v>
      </c>
      <c r="AC1323" s="3" t="s">
        <v>1741</v>
      </c>
      <c r="AD1323" s="3" t="s">
        <v>1741</v>
      </c>
      <c r="AE1323" s="3" t="s">
        <v>1741</v>
      </c>
      <c r="AF1323" s="3" t="s">
        <v>1741</v>
      </c>
      <c r="AG1323" s="3" t="s">
        <v>1741</v>
      </c>
      <c r="AH1323" s="3" t="s">
        <v>1741</v>
      </c>
      <c r="AI1323" s="15" t="s">
        <v>1741</v>
      </c>
    </row>
    <row r="1324" spans="1:35" x14ac:dyDescent="0.3">
      <c r="A1324" s="48" t="s">
        <v>86</v>
      </c>
      <c r="B1324" s="89" t="s">
        <v>553</v>
      </c>
      <c r="C1324" s="89" t="s">
        <v>35</v>
      </c>
      <c r="D1324" s="9">
        <v>2017</v>
      </c>
      <c r="E1324" s="4">
        <v>42815</v>
      </c>
      <c r="F1324" s="205">
        <v>6583661</v>
      </c>
      <c r="G1324" s="174">
        <v>146245</v>
      </c>
      <c r="H1324" s="1">
        <v>26.419788712072691</v>
      </c>
      <c r="I1324" s="1">
        <v>5.7109235407870598</v>
      </c>
      <c r="J1324" s="1">
        <v>10.715718498602909</v>
      </c>
      <c r="K1324" s="1">
        <v>2.7537109113815355</v>
      </c>
      <c r="L1324" s="1">
        <v>4.87467053663846</v>
      </c>
      <c r="M1324" s="1">
        <v>7.8923237259860768</v>
      </c>
      <c r="N1324" s="1" t="s">
        <v>581</v>
      </c>
      <c r="O1324" s="1">
        <v>0.79458915340810055</v>
      </c>
      <c r="P1324" s="1">
        <v>15.415525885469085</v>
      </c>
      <c r="Q1324" s="1" t="s">
        <v>581</v>
      </c>
      <c r="R1324" s="1" t="s">
        <v>1741</v>
      </c>
      <c r="S1324" s="1" t="s">
        <v>1741</v>
      </c>
      <c r="T1324" s="1" t="s">
        <v>1741</v>
      </c>
      <c r="U1324" s="1" t="s">
        <v>1741</v>
      </c>
      <c r="V1324" s="1" t="s">
        <v>1741</v>
      </c>
      <c r="W1324" s="3" t="s">
        <v>1741</v>
      </c>
      <c r="X1324" s="3" t="s">
        <v>1741</v>
      </c>
      <c r="Y1324" s="3" t="s">
        <v>1741</v>
      </c>
      <c r="Z1324" s="3" t="s">
        <v>1741</v>
      </c>
      <c r="AA1324" s="3" t="s">
        <v>1741</v>
      </c>
      <c r="AB1324" s="3" t="s">
        <v>1741</v>
      </c>
      <c r="AC1324" s="3" t="s">
        <v>1741</v>
      </c>
      <c r="AD1324" s="3" t="s">
        <v>1741</v>
      </c>
      <c r="AE1324" s="3" t="s">
        <v>1741</v>
      </c>
      <c r="AF1324" s="3" t="s">
        <v>1741</v>
      </c>
      <c r="AG1324" s="3" t="s">
        <v>1741</v>
      </c>
      <c r="AH1324" s="3" t="s">
        <v>1741</v>
      </c>
      <c r="AI1324" s="15" t="s">
        <v>1741</v>
      </c>
    </row>
    <row r="1325" spans="1:35" x14ac:dyDescent="0.3">
      <c r="A1325" s="48" t="s">
        <v>87</v>
      </c>
      <c r="B1325" s="89" t="s">
        <v>553</v>
      </c>
      <c r="C1325" s="89" t="s">
        <v>35</v>
      </c>
      <c r="D1325" s="9">
        <v>2017</v>
      </c>
      <c r="E1325" s="4">
        <v>42844</v>
      </c>
      <c r="F1325" s="205">
        <v>6583661</v>
      </c>
      <c r="G1325" s="174">
        <v>146245</v>
      </c>
      <c r="H1325" s="1">
        <v>21.542466240227434</v>
      </c>
      <c r="I1325" s="1">
        <v>4.1287979744136463</v>
      </c>
      <c r="J1325" s="1">
        <v>14.105754708599859</v>
      </c>
      <c r="K1325" s="1">
        <v>2.855721393034826</v>
      </c>
      <c r="L1325" s="1">
        <v>3.7501443674484722</v>
      </c>
      <c r="M1325" s="1">
        <v>6.1539401208244495</v>
      </c>
      <c r="N1325" s="1" t="s">
        <v>581</v>
      </c>
      <c r="O1325" s="1">
        <v>0.69800550817341867</v>
      </c>
      <c r="P1325" s="1">
        <v>6.9675950604122256</v>
      </c>
      <c r="Q1325" s="1" t="s">
        <v>581</v>
      </c>
      <c r="R1325" s="1" t="s">
        <v>1741</v>
      </c>
      <c r="S1325" s="1" t="s">
        <v>1741</v>
      </c>
      <c r="T1325" s="1" t="s">
        <v>1741</v>
      </c>
      <c r="U1325" s="1" t="s">
        <v>1741</v>
      </c>
      <c r="V1325" s="1" t="s">
        <v>1741</v>
      </c>
      <c r="W1325" s="3" t="s">
        <v>1741</v>
      </c>
      <c r="X1325" s="3" t="s">
        <v>1741</v>
      </c>
      <c r="Y1325" s="3" t="s">
        <v>1741</v>
      </c>
      <c r="Z1325" s="3" t="s">
        <v>1741</v>
      </c>
      <c r="AA1325" s="3" t="s">
        <v>1741</v>
      </c>
      <c r="AB1325" s="3" t="s">
        <v>1741</v>
      </c>
      <c r="AC1325" s="3" t="s">
        <v>1741</v>
      </c>
      <c r="AD1325" s="3" t="s">
        <v>1741</v>
      </c>
      <c r="AE1325" s="3" t="s">
        <v>1741</v>
      </c>
      <c r="AF1325" s="3" t="s">
        <v>1741</v>
      </c>
      <c r="AG1325" s="3" t="s">
        <v>1741</v>
      </c>
      <c r="AH1325" s="3" t="s">
        <v>1741</v>
      </c>
      <c r="AI1325" s="15" t="s">
        <v>1741</v>
      </c>
    </row>
    <row r="1326" spans="1:35" x14ac:dyDescent="0.3">
      <c r="A1326" s="48" t="s">
        <v>88</v>
      </c>
      <c r="B1326" s="89" t="s">
        <v>553</v>
      </c>
      <c r="C1326" s="89" t="s">
        <v>35</v>
      </c>
      <c r="D1326" s="9">
        <v>2017</v>
      </c>
      <c r="E1326" s="4">
        <v>42844</v>
      </c>
      <c r="F1326" s="205">
        <v>6583661</v>
      </c>
      <c r="G1326" s="174">
        <v>146245</v>
      </c>
      <c r="H1326" s="1">
        <v>21.908677621803825</v>
      </c>
      <c r="I1326" s="1">
        <v>4.189009380613399</v>
      </c>
      <c r="J1326" s="1">
        <v>14.250493424700064</v>
      </c>
      <c r="K1326" s="1">
        <v>2.9112279067704523</v>
      </c>
      <c r="L1326" s="1">
        <v>3.7111414188454979</v>
      </c>
      <c r="M1326" s="1">
        <v>5.745348501984787</v>
      </c>
      <c r="N1326" s="1" t="s">
        <v>581</v>
      </c>
      <c r="O1326" s="1">
        <v>0.70691681635730597</v>
      </c>
      <c r="P1326" s="1">
        <v>7.089991794735325</v>
      </c>
      <c r="Q1326" s="1" t="s">
        <v>581</v>
      </c>
      <c r="R1326" s="1" t="s">
        <v>1741</v>
      </c>
      <c r="S1326" s="1" t="s">
        <v>1741</v>
      </c>
      <c r="T1326" s="1" t="s">
        <v>1741</v>
      </c>
      <c r="U1326" s="1" t="s">
        <v>1741</v>
      </c>
      <c r="V1326" s="1" t="s">
        <v>1741</v>
      </c>
      <c r="W1326" s="3" t="s">
        <v>1741</v>
      </c>
      <c r="X1326" s="3" t="s">
        <v>1741</v>
      </c>
      <c r="Y1326" s="3" t="s">
        <v>1741</v>
      </c>
      <c r="Z1326" s="3" t="s">
        <v>1741</v>
      </c>
      <c r="AA1326" s="3" t="s">
        <v>1741</v>
      </c>
      <c r="AB1326" s="3" t="s">
        <v>1741</v>
      </c>
      <c r="AC1326" s="3" t="s">
        <v>1741</v>
      </c>
      <c r="AD1326" s="3" t="s">
        <v>1741</v>
      </c>
      <c r="AE1326" s="3" t="s">
        <v>1741</v>
      </c>
      <c r="AF1326" s="3" t="s">
        <v>1741</v>
      </c>
      <c r="AG1326" s="3" t="s">
        <v>1741</v>
      </c>
      <c r="AH1326" s="3" t="s">
        <v>1741</v>
      </c>
      <c r="AI1326" s="15" t="s">
        <v>1741</v>
      </c>
    </row>
    <row r="1327" spans="1:35" x14ac:dyDescent="0.3">
      <c r="A1327" s="48" t="s">
        <v>89</v>
      </c>
      <c r="B1327" s="89" t="s">
        <v>553</v>
      </c>
      <c r="C1327" s="89" t="s">
        <v>35</v>
      </c>
      <c r="D1327" s="9">
        <v>2017</v>
      </c>
      <c r="E1327" s="4">
        <v>42872</v>
      </c>
      <c r="F1327" s="205">
        <v>6583661</v>
      </c>
      <c r="G1327" s="174">
        <v>146245</v>
      </c>
      <c r="H1327" s="1">
        <v>23.565157931886361</v>
      </c>
      <c r="I1327" s="1">
        <v>5.2060172931004054</v>
      </c>
      <c r="J1327" s="1">
        <v>12.778917416622551</v>
      </c>
      <c r="K1327" s="1">
        <v>2.7387727192518088</v>
      </c>
      <c r="L1327" s="1">
        <v>4.3494132698076582</v>
      </c>
      <c r="M1327" s="1">
        <v>5.8904623257455446</v>
      </c>
      <c r="N1327" s="1" t="s">
        <v>581</v>
      </c>
      <c r="O1327" s="1">
        <v>0.82704693841538746</v>
      </c>
      <c r="P1327" s="1">
        <v>2.900564672666313</v>
      </c>
      <c r="Q1327" s="1" t="s">
        <v>581</v>
      </c>
      <c r="R1327" s="1" t="s">
        <v>1741</v>
      </c>
      <c r="S1327" s="1" t="s">
        <v>1741</v>
      </c>
      <c r="T1327" s="1" t="s">
        <v>1741</v>
      </c>
      <c r="U1327" s="1" t="s">
        <v>1741</v>
      </c>
      <c r="V1327" s="1" t="s">
        <v>1741</v>
      </c>
      <c r="W1327" s="3" t="s">
        <v>1741</v>
      </c>
      <c r="X1327" s="3" t="s">
        <v>1741</v>
      </c>
      <c r="Y1327" s="3" t="s">
        <v>1741</v>
      </c>
      <c r="Z1327" s="3" t="s">
        <v>1741</v>
      </c>
      <c r="AA1327" s="3" t="s">
        <v>1741</v>
      </c>
      <c r="AB1327" s="3" t="s">
        <v>1741</v>
      </c>
      <c r="AC1327" s="3" t="s">
        <v>1741</v>
      </c>
      <c r="AD1327" s="3" t="s">
        <v>1741</v>
      </c>
      <c r="AE1327" s="3" t="s">
        <v>1741</v>
      </c>
      <c r="AF1327" s="3" t="s">
        <v>1741</v>
      </c>
      <c r="AG1327" s="3" t="s">
        <v>1741</v>
      </c>
      <c r="AH1327" s="3" t="s">
        <v>1741</v>
      </c>
      <c r="AI1327" s="15" t="s">
        <v>1741</v>
      </c>
    </row>
    <row r="1328" spans="1:35" x14ac:dyDescent="0.3">
      <c r="A1328" s="48" t="s">
        <v>90</v>
      </c>
      <c r="B1328" s="89" t="s">
        <v>553</v>
      </c>
      <c r="C1328" s="89" t="s">
        <v>35</v>
      </c>
      <c r="D1328" s="9">
        <v>2017</v>
      </c>
      <c r="E1328" s="4">
        <v>42872</v>
      </c>
      <c r="F1328" s="205">
        <v>6583661</v>
      </c>
      <c r="G1328" s="174">
        <v>146245</v>
      </c>
      <c r="H1328" s="1">
        <v>24.686382912586865</v>
      </c>
      <c r="I1328" s="1">
        <v>5.6733053575789869</v>
      </c>
      <c r="J1328" s="1">
        <v>13.86231932325318</v>
      </c>
      <c r="K1328" s="1">
        <v>2.1506916228157813</v>
      </c>
      <c r="L1328" s="1">
        <v>4.4113990097471074</v>
      </c>
      <c r="M1328" s="1">
        <v>5.7960878349874552</v>
      </c>
      <c r="N1328" s="1" t="s">
        <v>581</v>
      </c>
      <c r="O1328" s="1">
        <v>0.90910100135438154</v>
      </c>
      <c r="P1328" s="1">
        <v>2.9196918226425979</v>
      </c>
      <c r="Q1328" s="1" t="s">
        <v>581</v>
      </c>
      <c r="R1328" s="1" t="s">
        <v>1741</v>
      </c>
      <c r="S1328" s="1" t="s">
        <v>1741</v>
      </c>
      <c r="T1328" s="1" t="s">
        <v>1741</v>
      </c>
      <c r="U1328" s="1" t="s">
        <v>1741</v>
      </c>
      <c r="V1328" s="1" t="s">
        <v>1741</v>
      </c>
      <c r="W1328" s="3" t="s">
        <v>1741</v>
      </c>
      <c r="X1328" s="3" t="s">
        <v>1741</v>
      </c>
      <c r="Y1328" s="3" t="s">
        <v>1741</v>
      </c>
      <c r="Z1328" s="3" t="s">
        <v>1741</v>
      </c>
      <c r="AA1328" s="3" t="s">
        <v>1741</v>
      </c>
      <c r="AB1328" s="3" t="s">
        <v>1741</v>
      </c>
      <c r="AC1328" s="3" t="s">
        <v>1741</v>
      </c>
      <c r="AD1328" s="3" t="s">
        <v>1741</v>
      </c>
      <c r="AE1328" s="3" t="s">
        <v>1741</v>
      </c>
      <c r="AF1328" s="3" t="s">
        <v>1741</v>
      </c>
      <c r="AG1328" s="3" t="s">
        <v>1741</v>
      </c>
      <c r="AH1328" s="3" t="s">
        <v>1741</v>
      </c>
      <c r="AI1328" s="15" t="s">
        <v>1741</v>
      </c>
    </row>
    <row r="1329" spans="1:35" x14ac:dyDescent="0.3">
      <c r="A1329" s="48" t="s">
        <v>91</v>
      </c>
      <c r="B1329" s="89" t="s">
        <v>553</v>
      </c>
      <c r="C1329" s="89" t="s">
        <v>35</v>
      </c>
      <c r="D1329" s="9">
        <v>2017</v>
      </c>
      <c r="E1329" s="4">
        <v>42906</v>
      </c>
      <c r="F1329" s="205">
        <v>6583661</v>
      </c>
      <c r="G1329" s="174">
        <v>146245</v>
      </c>
      <c r="H1329" s="1">
        <v>65.563418701476564</v>
      </c>
      <c r="I1329" s="1">
        <v>8.005389347204277</v>
      </c>
      <c r="J1329" s="1">
        <v>18.58860948215883</v>
      </c>
      <c r="K1329" s="1">
        <v>4.4837270428165974</v>
      </c>
      <c r="L1329" s="1">
        <v>6.0298843719974826</v>
      </c>
      <c r="M1329" s="1">
        <v>10.493765806358988</v>
      </c>
      <c r="N1329" s="1" t="s">
        <v>581</v>
      </c>
      <c r="O1329" s="1">
        <v>1.5884769572275785</v>
      </c>
      <c r="P1329" s="1">
        <v>10.894874598283803</v>
      </c>
      <c r="Q1329" s="1" t="s">
        <v>581</v>
      </c>
      <c r="R1329" s="1" t="s">
        <v>1741</v>
      </c>
      <c r="S1329" s="1" t="s">
        <v>1741</v>
      </c>
      <c r="T1329" s="1" t="s">
        <v>1741</v>
      </c>
      <c r="U1329" s="1" t="s">
        <v>1741</v>
      </c>
      <c r="V1329" s="1" t="s">
        <v>1741</v>
      </c>
      <c r="W1329" s="3" t="s">
        <v>1741</v>
      </c>
      <c r="X1329" s="3" t="s">
        <v>1741</v>
      </c>
      <c r="Y1329" s="3" t="s">
        <v>1741</v>
      </c>
      <c r="Z1329" s="3" t="s">
        <v>1741</v>
      </c>
      <c r="AA1329" s="3" t="s">
        <v>1741</v>
      </c>
      <c r="AB1329" s="3" t="s">
        <v>1741</v>
      </c>
      <c r="AC1329" s="3" t="s">
        <v>1741</v>
      </c>
      <c r="AD1329" s="3" t="s">
        <v>1741</v>
      </c>
      <c r="AE1329" s="3" t="s">
        <v>1741</v>
      </c>
      <c r="AF1329" s="3" t="s">
        <v>1741</v>
      </c>
      <c r="AG1329" s="3" t="s">
        <v>1741</v>
      </c>
      <c r="AH1329" s="3" t="s">
        <v>1741</v>
      </c>
      <c r="AI1329" s="15" t="s">
        <v>1741</v>
      </c>
    </row>
    <row r="1330" spans="1:35" x14ac:dyDescent="0.3">
      <c r="A1330" s="48" t="s">
        <v>92</v>
      </c>
      <c r="B1330" s="89" t="s">
        <v>553</v>
      </c>
      <c r="C1330" s="89" t="s">
        <v>35</v>
      </c>
      <c r="D1330" s="9">
        <v>2017</v>
      </c>
      <c r="E1330" s="4">
        <v>42906</v>
      </c>
      <c r="F1330" s="205">
        <v>6583661</v>
      </c>
      <c r="G1330" s="174">
        <v>146245</v>
      </c>
      <c r="H1330" s="1">
        <v>66.535961067352176</v>
      </c>
      <c r="I1330" s="1">
        <v>7.6336112667391722</v>
      </c>
      <c r="J1330" s="1">
        <v>19.479286820683519</v>
      </c>
      <c r="K1330" s="1">
        <v>4.1305188456425981</v>
      </c>
      <c r="L1330" s="1">
        <v>5.7014797482121082</v>
      </c>
      <c r="M1330" s="1">
        <v>11.163475375979084</v>
      </c>
      <c r="N1330" s="1" t="s">
        <v>581</v>
      </c>
      <c r="O1330" s="1">
        <v>1.6031704182183701</v>
      </c>
      <c r="P1330" s="1">
        <v>11.397686451570378</v>
      </c>
      <c r="Q1330" s="1" t="s">
        <v>581</v>
      </c>
      <c r="R1330" s="1" t="s">
        <v>1741</v>
      </c>
      <c r="S1330" s="1" t="s">
        <v>1741</v>
      </c>
      <c r="T1330" s="1" t="s">
        <v>1741</v>
      </c>
      <c r="U1330" s="1" t="s">
        <v>1741</v>
      </c>
      <c r="V1330" s="1" t="s">
        <v>1741</v>
      </c>
      <c r="W1330" s="3" t="s">
        <v>1741</v>
      </c>
      <c r="X1330" s="3" t="s">
        <v>1741</v>
      </c>
      <c r="Y1330" s="3" t="s">
        <v>1741</v>
      </c>
      <c r="Z1330" s="3" t="s">
        <v>1741</v>
      </c>
      <c r="AA1330" s="3" t="s">
        <v>1741</v>
      </c>
      <c r="AB1330" s="3" t="s">
        <v>1741</v>
      </c>
      <c r="AC1330" s="3" t="s">
        <v>1741</v>
      </c>
      <c r="AD1330" s="3" t="s">
        <v>1741</v>
      </c>
      <c r="AE1330" s="3" t="s">
        <v>1741</v>
      </c>
      <c r="AF1330" s="3" t="s">
        <v>1741</v>
      </c>
      <c r="AG1330" s="3" t="s">
        <v>1741</v>
      </c>
      <c r="AH1330" s="3" t="s">
        <v>1741</v>
      </c>
      <c r="AI1330" s="15" t="s">
        <v>1741</v>
      </c>
    </row>
    <row r="1331" spans="1:35" x14ac:dyDescent="0.3">
      <c r="A1331" s="48" t="s">
        <v>93</v>
      </c>
      <c r="B1331" s="89" t="s">
        <v>553</v>
      </c>
      <c r="C1331" s="89" t="s">
        <v>35</v>
      </c>
      <c r="D1331" s="9">
        <v>2017</v>
      </c>
      <c r="E1331" s="4">
        <v>42927</v>
      </c>
      <c r="F1331" s="205">
        <v>6583661</v>
      </c>
      <c r="G1331" s="174">
        <v>146245</v>
      </c>
      <c r="H1331" s="1">
        <v>21.88510628884907</v>
      </c>
      <c r="I1331" s="1">
        <v>6.3680403477337588</v>
      </c>
      <c r="J1331" s="1">
        <v>9.475722786294158</v>
      </c>
      <c r="K1331" s="1">
        <v>2.5233370938129056</v>
      </c>
      <c r="L1331" s="1">
        <v>4.4614772048576548</v>
      </c>
      <c r="M1331" s="1">
        <v>7.1542017829097269</v>
      </c>
      <c r="N1331" s="1" t="s">
        <v>581</v>
      </c>
      <c r="O1331" s="1">
        <v>1.3637600371623864</v>
      </c>
      <c r="P1331" s="1">
        <v>6.642079766407857</v>
      </c>
      <c r="Q1331" s="1" t="s">
        <v>581</v>
      </c>
      <c r="R1331" s="1" t="s">
        <v>1741</v>
      </c>
      <c r="S1331" s="1" t="s">
        <v>1741</v>
      </c>
      <c r="T1331" s="1" t="s">
        <v>1741</v>
      </c>
      <c r="U1331" s="1" t="s">
        <v>1741</v>
      </c>
      <c r="V1331" s="1" t="s">
        <v>1741</v>
      </c>
      <c r="W1331" s="3" t="s">
        <v>1741</v>
      </c>
      <c r="X1331" s="3" t="s">
        <v>1741</v>
      </c>
      <c r="Y1331" s="3" t="s">
        <v>1741</v>
      </c>
      <c r="Z1331" s="3" t="s">
        <v>1741</v>
      </c>
      <c r="AA1331" s="3" t="s">
        <v>1741</v>
      </c>
      <c r="AB1331" s="3" t="s">
        <v>1741</v>
      </c>
      <c r="AC1331" s="3" t="s">
        <v>1741</v>
      </c>
      <c r="AD1331" s="3" t="s">
        <v>1741</v>
      </c>
      <c r="AE1331" s="3" t="s">
        <v>1741</v>
      </c>
      <c r="AF1331" s="3" t="s">
        <v>1741</v>
      </c>
      <c r="AG1331" s="3" t="s">
        <v>1741</v>
      </c>
      <c r="AH1331" s="3" t="s">
        <v>1741</v>
      </c>
      <c r="AI1331" s="15" t="s">
        <v>1741</v>
      </c>
    </row>
    <row r="1332" spans="1:35" x14ac:dyDescent="0.3">
      <c r="A1332" s="48" t="s">
        <v>94</v>
      </c>
      <c r="B1332" s="89" t="s">
        <v>553</v>
      </c>
      <c r="C1332" s="89" t="s">
        <v>35</v>
      </c>
      <c r="D1332" s="9">
        <v>2017</v>
      </c>
      <c r="E1332" s="4">
        <v>42927</v>
      </c>
      <c r="F1332" s="205">
        <v>6583661</v>
      </c>
      <c r="G1332" s="174">
        <v>146245</v>
      </c>
      <c r="H1332" s="1">
        <v>21.638125232377575</v>
      </c>
      <c r="I1332" s="1">
        <v>6.7882684863197955</v>
      </c>
      <c r="J1332" s="1">
        <v>10.024910876364194</v>
      </c>
      <c r="K1332" s="1">
        <v>3.3084552632154498</v>
      </c>
      <c r="L1332" s="1">
        <v>5.1328652975526543</v>
      </c>
      <c r="M1332" s="1">
        <v>6.975045381974061</v>
      </c>
      <c r="N1332" s="1" t="s">
        <v>581</v>
      </c>
      <c r="O1332" s="1">
        <v>1.361492028082147</v>
      </c>
      <c r="P1332" s="1">
        <v>6.5343153336395252</v>
      </c>
      <c r="Q1332" s="1" t="s">
        <v>581</v>
      </c>
      <c r="R1332" s="1" t="s">
        <v>1741</v>
      </c>
      <c r="S1332" s="1" t="s">
        <v>1741</v>
      </c>
      <c r="T1332" s="1" t="s">
        <v>1741</v>
      </c>
      <c r="U1332" s="1" t="s">
        <v>1741</v>
      </c>
      <c r="V1332" s="1" t="s">
        <v>1741</v>
      </c>
      <c r="W1332" s="3" t="s">
        <v>1741</v>
      </c>
      <c r="X1332" s="3" t="s">
        <v>1741</v>
      </c>
      <c r="Y1332" s="3" t="s">
        <v>1741</v>
      </c>
      <c r="Z1332" s="3" t="s">
        <v>1741</v>
      </c>
      <c r="AA1332" s="3" t="s">
        <v>1741</v>
      </c>
      <c r="AB1332" s="3" t="s">
        <v>1741</v>
      </c>
      <c r="AC1332" s="3" t="s">
        <v>1741</v>
      </c>
      <c r="AD1332" s="3" t="s">
        <v>1741</v>
      </c>
      <c r="AE1332" s="3" t="s">
        <v>1741</v>
      </c>
      <c r="AF1332" s="3" t="s">
        <v>1741</v>
      </c>
      <c r="AG1332" s="3" t="s">
        <v>1741</v>
      </c>
      <c r="AH1332" s="3" t="s">
        <v>1741</v>
      </c>
      <c r="AI1332" s="15" t="s">
        <v>1741</v>
      </c>
    </row>
    <row r="1333" spans="1:35" x14ac:dyDescent="0.3">
      <c r="A1333" s="48" t="s">
        <v>95</v>
      </c>
      <c r="B1333" s="89" t="s">
        <v>553</v>
      </c>
      <c r="C1333" s="89" t="s">
        <v>35</v>
      </c>
      <c r="D1333" s="9">
        <v>2017</v>
      </c>
      <c r="E1333" s="4">
        <v>42957</v>
      </c>
      <c r="F1333" s="205">
        <v>6583661</v>
      </c>
      <c r="G1333" s="174">
        <v>146245</v>
      </c>
      <c r="H1333" s="1">
        <v>19.133940854712144</v>
      </c>
      <c r="I1333" s="1">
        <v>5.8208692398278696</v>
      </c>
      <c r="J1333" s="1">
        <v>8.4805934339265487</v>
      </c>
      <c r="K1333" s="1">
        <v>3.8960720220996912</v>
      </c>
      <c r="L1333" s="1">
        <v>6.3985318233345438</v>
      </c>
      <c r="M1333" s="1">
        <v>9.4230307832843589</v>
      </c>
      <c r="N1333" s="1" t="s">
        <v>581</v>
      </c>
      <c r="O1333" s="1">
        <v>1.0215857188452693</v>
      </c>
      <c r="P1333" s="1">
        <v>13.955305356533609</v>
      </c>
      <c r="Q1333" s="1" t="s">
        <v>581</v>
      </c>
      <c r="R1333" s="1" t="s">
        <v>1741</v>
      </c>
      <c r="S1333" s="1" t="s">
        <v>1741</v>
      </c>
      <c r="T1333" s="1" t="s">
        <v>1741</v>
      </c>
      <c r="U1333" s="1" t="s">
        <v>1741</v>
      </c>
      <c r="V1333" s="1" t="s">
        <v>1741</v>
      </c>
      <c r="W1333" s="3" t="s">
        <v>1741</v>
      </c>
      <c r="X1333" s="3" t="s">
        <v>1741</v>
      </c>
      <c r="Y1333" s="3" t="s">
        <v>1741</v>
      </c>
      <c r="Z1333" s="3" t="s">
        <v>1741</v>
      </c>
      <c r="AA1333" s="3" t="s">
        <v>1741</v>
      </c>
      <c r="AB1333" s="3" t="s">
        <v>1741</v>
      </c>
      <c r="AC1333" s="3" t="s">
        <v>1741</v>
      </c>
      <c r="AD1333" s="3" t="s">
        <v>1741</v>
      </c>
      <c r="AE1333" s="3" t="s">
        <v>1741</v>
      </c>
      <c r="AF1333" s="3" t="s">
        <v>1741</v>
      </c>
      <c r="AG1333" s="3" t="s">
        <v>1741</v>
      </c>
      <c r="AH1333" s="3" t="s">
        <v>1741</v>
      </c>
      <c r="AI1333" s="15" t="s">
        <v>1741</v>
      </c>
    </row>
    <row r="1334" spans="1:35" x14ac:dyDescent="0.3">
      <c r="A1334" s="48" t="s">
        <v>96</v>
      </c>
      <c r="B1334" s="89" t="s">
        <v>553</v>
      </c>
      <c r="C1334" s="89" t="s">
        <v>35</v>
      </c>
      <c r="D1334" s="9">
        <v>2017</v>
      </c>
      <c r="E1334" s="4">
        <v>42957</v>
      </c>
      <c r="F1334" s="205">
        <v>6583661</v>
      </c>
      <c r="G1334" s="174">
        <v>146245</v>
      </c>
      <c r="H1334" s="1">
        <v>17.278329183955741</v>
      </c>
      <c r="I1334" s="1">
        <v>5.6198063623789762</v>
      </c>
      <c r="J1334" s="1">
        <v>7.862298201936377</v>
      </c>
      <c r="K1334" s="1">
        <v>3.3527081604426003</v>
      </c>
      <c r="L1334" s="1">
        <v>6.1009903181189484</v>
      </c>
      <c r="M1334" s="1">
        <v>8.4778533886583674</v>
      </c>
      <c r="N1334" s="1" t="s">
        <v>581</v>
      </c>
      <c r="O1334" s="1">
        <v>1.0901499308437068</v>
      </c>
      <c r="P1334" s="1">
        <v>13.764791147994467</v>
      </c>
      <c r="Q1334" s="1" t="s">
        <v>581</v>
      </c>
      <c r="R1334" s="1" t="s">
        <v>1741</v>
      </c>
      <c r="S1334" s="1" t="s">
        <v>1741</v>
      </c>
      <c r="T1334" s="1" t="s">
        <v>1741</v>
      </c>
      <c r="U1334" s="1" t="s">
        <v>1741</v>
      </c>
      <c r="V1334" s="1" t="s">
        <v>1741</v>
      </c>
      <c r="W1334" s="3" t="s">
        <v>1741</v>
      </c>
      <c r="X1334" s="3" t="s">
        <v>1741</v>
      </c>
      <c r="Y1334" s="3" t="s">
        <v>1741</v>
      </c>
      <c r="Z1334" s="3" t="s">
        <v>1741</v>
      </c>
      <c r="AA1334" s="3" t="s">
        <v>1741</v>
      </c>
      <c r="AB1334" s="3" t="s">
        <v>1741</v>
      </c>
      <c r="AC1334" s="3" t="s">
        <v>1741</v>
      </c>
      <c r="AD1334" s="3" t="s">
        <v>1741</v>
      </c>
      <c r="AE1334" s="3" t="s">
        <v>1741</v>
      </c>
      <c r="AF1334" s="3" t="s">
        <v>1741</v>
      </c>
      <c r="AG1334" s="3" t="s">
        <v>1741</v>
      </c>
      <c r="AH1334" s="3" t="s">
        <v>1741</v>
      </c>
      <c r="AI1334" s="15" t="s">
        <v>1741</v>
      </c>
    </row>
    <row r="1335" spans="1:35" x14ac:dyDescent="0.3">
      <c r="A1335" s="48" t="s">
        <v>97</v>
      </c>
      <c r="B1335" s="89" t="s">
        <v>553</v>
      </c>
      <c r="C1335" s="89" t="s">
        <v>35</v>
      </c>
      <c r="D1335" s="9">
        <v>2017</v>
      </c>
      <c r="E1335" s="4">
        <v>42999</v>
      </c>
      <c r="F1335" s="205">
        <v>6583661</v>
      </c>
      <c r="G1335" s="174">
        <v>146245</v>
      </c>
      <c r="H1335" s="1">
        <v>11.499977848662059</v>
      </c>
      <c r="I1335" s="1">
        <v>4.0256734006734005</v>
      </c>
      <c r="J1335" s="1">
        <v>4.4014708488392698</v>
      </c>
      <c r="K1335" s="1">
        <v>0.53938507885876308</v>
      </c>
      <c r="L1335" s="1">
        <v>2.4466152755626438</v>
      </c>
      <c r="M1335" s="1">
        <v>3.7878012581959948</v>
      </c>
      <c r="N1335" s="1" t="s">
        <v>581</v>
      </c>
      <c r="O1335" s="1">
        <v>0.93700159489633184</v>
      </c>
      <c r="P1335" s="1">
        <v>2.3146486797802588</v>
      </c>
      <c r="Q1335" s="1" t="s">
        <v>581</v>
      </c>
      <c r="R1335" s="1" t="s">
        <v>1741</v>
      </c>
      <c r="S1335" s="1" t="s">
        <v>1741</v>
      </c>
      <c r="T1335" s="1" t="s">
        <v>1741</v>
      </c>
      <c r="U1335" s="1" t="s">
        <v>1741</v>
      </c>
      <c r="V1335" s="1" t="s">
        <v>1741</v>
      </c>
      <c r="W1335" s="3" t="s">
        <v>1741</v>
      </c>
      <c r="X1335" s="3" t="s">
        <v>1741</v>
      </c>
      <c r="Y1335" s="3" t="s">
        <v>1741</v>
      </c>
      <c r="Z1335" s="3" t="s">
        <v>1741</v>
      </c>
      <c r="AA1335" s="3" t="s">
        <v>1741</v>
      </c>
      <c r="AB1335" s="3" t="s">
        <v>1741</v>
      </c>
      <c r="AC1335" s="3" t="s">
        <v>1741</v>
      </c>
      <c r="AD1335" s="3" t="s">
        <v>1741</v>
      </c>
      <c r="AE1335" s="3" t="s">
        <v>1741</v>
      </c>
      <c r="AF1335" s="3" t="s">
        <v>1741</v>
      </c>
      <c r="AG1335" s="3" t="s">
        <v>1741</v>
      </c>
      <c r="AH1335" s="3" t="s">
        <v>1741</v>
      </c>
      <c r="AI1335" s="15" t="s">
        <v>1741</v>
      </c>
    </row>
    <row r="1336" spans="1:35" x14ac:dyDescent="0.3">
      <c r="A1336" s="48" t="s">
        <v>98</v>
      </c>
      <c r="B1336" s="89" t="s">
        <v>553</v>
      </c>
      <c r="C1336" s="89" t="s">
        <v>35</v>
      </c>
      <c r="D1336" s="9">
        <v>2017</v>
      </c>
      <c r="E1336" s="4">
        <v>42999</v>
      </c>
      <c r="F1336" s="205">
        <v>6583661</v>
      </c>
      <c r="G1336" s="174">
        <v>146245</v>
      </c>
      <c r="H1336" s="1">
        <v>12.75683494545294</v>
      </c>
      <c r="I1336" s="1">
        <v>4.0465306302725148</v>
      </c>
      <c r="J1336" s="1">
        <v>4.1893025926416678</v>
      </c>
      <c r="K1336" s="1">
        <v>0.92531248619760609</v>
      </c>
      <c r="L1336" s="1">
        <v>2.5617243054635397</v>
      </c>
      <c r="M1336" s="1">
        <v>3.8756349101188112</v>
      </c>
      <c r="N1336" s="1" t="s">
        <v>581</v>
      </c>
      <c r="O1336" s="1">
        <v>0.91758314562077659</v>
      </c>
      <c r="P1336" s="1">
        <v>2.5129742502539645</v>
      </c>
      <c r="Q1336" s="1" t="s">
        <v>581</v>
      </c>
      <c r="R1336" s="1" t="s">
        <v>1741</v>
      </c>
      <c r="S1336" s="1" t="s">
        <v>1741</v>
      </c>
      <c r="T1336" s="1" t="s">
        <v>1741</v>
      </c>
      <c r="U1336" s="1" t="s">
        <v>1741</v>
      </c>
      <c r="V1336" s="1" t="s">
        <v>1741</v>
      </c>
      <c r="W1336" s="3" t="s">
        <v>1741</v>
      </c>
      <c r="X1336" s="3" t="s">
        <v>1741</v>
      </c>
      <c r="Y1336" s="3" t="s">
        <v>1741</v>
      </c>
      <c r="Z1336" s="3" t="s">
        <v>1741</v>
      </c>
      <c r="AA1336" s="3" t="s">
        <v>1741</v>
      </c>
      <c r="AB1336" s="3" t="s">
        <v>1741</v>
      </c>
      <c r="AC1336" s="3" t="s">
        <v>1741</v>
      </c>
      <c r="AD1336" s="3" t="s">
        <v>1741</v>
      </c>
      <c r="AE1336" s="3" t="s">
        <v>1741</v>
      </c>
      <c r="AF1336" s="3" t="s">
        <v>1741</v>
      </c>
      <c r="AG1336" s="3" t="s">
        <v>1741</v>
      </c>
      <c r="AH1336" s="3" t="s">
        <v>1741</v>
      </c>
      <c r="AI1336" s="15" t="s">
        <v>1741</v>
      </c>
    </row>
    <row r="1337" spans="1:35" x14ac:dyDescent="0.3">
      <c r="A1337" s="48" t="s">
        <v>97</v>
      </c>
      <c r="B1337" s="89" t="s">
        <v>553</v>
      </c>
      <c r="C1337" s="89" t="s">
        <v>35</v>
      </c>
      <c r="D1337" s="9">
        <v>2017</v>
      </c>
      <c r="E1337" s="4">
        <v>42999</v>
      </c>
      <c r="F1337" s="205">
        <v>6583661</v>
      </c>
      <c r="G1337" s="174">
        <v>146245</v>
      </c>
      <c r="H1337" s="1">
        <v>11.499977848662059</v>
      </c>
      <c r="I1337" s="1">
        <v>4.0256734006734005</v>
      </c>
      <c r="J1337" s="1">
        <v>4.4014708488392698</v>
      </c>
      <c r="K1337" s="1">
        <v>0.53938507885876308</v>
      </c>
      <c r="L1337" s="1">
        <v>2.4466152755626438</v>
      </c>
      <c r="M1337" s="1">
        <v>3.7878012581959948</v>
      </c>
      <c r="N1337" s="1" t="s">
        <v>581</v>
      </c>
      <c r="O1337" s="1">
        <v>0.93700159489633184</v>
      </c>
      <c r="P1337" s="1">
        <v>2.3146486797802588</v>
      </c>
      <c r="Q1337" s="1" t="s">
        <v>581</v>
      </c>
      <c r="R1337" s="1" t="s">
        <v>1741</v>
      </c>
      <c r="S1337" s="1" t="s">
        <v>1741</v>
      </c>
      <c r="T1337" s="1" t="s">
        <v>1741</v>
      </c>
      <c r="U1337" s="1" t="s">
        <v>1741</v>
      </c>
      <c r="V1337" s="1" t="s">
        <v>1741</v>
      </c>
      <c r="W1337" s="3" t="s">
        <v>1741</v>
      </c>
      <c r="X1337" s="3" t="s">
        <v>1741</v>
      </c>
      <c r="Y1337" s="3" t="s">
        <v>1741</v>
      </c>
      <c r="Z1337" s="3" t="s">
        <v>1741</v>
      </c>
      <c r="AA1337" s="3" t="s">
        <v>1741</v>
      </c>
      <c r="AB1337" s="3" t="s">
        <v>1741</v>
      </c>
      <c r="AC1337" s="3" t="s">
        <v>1741</v>
      </c>
      <c r="AD1337" s="3" t="s">
        <v>1741</v>
      </c>
      <c r="AE1337" s="3" t="s">
        <v>1741</v>
      </c>
      <c r="AF1337" s="3" t="s">
        <v>1741</v>
      </c>
      <c r="AG1337" s="3" t="s">
        <v>1741</v>
      </c>
      <c r="AH1337" s="3" t="s">
        <v>1741</v>
      </c>
      <c r="AI1337" s="15" t="s">
        <v>1741</v>
      </c>
    </row>
    <row r="1338" spans="1:35" x14ac:dyDescent="0.3">
      <c r="A1338" s="48" t="s">
        <v>98</v>
      </c>
      <c r="B1338" s="89" t="s">
        <v>553</v>
      </c>
      <c r="C1338" s="89" t="s">
        <v>35</v>
      </c>
      <c r="D1338" s="9">
        <v>2017</v>
      </c>
      <c r="E1338" s="4">
        <v>42999</v>
      </c>
      <c r="F1338" s="205">
        <v>6583661</v>
      </c>
      <c r="G1338" s="174">
        <v>146245</v>
      </c>
      <c r="H1338" s="1">
        <v>12.75683494545294</v>
      </c>
      <c r="I1338" s="1">
        <v>4.0465306302725148</v>
      </c>
      <c r="J1338" s="1">
        <v>4.1893025926416678</v>
      </c>
      <c r="K1338" s="1">
        <v>0.92531248619760609</v>
      </c>
      <c r="L1338" s="1">
        <v>2.5617243054635397</v>
      </c>
      <c r="M1338" s="1">
        <v>3.8756349101188112</v>
      </c>
      <c r="N1338" s="1" t="s">
        <v>581</v>
      </c>
      <c r="O1338" s="1">
        <v>0.91758314562077659</v>
      </c>
      <c r="P1338" s="1">
        <v>2.5129742502539645</v>
      </c>
      <c r="Q1338" s="1" t="s">
        <v>581</v>
      </c>
      <c r="R1338" s="1" t="s">
        <v>1741</v>
      </c>
      <c r="S1338" s="1" t="s">
        <v>1741</v>
      </c>
      <c r="T1338" s="1" t="s">
        <v>1741</v>
      </c>
      <c r="U1338" s="1" t="s">
        <v>1741</v>
      </c>
      <c r="V1338" s="1" t="s">
        <v>1741</v>
      </c>
      <c r="W1338" s="3" t="s">
        <v>1741</v>
      </c>
      <c r="X1338" s="3" t="s">
        <v>1741</v>
      </c>
      <c r="Y1338" s="3" t="s">
        <v>1741</v>
      </c>
      <c r="Z1338" s="3" t="s">
        <v>1741</v>
      </c>
      <c r="AA1338" s="3" t="s">
        <v>1741</v>
      </c>
      <c r="AB1338" s="3" t="s">
        <v>1741</v>
      </c>
      <c r="AC1338" s="3" t="s">
        <v>1741</v>
      </c>
      <c r="AD1338" s="3" t="s">
        <v>1741</v>
      </c>
      <c r="AE1338" s="3" t="s">
        <v>1741</v>
      </c>
      <c r="AF1338" s="3" t="s">
        <v>1741</v>
      </c>
      <c r="AG1338" s="3" t="s">
        <v>1741</v>
      </c>
      <c r="AH1338" s="3" t="s">
        <v>1741</v>
      </c>
      <c r="AI1338" s="15" t="s">
        <v>1741</v>
      </c>
    </row>
    <row r="1339" spans="1:35" x14ac:dyDescent="0.3">
      <c r="A1339" s="48" t="s">
        <v>99</v>
      </c>
      <c r="B1339" s="89" t="s">
        <v>553</v>
      </c>
      <c r="C1339" s="89" t="s">
        <v>35</v>
      </c>
      <c r="D1339" s="9">
        <v>2017</v>
      </c>
      <c r="E1339" s="4">
        <v>43024</v>
      </c>
      <c r="F1339" s="205">
        <v>6583661</v>
      </c>
      <c r="G1339" s="174">
        <v>146245</v>
      </c>
      <c r="H1339" s="1">
        <v>32.518022977767401</v>
      </c>
      <c r="I1339" s="1">
        <v>6.6740070957481121</v>
      </c>
      <c r="J1339" s="1">
        <v>18.225395660249355</v>
      </c>
      <c r="K1339" s="1">
        <v>5.7600124564857147</v>
      </c>
      <c r="L1339" s="1">
        <v>5.8224505911269784</v>
      </c>
      <c r="M1339" s="1">
        <v>9.415991013535308</v>
      </c>
      <c r="N1339" s="1" t="s">
        <v>581</v>
      </c>
      <c r="O1339" s="1">
        <v>0.76225684828667728</v>
      </c>
      <c r="P1339" s="1">
        <v>6.4561631799628527</v>
      </c>
      <c r="Q1339" s="1" t="s">
        <v>581</v>
      </c>
      <c r="R1339" s="1" t="s">
        <v>1741</v>
      </c>
      <c r="S1339" s="1" t="s">
        <v>1741</v>
      </c>
      <c r="T1339" s="1" t="s">
        <v>1741</v>
      </c>
      <c r="U1339" s="1" t="s">
        <v>1741</v>
      </c>
      <c r="V1339" s="1" t="s">
        <v>1741</v>
      </c>
      <c r="W1339" s="3" t="s">
        <v>1741</v>
      </c>
      <c r="X1339" s="3" t="s">
        <v>1741</v>
      </c>
      <c r="Y1339" s="3" t="s">
        <v>1741</v>
      </c>
      <c r="Z1339" s="3" t="s">
        <v>1741</v>
      </c>
      <c r="AA1339" s="3" t="s">
        <v>1741</v>
      </c>
      <c r="AB1339" s="3" t="s">
        <v>1741</v>
      </c>
      <c r="AC1339" s="3" t="s">
        <v>1741</v>
      </c>
      <c r="AD1339" s="3" t="s">
        <v>1741</v>
      </c>
      <c r="AE1339" s="3" t="s">
        <v>1741</v>
      </c>
      <c r="AF1339" s="3" t="s">
        <v>1741</v>
      </c>
      <c r="AG1339" s="3" t="s">
        <v>1741</v>
      </c>
      <c r="AH1339" s="3" t="s">
        <v>1741</v>
      </c>
      <c r="AI1339" s="15" t="s">
        <v>1741</v>
      </c>
    </row>
    <row r="1340" spans="1:35" x14ac:dyDescent="0.3">
      <c r="A1340" s="48" t="s">
        <v>100</v>
      </c>
      <c r="B1340" s="89" t="s">
        <v>553</v>
      </c>
      <c r="C1340" s="89" t="s">
        <v>35</v>
      </c>
      <c r="D1340" s="9">
        <v>2017</v>
      </c>
      <c r="E1340" s="4">
        <v>43024</v>
      </c>
      <c r="F1340" s="205">
        <v>6583661</v>
      </c>
      <c r="G1340" s="174">
        <v>146245</v>
      </c>
      <c r="H1340" s="1">
        <v>28.954063565379965</v>
      </c>
      <c r="I1340" s="1">
        <v>6.2364456175079734</v>
      </c>
      <c r="J1340" s="1">
        <v>15.613108984933465</v>
      </c>
      <c r="K1340" s="1">
        <v>5.1017266028813379</v>
      </c>
      <c r="L1340" s="1">
        <v>5.6583525789068512</v>
      </c>
      <c r="M1340" s="1">
        <v>8.5848454855383256</v>
      </c>
      <c r="N1340" s="1" t="s">
        <v>581</v>
      </c>
      <c r="O1340" s="1">
        <v>0.71743978884856496</v>
      </c>
      <c r="P1340" s="1">
        <v>6.3179698669306061</v>
      </c>
      <c r="Q1340" s="1" t="s">
        <v>581</v>
      </c>
      <c r="R1340" s="1" t="s">
        <v>1741</v>
      </c>
      <c r="S1340" s="1" t="s">
        <v>1741</v>
      </c>
      <c r="T1340" s="1" t="s">
        <v>1741</v>
      </c>
      <c r="U1340" s="1" t="s">
        <v>1741</v>
      </c>
      <c r="V1340" s="1" t="s">
        <v>1741</v>
      </c>
      <c r="W1340" s="3" t="s">
        <v>1741</v>
      </c>
      <c r="X1340" s="3" t="s">
        <v>1741</v>
      </c>
      <c r="Y1340" s="3" t="s">
        <v>1741</v>
      </c>
      <c r="Z1340" s="3" t="s">
        <v>1741</v>
      </c>
      <c r="AA1340" s="3" t="s">
        <v>1741</v>
      </c>
      <c r="AB1340" s="3" t="s">
        <v>1741</v>
      </c>
      <c r="AC1340" s="3" t="s">
        <v>1741</v>
      </c>
      <c r="AD1340" s="3" t="s">
        <v>1741</v>
      </c>
      <c r="AE1340" s="3" t="s">
        <v>1741</v>
      </c>
      <c r="AF1340" s="3" t="s">
        <v>1741</v>
      </c>
      <c r="AG1340" s="3" t="s">
        <v>1741</v>
      </c>
      <c r="AH1340" s="3" t="s">
        <v>1741</v>
      </c>
      <c r="AI1340" s="15" t="s">
        <v>1741</v>
      </c>
    </row>
    <row r="1341" spans="1:35" x14ac:dyDescent="0.3">
      <c r="A1341" s="48" t="s">
        <v>101</v>
      </c>
      <c r="B1341" s="89" t="s">
        <v>553</v>
      </c>
      <c r="C1341" s="89" t="s">
        <v>35</v>
      </c>
      <c r="D1341" s="9">
        <v>2017</v>
      </c>
      <c r="E1341" s="4">
        <v>43060</v>
      </c>
      <c r="F1341" s="205">
        <v>6583661</v>
      </c>
      <c r="G1341" s="174">
        <v>146245</v>
      </c>
      <c r="H1341" s="1">
        <v>15.526016799292661</v>
      </c>
      <c r="I1341" s="1">
        <v>4.5096153846153832</v>
      </c>
      <c r="J1341" s="1">
        <v>11.494064986737399</v>
      </c>
      <c r="K1341" s="1">
        <v>3.0786030061892129</v>
      </c>
      <c r="L1341" s="1">
        <v>3.6419319186560566</v>
      </c>
      <c r="M1341" s="1">
        <v>5.7671308576480982</v>
      </c>
      <c r="N1341" s="1" t="s">
        <v>581</v>
      </c>
      <c r="O1341" s="1">
        <v>0.53237179487179487</v>
      </c>
      <c r="P1341" s="1">
        <v>3.6265473032714404</v>
      </c>
      <c r="Q1341" s="1" t="s">
        <v>581</v>
      </c>
      <c r="R1341" s="1" t="s">
        <v>1741</v>
      </c>
      <c r="S1341" s="1" t="s">
        <v>1741</v>
      </c>
      <c r="T1341" s="1" t="s">
        <v>1741</v>
      </c>
      <c r="U1341" s="1" t="s">
        <v>1741</v>
      </c>
      <c r="V1341" s="1" t="s">
        <v>1741</v>
      </c>
      <c r="W1341" s="3" t="s">
        <v>1741</v>
      </c>
      <c r="X1341" s="3" t="s">
        <v>1741</v>
      </c>
      <c r="Y1341" s="3" t="s">
        <v>1741</v>
      </c>
      <c r="Z1341" s="3" t="s">
        <v>1741</v>
      </c>
      <c r="AA1341" s="3" t="s">
        <v>1741</v>
      </c>
      <c r="AB1341" s="3" t="s">
        <v>1741</v>
      </c>
      <c r="AC1341" s="3" t="s">
        <v>1741</v>
      </c>
      <c r="AD1341" s="3" t="s">
        <v>1741</v>
      </c>
      <c r="AE1341" s="3" t="s">
        <v>1741</v>
      </c>
      <c r="AF1341" s="3" t="s">
        <v>1741</v>
      </c>
      <c r="AG1341" s="3" t="s">
        <v>1741</v>
      </c>
      <c r="AH1341" s="3" t="s">
        <v>1741</v>
      </c>
      <c r="AI1341" s="15" t="s">
        <v>1741</v>
      </c>
    </row>
    <row r="1342" spans="1:35" x14ac:dyDescent="0.3">
      <c r="A1342" s="48" t="s">
        <v>102</v>
      </c>
      <c r="B1342" s="89" t="s">
        <v>553</v>
      </c>
      <c r="C1342" s="89" t="s">
        <v>35</v>
      </c>
      <c r="D1342" s="9">
        <v>2017</v>
      </c>
      <c r="E1342" s="4">
        <v>43060</v>
      </c>
      <c r="F1342" s="205">
        <v>6583661</v>
      </c>
      <c r="G1342" s="174">
        <v>146245</v>
      </c>
      <c r="H1342" s="1">
        <v>17.179165282851763</v>
      </c>
      <c r="I1342" s="1">
        <v>4.8824310860179336</v>
      </c>
      <c r="J1342" s="1">
        <v>11.77884423779475</v>
      </c>
      <c r="K1342" s="1">
        <v>3.5984944093878006</v>
      </c>
      <c r="L1342" s="1">
        <v>4.0133067640872353</v>
      </c>
      <c r="M1342" s="1">
        <v>6.6069965681390448</v>
      </c>
      <c r="N1342" s="1" t="s">
        <v>581</v>
      </c>
      <c r="O1342" s="1">
        <v>0.56314624155872905</v>
      </c>
      <c r="P1342" s="1">
        <v>4.0311081589726552</v>
      </c>
      <c r="Q1342" s="1" t="s">
        <v>581</v>
      </c>
      <c r="R1342" s="1" t="s">
        <v>1741</v>
      </c>
      <c r="S1342" s="1" t="s">
        <v>1741</v>
      </c>
      <c r="T1342" s="1" t="s">
        <v>1741</v>
      </c>
      <c r="U1342" s="1" t="s">
        <v>1741</v>
      </c>
      <c r="V1342" s="1" t="s">
        <v>1741</v>
      </c>
      <c r="W1342" s="3" t="s">
        <v>1741</v>
      </c>
      <c r="X1342" s="3" t="s">
        <v>1741</v>
      </c>
      <c r="Y1342" s="3" t="s">
        <v>1741</v>
      </c>
      <c r="Z1342" s="3" t="s">
        <v>1741</v>
      </c>
      <c r="AA1342" s="3" t="s">
        <v>1741</v>
      </c>
      <c r="AB1342" s="3" t="s">
        <v>1741</v>
      </c>
      <c r="AC1342" s="3" t="s">
        <v>1741</v>
      </c>
      <c r="AD1342" s="3" t="s">
        <v>1741</v>
      </c>
      <c r="AE1342" s="3" t="s">
        <v>1741</v>
      </c>
      <c r="AF1342" s="3" t="s">
        <v>1741</v>
      </c>
      <c r="AG1342" s="3" t="s">
        <v>1741</v>
      </c>
      <c r="AH1342" s="3" t="s">
        <v>1741</v>
      </c>
      <c r="AI1342" s="15" t="s">
        <v>1741</v>
      </c>
    </row>
    <row r="1343" spans="1:35" x14ac:dyDescent="0.3">
      <c r="A1343" s="48" t="s">
        <v>103</v>
      </c>
      <c r="B1343" s="89" t="s">
        <v>553</v>
      </c>
      <c r="C1343" s="89" t="s">
        <v>35</v>
      </c>
      <c r="D1343" s="9">
        <v>2017</v>
      </c>
      <c r="E1343" s="4">
        <v>43083</v>
      </c>
      <c r="F1343" s="205">
        <v>6583661</v>
      </c>
      <c r="G1343" s="174">
        <v>146245</v>
      </c>
      <c r="H1343" s="1">
        <v>9.5791259576315859</v>
      </c>
      <c r="I1343" s="1">
        <v>4.7571932218810415</v>
      </c>
      <c r="J1343" s="1">
        <v>6.3838394177186393</v>
      </c>
      <c r="K1343" s="1">
        <v>1.664960764244285</v>
      </c>
      <c r="L1343" s="1">
        <v>3.6230834444754607</v>
      </c>
      <c r="M1343" s="1">
        <v>4.7128707753068033</v>
      </c>
      <c r="N1343" s="1">
        <v>0.46734913102364478</v>
      </c>
      <c r="O1343" s="1">
        <v>0.63680944553001861</v>
      </c>
      <c r="P1343" s="1">
        <v>2.7866174539664814</v>
      </c>
      <c r="Q1343" s="1" t="s">
        <v>581</v>
      </c>
      <c r="R1343" s="1" t="s">
        <v>1741</v>
      </c>
      <c r="S1343" s="1" t="s">
        <v>1741</v>
      </c>
      <c r="T1343" s="1" t="s">
        <v>1741</v>
      </c>
      <c r="U1343" s="1" t="s">
        <v>1741</v>
      </c>
      <c r="V1343" s="1" t="s">
        <v>1741</v>
      </c>
      <c r="W1343" s="3" t="s">
        <v>1741</v>
      </c>
      <c r="X1343" s="3" t="s">
        <v>1741</v>
      </c>
      <c r="Y1343" s="3" t="s">
        <v>1741</v>
      </c>
      <c r="Z1343" s="3" t="s">
        <v>1741</v>
      </c>
      <c r="AA1343" s="3" t="s">
        <v>1741</v>
      </c>
      <c r="AB1343" s="3" t="s">
        <v>1741</v>
      </c>
      <c r="AC1343" s="3" t="s">
        <v>1741</v>
      </c>
      <c r="AD1343" s="3" t="s">
        <v>1741</v>
      </c>
      <c r="AE1343" s="3" t="s">
        <v>1741</v>
      </c>
      <c r="AF1343" s="3" t="s">
        <v>1741</v>
      </c>
      <c r="AG1343" s="3" t="s">
        <v>1741</v>
      </c>
      <c r="AH1343" s="3" t="s">
        <v>1741</v>
      </c>
      <c r="AI1343" s="15" t="s">
        <v>1741</v>
      </c>
    </row>
    <row r="1344" spans="1:35" x14ac:dyDescent="0.3">
      <c r="A1344" s="48" t="s">
        <v>104</v>
      </c>
      <c r="B1344" s="89" t="s">
        <v>553</v>
      </c>
      <c r="C1344" s="89" t="s">
        <v>35</v>
      </c>
      <c r="D1344" s="9">
        <v>2017</v>
      </c>
      <c r="E1344" s="4">
        <v>43083</v>
      </c>
      <c r="F1344" s="205">
        <v>6583661</v>
      </c>
      <c r="G1344" s="174">
        <v>146245</v>
      </c>
      <c r="H1344" s="1">
        <v>9.6233287356321853</v>
      </c>
      <c r="I1344" s="1">
        <v>4.7500689655172419</v>
      </c>
      <c r="J1344" s="1">
        <v>6.2286133333333336</v>
      </c>
      <c r="K1344" s="1">
        <v>1.9272827586206895</v>
      </c>
      <c r="L1344" s="1">
        <v>3.6074666666666673</v>
      </c>
      <c r="M1344" s="1">
        <v>4.6300689655172409</v>
      </c>
      <c r="N1344" s="1" t="s">
        <v>581</v>
      </c>
      <c r="O1344" s="1">
        <v>0.58985195402298851</v>
      </c>
      <c r="P1344" s="1">
        <v>1.3847356321839082</v>
      </c>
      <c r="Q1344" s="1" t="s">
        <v>581</v>
      </c>
      <c r="R1344" s="1" t="s">
        <v>1741</v>
      </c>
      <c r="S1344" s="1" t="s">
        <v>1741</v>
      </c>
      <c r="T1344" s="1" t="s">
        <v>1741</v>
      </c>
      <c r="U1344" s="1" t="s">
        <v>1741</v>
      </c>
      <c r="V1344" s="1" t="s">
        <v>1741</v>
      </c>
      <c r="W1344" s="3" t="s">
        <v>1741</v>
      </c>
      <c r="X1344" s="3" t="s">
        <v>1741</v>
      </c>
      <c r="Y1344" s="3" t="s">
        <v>1741</v>
      </c>
      <c r="Z1344" s="3" t="s">
        <v>1741</v>
      </c>
      <c r="AA1344" s="3" t="s">
        <v>1741</v>
      </c>
      <c r="AB1344" s="3" t="s">
        <v>1741</v>
      </c>
      <c r="AC1344" s="3" t="s">
        <v>1741</v>
      </c>
      <c r="AD1344" s="3" t="s">
        <v>1741</v>
      </c>
      <c r="AE1344" s="3" t="s">
        <v>1741</v>
      </c>
      <c r="AF1344" s="3" t="s">
        <v>1741</v>
      </c>
      <c r="AG1344" s="3" t="s">
        <v>1741</v>
      </c>
      <c r="AH1344" s="3" t="s">
        <v>1741</v>
      </c>
      <c r="AI1344" s="15" t="s">
        <v>1741</v>
      </c>
    </row>
    <row r="1345" spans="1:35" x14ac:dyDescent="0.3">
      <c r="A1345" s="48" t="s">
        <v>105</v>
      </c>
      <c r="B1345" s="89" t="s">
        <v>1279</v>
      </c>
      <c r="C1345" s="89" t="s">
        <v>466</v>
      </c>
      <c r="D1345" s="9">
        <v>2017</v>
      </c>
      <c r="E1345" s="4">
        <v>42769</v>
      </c>
      <c r="F1345" s="205">
        <v>6578210</v>
      </c>
      <c r="G1345" s="174">
        <v>158727</v>
      </c>
      <c r="H1345" s="1">
        <v>2.0125462705146262</v>
      </c>
      <c r="I1345" s="1">
        <v>1.4896102903440671</v>
      </c>
      <c r="J1345" s="1">
        <v>1.4887804238870508</v>
      </c>
      <c r="K1345" s="1">
        <v>1.5584455290944628</v>
      </c>
      <c r="L1345" s="1">
        <v>0.7829134864218561</v>
      </c>
      <c r="M1345" s="1">
        <v>1.5244428429477732</v>
      </c>
      <c r="N1345" s="1" t="s">
        <v>581</v>
      </c>
      <c r="O1345" s="1">
        <v>0.28595451021500096</v>
      </c>
      <c r="P1345" s="1" t="s">
        <v>557</v>
      </c>
      <c r="Q1345" s="1" t="s">
        <v>557</v>
      </c>
      <c r="R1345" s="1" t="s">
        <v>1741</v>
      </c>
      <c r="S1345" s="1" t="s">
        <v>1741</v>
      </c>
      <c r="T1345" s="1" t="s">
        <v>1741</v>
      </c>
      <c r="U1345" s="1" t="s">
        <v>1741</v>
      </c>
      <c r="V1345" s="1" t="s">
        <v>1741</v>
      </c>
      <c r="W1345" s="3" t="s">
        <v>1741</v>
      </c>
      <c r="X1345" s="3" t="s">
        <v>1741</v>
      </c>
      <c r="Y1345" s="3" t="s">
        <v>1741</v>
      </c>
      <c r="Z1345" s="3" t="s">
        <v>1741</v>
      </c>
      <c r="AA1345" s="3" t="s">
        <v>1741</v>
      </c>
      <c r="AB1345" s="3" t="s">
        <v>1741</v>
      </c>
      <c r="AC1345" s="3" t="s">
        <v>1741</v>
      </c>
      <c r="AD1345" s="3" t="s">
        <v>1741</v>
      </c>
      <c r="AE1345" s="3" t="s">
        <v>1741</v>
      </c>
      <c r="AF1345" s="3" t="s">
        <v>1741</v>
      </c>
      <c r="AG1345" s="3" t="s">
        <v>1741</v>
      </c>
      <c r="AH1345" s="3" t="s">
        <v>1741</v>
      </c>
      <c r="AI1345" s="15" t="s">
        <v>1741</v>
      </c>
    </row>
    <row r="1346" spans="1:35" x14ac:dyDescent="0.3">
      <c r="A1346" s="48" t="s">
        <v>106</v>
      </c>
      <c r="B1346" s="89" t="s">
        <v>1279</v>
      </c>
      <c r="C1346" s="89" t="s">
        <v>466</v>
      </c>
      <c r="D1346" s="9">
        <v>2017</v>
      </c>
      <c r="E1346" s="4">
        <v>42790</v>
      </c>
      <c r="F1346" s="205">
        <v>6578210</v>
      </c>
      <c r="G1346" s="174">
        <v>158727</v>
      </c>
      <c r="H1346" s="1">
        <v>2.1187070303836775</v>
      </c>
      <c r="I1346" s="1">
        <v>1.0706365047682413</v>
      </c>
      <c r="J1346" s="1">
        <v>1.430383677090264</v>
      </c>
      <c r="K1346" s="1">
        <v>1.3702483921046795</v>
      </c>
      <c r="L1346" s="1">
        <v>0.79718341095586609</v>
      </c>
      <c r="M1346" s="1">
        <v>1.2840984697272124</v>
      </c>
      <c r="N1346" s="1" t="s">
        <v>581</v>
      </c>
      <c r="O1346" s="1">
        <v>0.26754269239299183</v>
      </c>
      <c r="P1346" s="1" t="s">
        <v>557</v>
      </c>
      <c r="Q1346" s="1" t="s">
        <v>557</v>
      </c>
      <c r="R1346" s="1" t="s">
        <v>1741</v>
      </c>
      <c r="S1346" s="1" t="s">
        <v>1741</v>
      </c>
      <c r="T1346" s="1" t="s">
        <v>1741</v>
      </c>
      <c r="U1346" s="1" t="s">
        <v>1741</v>
      </c>
      <c r="V1346" s="1" t="s">
        <v>1741</v>
      </c>
      <c r="W1346" s="3" t="s">
        <v>1741</v>
      </c>
      <c r="X1346" s="3" t="s">
        <v>1741</v>
      </c>
      <c r="Y1346" s="3" t="s">
        <v>1741</v>
      </c>
      <c r="Z1346" s="3" t="s">
        <v>1741</v>
      </c>
      <c r="AA1346" s="3" t="s">
        <v>1741</v>
      </c>
      <c r="AB1346" s="3" t="s">
        <v>1741</v>
      </c>
      <c r="AC1346" s="3" t="s">
        <v>1741</v>
      </c>
      <c r="AD1346" s="3" t="s">
        <v>1741</v>
      </c>
      <c r="AE1346" s="3" t="s">
        <v>1741</v>
      </c>
      <c r="AF1346" s="3" t="s">
        <v>1741</v>
      </c>
      <c r="AG1346" s="3" t="s">
        <v>1741</v>
      </c>
      <c r="AH1346" s="3" t="s">
        <v>1741</v>
      </c>
      <c r="AI1346" s="15" t="s">
        <v>1741</v>
      </c>
    </row>
    <row r="1347" spans="1:35" x14ac:dyDescent="0.3">
      <c r="A1347" s="48" t="s">
        <v>107</v>
      </c>
      <c r="B1347" s="89" t="s">
        <v>1279</v>
      </c>
      <c r="C1347" s="89" t="s">
        <v>466</v>
      </c>
      <c r="D1347" s="9">
        <v>2017</v>
      </c>
      <c r="E1347" s="4">
        <v>42815</v>
      </c>
      <c r="F1347" s="205">
        <v>6578210</v>
      </c>
      <c r="G1347" s="174">
        <v>158727</v>
      </c>
      <c r="H1347" s="1">
        <v>2.1113965858891701</v>
      </c>
      <c r="I1347" s="1">
        <v>1.4048138000885855</v>
      </c>
      <c r="J1347" s="1">
        <v>1.1516708650304566</v>
      </c>
      <c r="K1347" s="1">
        <v>1.8322036489120896</v>
      </c>
      <c r="L1347" s="1">
        <v>0.72601721601216829</v>
      </c>
      <c r="M1347" s="1">
        <v>1.2838109307532242</v>
      </c>
      <c r="N1347" s="1" t="s">
        <v>581</v>
      </c>
      <c r="O1347" s="1">
        <v>0.24</v>
      </c>
      <c r="P1347" s="1" t="s">
        <v>557</v>
      </c>
      <c r="Q1347" s="1" t="s">
        <v>557</v>
      </c>
      <c r="R1347" s="1" t="s">
        <v>1741</v>
      </c>
      <c r="S1347" s="1" t="s">
        <v>1741</v>
      </c>
      <c r="T1347" s="1" t="s">
        <v>1741</v>
      </c>
      <c r="U1347" s="1" t="s">
        <v>1741</v>
      </c>
      <c r="V1347" s="1" t="s">
        <v>1741</v>
      </c>
      <c r="W1347" s="3" t="s">
        <v>1741</v>
      </c>
      <c r="X1347" s="3" t="s">
        <v>1741</v>
      </c>
      <c r="Y1347" s="3" t="s">
        <v>1741</v>
      </c>
      <c r="Z1347" s="3" t="s">
        <v>1741</v>
      </c>
      <c r="AA1347" s="3" t="s">
        <v>1741</v>
      </c>
      <c r="AB1347" s="3" t="s">
        <v>1741</v>
      </c>
      <c r="AC1347" s="3" t="s">
        <v>1741</v>
      </c>
      <c r="AD1347" s="3" t="s">
        <v>1741</v>
      </c>
      <c r="AE1347" s="3" t="s">
        <v>1741</v>
      </c>
      <c r="AF1347" s="3" t="s">
        <v>1741</v>
      </c>
      <c r="AG1347" s="3" t="s">
        <v>1741</v>
      </c>
      <c r="AH1347" s="3" t="s">
        <v>1741</v>
      </c>
      <c r="AI1347" s="15" t="s">
        <v>1741</v>
      </c>
    </row>
    <row r="1348" spans="1:35" x14ac:dyDescent="0.3">
      <c r="A1348" s="48" t="s">
        <v>108</v>
      </c>
      <c r="B1348" s="89" t="s">
        <v>1279</v>
      </c>
      <c r="C1348" s="89" t="s">
        <v>466</v>
      </c>
      <c r="D1348" s="9">
        <v>2017</v>
      </c>
      <c r="E1348" s="4">
        <v>42845</v>
      </c>
      <c r="F1348" s="205">
        <v>6578210</v>
      </c>
      <c r="G1348" s="174">
        <v>158727</v>
      </c>
      <c r="H1348" s="1">
        <v>2.1655023944466412</v>
      </c>
      <c r="I1348" s="1">
        <v>1.2992618953473045</v>
      </c>
      <c r="J1348" s="1">
        <v>1.4102521857563375</v>
      </c>
      <c r="K1348" s="1">
        <v>1.0121699398093229</v>
      </c>
      <c r="L1348" s="1">
        <v>0.92475067000571132</v>
      </c>
      <c r="M1348" s="1">
        <v>1.0022626422389174</v>
      </c>
      <c r="N1348" s="1" t="s">
        <v>581</v>
      </c>
      <c r="O1348" s="1">
        <v>0.31868107728131451</v>
      </c>
      <c r="P1348" s="1">
        <v>0.41977505382013086</v>
      </c>
      <c r="Q1348" s="1" t="s">
        <v>581</v>
      </c>
      <c r="R1348" s="1" t="s">
        <v>1741</v>
      </c>
      <c r="S1348" s="1" t="s">
        <v>1741</v>
      </c>
      <c r="T1348" s="1" t="s">
        <v>1741</v>
      </c>
      <c r="U1348" s="1" t="s">
        <v>1741</v>
      </c>
      <c r="V1348" s="1" t="s">
        <v>1741</v>
      </c>
      <c r="W1348" s="3" t="s">
        <v>1741</v>
      </c>
      <c r="X1348" s="3" t="s">
        <v>1741</v>
      </c>
      <c r="Y1348" s="3" t="s">
        <v>1741</v>
      </c>
      <c r="Z1348" s="3" t="s">
        <v>1741</v>
      </c>
      <c r="AA1348" s="3" t="s">
        <v>1741</v>
      </c>
      <c r="AB1348" s="3" t="s">
        <v>1741</v>
      </c>
      <c r="AC1348" s="3" t="s">
        <v>1741</v>
      </c>
      <c r="AD1348" s="3" t="s">
        <v>1741</v>
      </c>
      <c r="AE1348" s="3" t="s">
        <v>1741</v>
      </c>
      <c r="AF1348" s="3" t="s">
        <v>1741</v>
      </c>
      <c r="AG1348" s="3" t="s">
        <v>1741</v>
      </c>
      <c r="AH1348" s="3" t="s">
        <v>1741</v>
      </c>
      <c r="AI1348" s="15" t="s">
        <v>1741</v>
      </c>
    </row>
    <row r="1349" spans="1:35" x14ac:dyDescent="0.3">
      <c r="A1349" s="48" t="s">
        <v>109</v>
      </c>
      <c r="B1349" s="89" t="s">
        <v>1279</v>
      </c>
      <c r="C1349" s="89" t="s">
        <v>466</v>
      </c>
      <c r="D1349" s="9">
        <v>2017</v>
      </c>
      <c r="E1349" s="4">
        <v>42871</v>
      </c>
      <c r="F1349" s="205">
        <v>6578210</v>
      </c>
      <c r="G1349" s="174">
        <v>158727</v>
      </c>
      <c r="H1349" s="1">
        <v>2.0060756697045012</v>
      </c>
      <c r="I1349" s="1">
        <v>0.98580502623584632</v>
      </c>
      <c r="J1349" s="1">
        <v>0.84937862468931236</v>
      </c>
      <c r="K1349" s="1">
        <v>1.2486053576360121</v>
      </c>
      <c r="L1349" s="1">
        <v>0.74752830709748674</v>
      </c>
      <c r="M1349" s="1">
        <v>0.61419497376415377</v>
      </c>
      <c r="N1349" s="1" t="s">
        <v>581</v>
      </c>
      <c r="O1349" s="1">
        <v>0.23220104943385803</v>
      </c>
      <c r="P1349" s="1" t="s">
        <v>581</v>
      </c>
      <c r="Q1349" s="1" t="s">
        <v>581</v>
      </c>
      <c r="R1349" s="1" t="s">
        <v>1741</v>
      </c>
      <c r="S1349" s="1" t="s">
        <v>1741</v>
      </c>
      <c r="T1349" s="1" t="s">
        <v>1741</v>
      </c>
      <c r="U1349" s="1" t="s">
        <v>1741</v>
      </c>
      <c r="V1349" s="1" t="s">
        <v>1741</v>
      </c>
      <c r="W1349" s="3" t="s">
        <v>1741</v>
      </c>
      <c r="X1349" s="3" t="s">
        <v>1741</v>
      </c>
      <c r="Y1349" s="3" t="s">
        <v>1741</v>
      </c>
      <c r="Z1349" s="3" t="s">
        <v>1741</v>
      </c>
      <c r="AA1349" s="3" t="s">
        <v>1741</v>
      </c>
      <c r="AB1349" s="3" t="s">
        <v>1741</v>
      </c>
      <c r="AC1349" s="3" t="s">
        <v>1741</v>
      </c>
      <c r="AD1349" s="3" t="s">
        <v>1741</v>
      </c>
      <c r="AE1349" s="3" t="s">
        <v>1741</v>
      </c>
      <c r="AF1349" s="3" t="s">
        <v>1741</v>
      </c>
      <c r="AG1349" s="3" t="s">
        <v>1741</v>
      </c>
      <c r="AH1349" s="3" t="s">
        <v>1741</v>
      </c>
      <c r="AI1349" s="15" t="s">
        <v>1741</v>
      </c>
    </row>
    <row r="1350" spans="1:35" x14ac:dyDescent="0.3">
      <c r="A1350" s="48" t="s">
        <v>110</v>
      </c>
      <c r="B1350" s="89" t="s">
        <v>1279</v>
      </c>
      <c r="C1350" s="89" t="s">
        <v>466</v>
      </c>
      <c r="D1350" s="9">
        <v>2017</v>
      </c>
      <c r="E1350" s="4">
        <v>42906</v>
      </c>
      <c r="F1350" s="205">
        <v>6578210</v>
      </c>
      <c r="G1350" s="174">
        <v>158727</v>
      </c>
      <c r="H1350" s="1">
        <v>1.6537637244881136</v>
      </c>
      <c r="I1350" s="1">
        <v>1.6795805994262916</v>
      </c>
      <c r="J1350" s="1">
        <v>1.5420334773099453</v>
      </c>
      <c r="K1350" s="1">
        <v>1.4580874190818469</v>
      </c>
      <c r="L1350" s="1">
        <v>1.1770912328134788</v>
      </c>
      <c r="M1350" s="1">
        <v>1.6999131744095308</v>
      </c>
      <c r="N1350" s="1" t="s">
        <v>581</v>
      </c>
      <c r="O1350" s="1">
        <v>0.37866948025542113</v>
      </c>
      <c r="P1350" s="1">
        <v>0.40654159385406713</v>
      </c>
      <c r="Q1350" s="1" t="s">
        <v>581</v>
      </c>
      <c r="R1350" s="1" t="s">
        <v>1741</v>
      </c>
      <c r="S1350" s="1" t="s">
        <v>1741</v>
      </c>
      <c r="T1350" s="1" t="s">
        <v>1741</v>
      </c>
      <c r="U1350" s="1" t="s">
        <v>1741</v>
      </c>
      <c r="V1350" s="1" t="s">
        <v>1741</v>
      </c>
      <c r="W1350" s="3" t="s">
        <v>1741</v>
      </c>
      <c r="X1350" s="3" t="s">
        <v>1741</v>
      </c>
      <c r="Y1350" s="3" t="s">
        <v>1741</v>
      </c>
      <c r="Z1350" s="3" t="s">
        <v>1741</v>
      </c>
      <c r="AA1350" s="3" t="s">
        <v>1741</v>
      </c>
      <c r="AB1350" s="3" t="s">
        <v>1741</v>
      </c>
      <c r="AC1350" s="3" t="s">
        <v>1741</v>
      </c>
      <c r="AD1350" s="3" t="s">
        <v>1741</v>
      </c>
      <c r="AE1350" s="3" t="s">
        <v>1741</v>
      </c>
      <c r="AF1350" s="3" t="s">
        <v>1741</v>
      </c>
      <c r="AG1350" s="3" t="s">
        <v>1741</v>
      </c>
      <c r="AH1350" s="3" t="s">
        <v>1741</v>
      </c>
      <c r="AI1350" s="15" t="s">
        <v>1741</v>
      </c>
    </row>
    <row r="1351" spans="1:35" x14ac:dyDescent="0.3">
      <c r="A1351" s="48" t="s">
        <v>111</v>
      </c>
      <c r="B1351" s="89" t="s">
        <v>1279</v>
      </c>
      <c r="C1351" s="89" t="s">
        <v>466</v>
      </c>
      <c r="D1351" s="9">
        <v>2017</v>
      </c>
      <c r="E1351" s="4">
        <v>42928</v>
      </c>
      <c r="F1351" s="205">
        <v>6578210</v>
      </c>
      <c r="G1351" s="174">
        <v>158727</v>
      </c>
      <c r="H1351" s="1">
        <v>2.4091154528524359</v>
      </c>
      <c r="I1351" s="1">
        <v>1.2734305266289796</v>
      </c>
      <c r="J1351" s="1">
        <v>1.3018391792566146</v>
      </c>
      <c r="K1351" s="1">
        <v>1.0297310103915283</v>
      </c>
      <c r="L1351" s="1">
        <v>0.71275083473833856</v>
      </c>
      <c r="M1351" s="1">
        <v>1.2732101336683308</v>
      </c>
      <c r="N1351" s="1" t="s">
        <v>581</v>
      </c>
      <c r="O1351" s="1">
        <v>0.26747991669146087</v>
      </c>
      <c r="P1351" s="1" t="s">
        <v>581</v>
      </c>
      <c r="Q1351" s="1" t="s">
        <v>581</v>
      </c>
      <c r="R1351" s="1" t="s">
        <v>1741</v>
      </c>
      <c r="S1351" s="1" t="s">
        <v>1741</v>
      </c>
      <c r="T1351" s="1" t="s">
        <v>1741</v>
      </c>
      <c r="U1351" s="1" t="s">
        <v>1741</v>
      </c>
      <c r="V1351" s="1" t="s">
        <v>1741</v>
      </c>
      <c r="W1351" s="3" t="s">
        <v>1741</v>
      </c>
      <c r="X1351" s="3" t="s">
        <v>1741</v>
      </c>
      <c r="Y1351" s="3" t="s">
        <v>1741</v>
      </c>
      <c r="Z1351" s="3" t="s">
        <v>1741</v>
      </c>
      <c r="AA1351" s="3" t="s">
        <v>1741</v>
      </c>
      <c r="AB1351" s="3" t="s">
        <v>1741</v>
      </c>
      <c r="AC1351" s="3" t="s">
        <v>1741</v>
      </c>
      <c r="AD1351" s="3" t="s">
        <v>1741</v>
      </c>
      <c r="AE1351" s="3" t="s">
        <v>1741</v>
      </c>
      <c r="AF1351" s="3" t="s">
        <v>1741</v>
      </c>
      <c r="AG1351" s="3" t="s">
        <v>1741</v>
      </c>
      <c r="AH1351" s="3" t="s">
        <v>1741</v>
      </c>
      <c r="AI1351" s="15" t="s">
        <v>1741</v>
      </c>
    </row>
    <row r="1352" spans="1:35" x14ac:dyDescent="0.3">
      <c r="A1352" s="48" t="s">
        <v>112</v>
      </c>
      <c r="B1352" s="89" t="s">
        <v>1279</v>
      </c>
      <c r="C1352" s="89" t="s">
        <v>466</v>
      </c>
      <c r="D1352" s="9">
        <v>2017</v>
      </c>
      <c r="E1352" s="4">
        <v>42957</v>
      </c>
      <c r="F1352" s="205">
        <v>6578210</v>
      </c>
      <c r="G1352" s="174">
        <v>158727</v>
      </c>
      <c r="H1352" s="1">
        <v>1.7985477544184405</v>
      </c>
      <c r="I1352" s="1">
        <v>1.2460884128873022</v>
      </c>
      <c r="J1352" s="1">
        <v>1.0330468508969104</v>
      </c>
      <c r="K1352" s="1">
        <v>0.89581956013927466</v>
      </c>
      <c r="L1352" s="1">
        <v>0.78977698444179989</v>
      </c>
      <c r="M1352" s="1">
        <v>1.1039049759795494</v>
      </c>
      <c r="N1352" s="1" t="s">
        <v>581</v>
      </c>
      <c r="O1352" s="1">
        <v>0.20728436687381549</v>
      </c>
      <c r="P1352" s="1" t="s">
        <v>581</v>
      </c>
      <c r="Q1352" s="1" t="s">
        <v>581</v>
      </c>
      <c r="R1352" s="1" t="s">
        <v>1741</v>
      </c>
      <c r="S1352" s="1" t="s">
        <v>1741</v>
      </c>
      <c r="T1352" s="1" t="s">
        <v>1741</v>
      </c>
      <c r="U1352" s="1" t="s">
        <v>1741</v>
      </c>
      <c r="V1352" s="1" t="s">
        <v>1741</v>
      </c>
      <c r="W1352" s="3" t="s">
        <v>1741</v>
      </c>
      <c r="X1352" s="3" t="s">
        <v>1741</v>
      </c>
      <c r="Y1352" s="3" t="s">
        <v>1741</v>
      </c>
      <c r="Z1352" s="3" t="s">
        <v>1741</v>
      </c>
      <c r="AA1352" s="3" t="s">
        <v>1741</v>
      </c>
      <c r="AB1352" s="3" t="s">
        <v>1741</v>
      </c>
      <c r="AC1352" s="3" t="s">
        <v>1741</v>
      </c>
      <c r="AD1352" s="3" t="s">
        <v>1741</v>
      </c>
      <c r="AE1352" s="3" t="s">
        <v>1741</v>
      </c>
      <c r="AF1352" s="3" t="s">
        <v>1741</v>
      </c>
      <c r="AG1352" s="3" t="s">
        <v>1741</v>
      </c>
      <c r="AH1352" s="3" t="s">
        <v>1741</v>
      </c>
      <c r="AI1352" s="15" t="s">
        <v>1741</v>
      </c>
    </row>
    <row r="1353" spans="1:35" x14ac:dyDescent="0.3">
      <c r="A1353" s="48" t="s">
        <v>113</v>
      </c>
      <c r="B1353" s="89" t="s">
        <v>1279</v>
      </c>
      <c r="C1353" s="89" t="s">
        <v>466</v>
      </c>
      <c r="D1353" s="9">
        <v>2017</v>
      </c>
      <c r="E1353" s="4">
        <v>42998</v>
      </c>
      <c r="F1353" s="205">
        <v>6578210</v>
      </c>
      <c r="G1353" s="174">
        <v>158727</v>
      </c>
      <c r="H1353" s="1">
        <v>1.6104484205875857</v>
      </c>
      <c r="I1353" s="1">
        <v>1.26761652308372</v>
      </c>
      <c r="J1353" s="1">
        <v>0.31367351446874303</v>
      </c>
      <c r="K1353" s="1" t="s">
        <v>556</v>
      </c>
      <c r="L1353" s="1">
        <v>0.67373536558427205</v>
      </c>
      <c r="M1353" s="1">
        <v>0.97076430307046602</v>
      </c>
      <c r="N1353" s="1" t="s">
        <v>581</v>
      </c>
      <c r="O1353" s="1">
        <v>0.27501656726308826</v>
      </c>
      <c r="P1353" s="1">
        <v>0.41953832560194393</v>
      </c>
      <c r="Q1353" s="1" t="s">
        <v>581</v>
      </c>
      <c r="R1353" s="1" t="s">
        <v>1741</v>
      </c>
      <c r="S1353" s="1" t="s">
        <v>1741</v>
      </c>
      <c r="T1353" s="1" t="s">
        <v>1741</v>
      </c>
      <c r="U1353" s="1" t="s">
        <v>1741</v>
      </c>
      <c r="V1353" s="1" t="s">
        <v>1741</v>
      </c>
      <c r="W1353" s="3" t="s">
        <v>1741</v>
      </c>
      <c r="X1353" s="3" t="s">
        <v>1741</v>
      </c>
      <c r="Y1353" s="3" t="s">
        <v>1741</v>
      </c>
      <c r="Z1353" s="3" t="s">
        <v>1741</v>
      </c>
      <c r="AA1353" s="3" t="s">
        <v>1741</v>
      </c>
      <c r="AB1353" s="3" t="s">
        <v>1741</v>
      </c>
      <c r="AC1353" s="3" t="s">
        <v>1741</v>
      </c>
      <c r="AD1353" s="3" t="s">
        <v>1741</v>
      </c>
      <c r="AE1353" s="3" t="s">
        <v>1741</v>
      </c>
      <c r="AF1353" s="3" t="s">
        <v>1741</v>
      </c>
      <c r="AG1353" s="3" t="s">
        <v>1741</v>
      </c>
      <c r="AH1353" s="3" t="s">
        <v>1741</v>
      </c>
      <c r="AI1353" s="15" t="s">
        <v>1741</v>
      </c>
    </row>
    <row r="1354" spans="1:35" x14ac:dyDescent="0.3">
      <c r="A1354" s="48" t="s">
        <v>114</v>
      </c>
      <c r="B1354" s="89" t="s">
        <v>1279</v>
      </c>
      <c r="C1354" s="89" t="s">
        <v>466</v>
      </c>
      <c r="D1354" s="9">
        <v>2017</v>
      </c>
      <c r="E1354" s="4">
        <v>43025</v>
      </c>
      <c r="F1354" s="205">
        <v>6578210</v>
      </c>
      <c r="G1354" s="174">
        <v>158727</v>
      </c>
      <c r="H1354" s="1">
        <v>3.8275773769761745</v>
      </c>
      <c r="I1354" s="1">
        <v>1.6775773769761748</v>
      </c>
      <c r="J1354" s="1">
        <v>1.8681808060565577</v>
      </c>
      <c r="K1354" s="1">
        <v>1.84146069917613</v>
      </c>
      <c r="L1354" s="1">
        <v>1.1057002894678247</v>
      </c>
      <c r="M1354" s="1">
        <v>1.5199287463816522</v>
      </c>
      <c r="N1354" s="1" t="s">
        <v>581</v>
      </c>
      <c r="O1354" s="1">
        <v>0.30980627922511689</v>
      </c>
      <c r="P1354" s="1">
        <v>0.41074370964150525</v>
      </c>
      <c r="Q1354" s="1" t="s">
        <v>581</v>
      </c>
      <c r="R1354" s="1" t="s">
        <v>1741</v>
      </c>
      <c r="S1354" s="1" t="s">
        <v>1741</v>
      </c>
      <c r="T1354" s="1" t="s">
        <v>1741</v>
      </c>
      <c r="U1354" s="1" t="s">
        <v>1741</v>
      </c>
      <c r="V1354" s="1" t="s">
        <v>1741</v>
      </c>
      <c r="W1354" s="3" t="s">
        <v>1741</v>
      </c>
      <c r="X1354" s="3" t="s">
        <v>1741</v>
      </c>
      <c r="Y1354" s="3" t="s">
        <v>1741</v>
      </c>
      <c r="Z1354" s="3" t="s">
        <v>1741</v>
      </c>
      <c r="AA1354" s="3" t="s">
        <v>1741</v>
      </c>
      <c r="AB1354" s="3" t="s">
        <v>1741</v>
      </c>
      <c r="AC1354" s="3" t="s">
        <v>1741</v>
      </c>
      <c r="AD1354" s="3" t="s">
        <v>1741</v>
      </c>
      <c r="AE1354" s="3" t="s">
        <v>1741</v>
      </c>
      <c r="AF1354" s="3" t="s">
        <v>1741</v>
      </c>
      <c r="AG1354" s="3" t="s">
        <v>1741</v>
      </c>
      <c r="AH1354" s="3" t="s">
        <v>1741</v>
      </c>
      <c r="AI1354" s="15" t="s">
        <v>1741</v>
      </c>
    </row>
    <row r="1355" spans="1:35" x14ac:dyDescent="0.3">
      <c r="A1355" s="48" t="s">
        <v>115</v>
      </c>
      <c r="B1355" s="89" t="s">
        <v>1279</v>
      </c>
      <c r="C1355" s="89" t="s">
        <v>466</v>
      </c>
      <c r="D1355" s="9">
        <v>2017</v>
      </c>
      <c r="E1355" s="4">
        <v>43059</v>
      </c>
      <c r="F1355" s="205">
        <v>6578210</v>
      </c>
      <c r="G1355" s="174">
        <v>158727</v>
      </c>
      <c r="H1355" s="1">
        <v>2.7450586698619341</v>
      </c>
      <c r="I1355" s="1">
        <v>1.3604715178600344</v>
      </c>
      <c r="J1355" s="1">
        <v>1.4495611904530588</v>
      </c>
      <c r="K1355" s="1">
        <v>1.3585500394011032</v>
      </c>
      <c r="L1355" s="1">
        <v>0.84331314701469173</v>
      </c>
      <c r="M1355" s="1">
        <v>1.2577048047756294</v>
      </c>
      <c r="N1355" s="1" t="s">
        <v>581</v>
      </c>
      <c r="O1355" s="1">
        <v>0.35481503071127085</v>
      </c>
      <c r="P1355" s="1" t="s">
        <v>581</v>
      </c>
      <c r="Q1355" s="1" t="s">
        <v>581</v>
      </c>
      <c r="R1355" s="1" t="s">
        <v>1741</v>
      </c>
      <c r="S1355" s="1" t="s">
        <v>1741</v>
      </c>
      <c r="T1355" s="1" t="s">
        <v>1741</v>
      </c>
      <c r="U1355" s="1" t="s">
        <v>1741</v>
      </c>
      <c r="V1355" s="1" t="s">
        <v>1741</v>
      </c>
      <c r="W1355" s="3" t="s">
        <v>1741</v>
      </c>
      <c r="X1355" s="3" t="s">
        <v>1741</v>
      </c>
      <c r="Y1355" s="3" t="s">
        <v>1741</v>
      </c>
      <c r="Z1355" s="3" t="s">
        <v>1741</v>
      </c>
      <c r="AA1355" s="3" t="s">
        <v>1741</v>
      </c>
      <c r="AB1355" s="3" t="s">
        <v>1741</v>
      </c>
      <c r="AC1355" s="3" t="s">
        <v>1741</v>
      </c>
      <c r="AD1355" s="3" t="s">
        <v>1741</v>
      </c>
      <c r="AE1355" s="3" t="s">
        <v>1741</v>
      </c>
      <c r="AF1355" s="3" t="s">
        <v>1741</v>
      </c>
      <c r="AG1355" s="3" t="s">
        <v>1741</v>
      </c>
      <c r="AH1355" s="3" t="s">
        <v>1741</v>
      </c>
      <c r="AI1355" s="15" t="s">
        <v>1741</v>
      </c>
    </row>
    <row r="1356" spans="1:35" x14ac:dyDescent="0.3">
      <c r="A1356" s="48" t="s">
        <v>116</v>
      </c>
      <c r="B1356" s="89" t="s">
        <v>1279</v>
      </c>
      <c r="C1356" s="89" t="s">
        <v>466</v>
      </c>
      <c r="D1356" s="9">
        <v>2017</v>
      </c>
      <c r="E1356" s="4">
        <v>43083</v>
      </c>
      <c r="F1356" s="205">
        <v>6578210</v>
      </c>
      <c r="G1356" s="174">
        <v>158727</v>
      </c>
      <c r="H1356" s="1">
        <v>2.8923305138240125</v>
      </c>
      <c r="I1356" s="1">
        <v>1.7982788368471996</v>
      </c>
      <c r="J1356" s="1">
        <v>2.0269336784076089</v>
      </c>
      <c r="K1356" s="1">
        <v>1.4796111602070448</v>
      </c>
      <c r="L1356" s="1">
        <v>0.9282866220595043</v>
      </c>
      <c r="M1356" s="1">
        <v>1.510152337667803</v>
      </c>
      <c r="N1356" s="1" t="s">
        <v>581</v>
      </c>
      <c r="O1356" s="1">
        <v>0.3450124142574591</v>
      </c>
      <c r="P1356" s="1" t="s">
        <v>581</v>
      </c>
      <c r="Q1356" s="1" t="s">
        <v>581</v>
      </c>
      <c r="R1356" s="1" t="s">
        <v>1741</v>
      </c>
      <c r="S1356" s="1" t="s">
        <v>1741</v>
      </c>
      <c r="T1356" s="1" t="s">
        <v>1741</v>
      </c>
      <c r="U1356" s="1" t="s">
        <v>1741</v>
      </c>
      <c r="V1356" s="1" t="s">
        <v>1741</v>
      </c>
      <c r="W1356" s="3" t="s">
        <v>1741</v>
      </c>
      <c r="X1356" s="3" t="s">
        <v>1741</v>
      </c>
      <c r="Y1356" s="3" t="s">
        <v>1741</v>
      </c>
      <c r="Z1356" s="3" t="s">
        <v>1741</v>
      </c>
      <c r="AA1356" s="3" t="s">
        <v>1741</v>
      </c>
      <c r="AB1356" s="3" t="s">
        <v>1741</v>
      </c>
      <c r="AC1356" s="3" t="s">
        <v>1741</v>
      </c>
      <c r="AD1356" s="3" t="s">
        <v>1741</v>
      </c>
      <c r="AE1356" s="3" t="s">
        <v>1741</v>
      </c>
      <c r="AF1356" s="3" t="s">
        <v>1741</v>
      </c>
      <c r="AG1356" s="3" t="s">
        <v>1741</v>
      </c>
      <c r="AH1356" s="3" t="s">
        <v>1741</v>
      </c>
      <c r="AI1356" s="15" t="s">
        <v>1741</v>
      </c>
    </row>
    <row r="1357" spans="1:35" x14ac:dyDescent="0.3">
      <c r="A1357" s="48" t="s">
        <v>117</v>
      </c>
      <c r="B1357" s="89" t="s">
        <v>37</v>
      </c>
      <c r="C1357" s="89" t="s">
        <v>37</v>
      </c>
      <c r="D1357" s="9">
        <v>2017</v>
      </c>
      <c r="E1357" s="4">
        <v>42772</v>
      </c>
      <c r="F1357" s="210" t="s">
        <v>1741</v>
      </c>
      <c r="G1357" s="167" t="s">
        <v>1741</v>
      </c>
      <c r="H1357" s="1" t="s">
        <v>556</v>
      </c>
      <c r="I1357" s="1" t="s">
        <v>587</v>
      </c>
      <c r="J1357" s="1" t="s">
        <v>556</v>
      </c>
      <c r="K1357" s="1" t="s">
        <v>556</v>
      </c>
      <c r="L1357" s="1" t="s">
        <v>587</v>
      </c>
      <c r="M1357" s="1" t="s">
        <v>581</v>
      </c>
      <c r="N1357" s="1" t="s">
        <v>581</v>
      </c>
      <c r="O1357" s="1" t="s">
        <v>556</v>
      </c>
      <c r="P1357" s="1" t="s">
        <v>557</v>
      </c>
      <c r="Q1357" s="1" t="s">
        <v>557</v>
      </c>
      <c r="R1357" s="1" t="s">
        <v>1741</v>
      </c>
      <c r="S1357" s="1" t="s">
        <v>1741</v>
      </c>
      <c r="T1357" s="1" t="s">
        <v>1741</v>
      </c>
      <c r="U1357" s="1" t="s">
        <v>1741</v>
      </c>
      <c r="V1357" s="1" t="s">
        <v>1741</v>
      </c>
      <c r="W1357" s="3" t="s">
        <v>1741</v>
      </c>
      <c r="X1357" s="3" t="s">
        <v>1741</v>
      </c>
      <c r="Y1357" s="3" t="s">
        <v>1741</v>
      </c>
      <c r="Z1357" s="3" t="s">
        <v>1741</v>
      </c>
      <c r="AA1357" s="3" t="s">
        <v>1741</v>
      </c>
      <c r="AB1357" s="3" t="s">
        <v>1741</v>
      </c>
      <c r="AC1357" s="3" t="s">
        <v>1741</v>
      </c>
      <c r="AD1357" s="3" t="s">
        <v>1741</v>
      </c>
      <c r="AE1357" s="3" t="s">
        <v>1741</v>
      </c>
      <c r="AF1357" s="3" t="s">
        <v>1741</v>
      </c>
      <c r="AG1357" s="3" t="s">
        <v>1741</v>
      </c>
      <c r="AH1357" s="3" t="s">
        <v>1741</v>
      </c>
      <c r="AI1357" s="15" t="s">
        <v>1741</v>
      </c>
    </row>
    <row r="1358" spans="1:35" x14ac:dyDescent="0.3">
      <c r="A1358" s="48" t="s">
        <v>118</v>
      </c>
      <c r="B1358" s="89" t="s">
        <v>37</v>
      </c>
      <c r="C1358" s="89" t="s">
        <v>37</v>
      </c>
      <c r="D1358" s="9">
        <v>2017</v>
      </c>
      <c r="E1358" s="4">
        <v>42773</v>
      </c>
      <c r="F1358" s="210" t="s">
        <v>1741</v>
      </c>
      <c r="G1358" s="167" t="s">
        <v>1741</v>
      </c>
      <c r="H1358" s="1" t="s">
        <v>556</v>
      </c>
      <c r="I1358" s="1" t="s">
        <v>587</v>
      </c>
      <c r="J1358" s="1" t="s">
        <v>556</v>
      </c>
      <c r="K1358" s="1" t="s">
        <v>556</v>
      </c>
      <c r="L1358" s="1" t="s">
        <v>587</v>
      </c>
      <c r="M1358" s="1" t="s">
        <v>581</v>
      </c>
      <c r="N1358" s="1" t="s">
        <v>581</v>
      </c>
      <c r="O1358" s="1" t="s">
        <v>556</v>
      </c>
      <c r="P1358" s="1" t="s">
        <v>557</v>
      </c>
      <c r="Q1358" s="1" t="s">
        <v>557</v>
      </c>
      <c r="R1358" s="1" t="s">
        <v>1741</v>
      </c>
      <c r="S1358" s="1" t="s">
        <v>1741</v>
      </c>
      <c r="T1358" s="1" t="s">
        <v>1741</v>
      </c>
      <c r="U1358" s="1" t="s">
        <v>1741</v>
      </c>
      <c r="V1358" s="1" t="s">
        <v>1741</v>
      </c>
      <c r="W1358" s="3" t="s">
        <v>1741</v>
      </c>
      <c r="X1358" s="3" t="s">
        <v>1741</v>
      </c>
      <c r="Y1358" s="3" t="s">
        <v>1741</v>
      </c>
      <c r="Z1358" s="3" t="s">
        <v>1741</v>
      </c>
      <c r="AA1358" s="3" t="s">
        <v>1741</v>
      </c>
      <c r="AB1358" s="3" t="s">
        <v>1741</v>
      </c>
      <c r="AC1358" s="3" t="s">
        <v>1741</v>
      </c>
      <c r="AD1358" s="3" t="s">
        <v>1741</v>
      </c>
      <c r="AE1358" s="3" t="s">
        <v>1741</v>
      </c>
      <c r="AF1358" s="3" t="s">
        <v>1741</v>
      </c>
      <c r="AG1358" s="3" t="s">
        <v>1741</v>
      </c>
      <c r="AH1358" s="3" t="s">
        <v>1741</v>
      </c>
      <c r="AI1358" s="15" t="s">
        <v>1741</v>
      </c>
    </row>
    <row r="1359" spans="1:35" x14ac:dyDescent="0.3">
      <c r="A1359" s="48" t="s">
        <v>119</v>
      </c>
      <c r="B1359" s="89" t="s">
        <v>37</v>
      </c>
      <c r="C1359" s="89" t="s">
        <v>37</v>
      </c>
      <c r="D1359" s="9">
        <v>2017</v>
      </c>
      <c r="E1359" s="4">
        <v>42815</v>
      </c>
      <c r="F1359" s="210" t="s">
        <v>1741</v>
      </c>
      <c r="G1359" s="167" t="s">
        <v>1741</v>
      </c>
      <c r="H1359" s="1" t="s">
        <v>556</v>
      </c>
      <c r="I1359" s="1" t="s">
        <v>587</v>
      </c>
      <c r="J1359" s="1" t="s">
        <v>556</v>
      </c>
      <c r="K1359" s="1" t="s">
        <v>556</v>
      </c>
      <c r="L1359" s="1" t="s">
        <v>587</v>
      </c>
      <c r="M1359" s="1" t="s">
        <v>581</v>
      </c>
      <c r="N1359" s="1" t="s">
        <v>581</v>
      </c>
      <c r="O1359" s="1" t="s">
        <v>556</v>
      </c>
      <c r="P1359" s="1" t="s">
        <v>557</v>
      </c>
      <c r="Q1359" s="1" t="s">
        <v>557</v>
      </c>
      <c r="R1359" s="1" t="s">
        <v>1741</v>
      </c>
      <c r="S1359" s="1" t="s">
        <v>1741</v>
      </c>
      <c r="T1359" s="1" t="s">
        <v>1741</v>
      </c>
      <c r="U1359" s="1" t="s">
        <v>1741</v>
      </c>
      <c r="V1359" s="1" t="s">
        <v>1741</v>
      </c>
      <c r="W1359" s="3" t="s">
        <v>1741</v>
      </c>
      <c r="X1359" s="3" t="s">
        <v>1741</v>
      </c>
      <c r="Y1359" s="3" t="s">
        <v>1741</v>
      </c>
      <c r="Z1359" s="3" t="s">
        <v>1741</v>
      </c>
      <c r="AA1359" s="3" t="s">
        <v>1741</v>
      </c>
      <c r="AB1359" s="3" t="s">
        <v>1741</v>
      </c>
      <c r="AC1359" s="3" t="s">
        <v>1741</v>
      </c>
      <c r="AD1359" s="3" t="s">
        <v>1741</v>
      </c>
      <c r="AE1359" s="3" t="s">
        <v>1741</v>
      </c>
      <c r="AF1359" s="3" t="s">
        <v>1741</v>
      </c>
      <c r="AG1359" s="3" t="s">
        <v>1741</v>
      </c>
      <c r="AH1359" s="3" t="s">
        <v>1741</v>
      </c>
      <c r="AI1359" s="15" t="s">
        <v>1741</v>
      </c>
    </row>
    <row r="1360" spans="1:35" x14ac:dyDescent="0.3">
      <c r="A1360" s="48" t="s">
        <v>120</v>
      </c>
      <c r="B1360" s="89" t="s">
        <v>37</v>
      </c>
      <c r="C1360" s="89" t="s">
        <v>37</v>
      </c>
      <c r="D1360" s="9">
        <v>2017</v>
      </c>
      <c r="E1360" s="4">
        <v>42844</v>
      </c>
      <c r="F1360" s="210" t="s">
        <v>1741</v>
      </c>
      <c r="G1360" s="167" t="s">
        <v>1741</v>
      </c>
      <c r="H1360" s="1" t="s">
        <v>556</v>
      </c>
      <c r="I1360" s="1" t="s">
        <v>587</v>
      </c>
      <c r="J1360" s="1" t="s">
        <v>556</v>
      </c>
      <c r="K1360" s="1" t="s">
        <v>556</v>
      </c>
      <c r="L1360" s="1" t="s">
        <v>581</v>
      </c>
      <c r="M1360" s="1" t="s">
        <v>581</v>
      </c>
      <c r="N1360" s="1" t="s">
        <v>581</v>
      </c>
      <c r="O1360" s="1" t="s">
        <v>556</v>
      </c>
      <c r="P1360" s="1" t="s">
        <v>581</v>
      </c>
      <c r="Q1360" s="1" t="s">
        <v>581</v>
      </c>
      <c r="R1360" s="1" t="s">
        <v>1741</v>
      </c>
      <c r="S1360" s="1" t="s">
        <v>1741</v>
      </c>
      <c r="T1360" s="1" t="s">
        <v>1741</v>
      </c>
      <c r="U1360" s="1" t="s">
        <v>1741</v>
      </c>
      <c r="V1360" s="1" t="s">
        <v>1741</v>
      </c>
      <c r="W1360" s="3" t="s">
        <v>1741</v>
      </c>
      <c r="X1360" s="3" t="s">
        <v>1741</v>
      </c>
      <c r="Y1360" s="3" t="s">
        <v>1741</v>
      </c>
      <c r="Z1360" s="3" t="s">
        <v>1741</v>
      </c>
      <c r="AA1360" s="3" t="s">
        <v>1741</v>
      </c>
      <c r="AB1360" s="3" t="s">
        <v>1741</v>
      </c>
      <c r="AC1360" s="3" t="s">
        <v>1741</v>
      </c>
      <c r="AD1360" s="3" t="s">
        <v>1741</v>
      </c>
      <c r="AE1360" s="3" t="s">
        <v>1741</v>
      </c>
      <c r="AF1360" s="3" t="s">
        <v>1741</v>
      </c>
      <c r="AG1360" s="3" t="s">
        <v>1741</v>
      </c>
      <c r="AH1360" s="3" t="s">
        <v>1741</v>
      </c>
      <c r="AI1360" s="15" t="s">
        <v>1741</v>
      </c>
    </row>
    <row r="1361" spans="1:35" x14ac:dyDescent="0.3">
      <c r="A1361" s="48" t="s">
        <v>121</v>
      </c>
      <c r="B1361" s="89" t="s">
        <v>37</v>
      </c>
      <c r="C1361" s="89" t="s">
        <v>37</v>
      </c>
      <c r="D1361" s="9">
        <v>2017</v>
      </c>
      <c r="E1361" s="4" t="s">
        <v>122</v>
      </c>
      <c r="F1361" s="210" t="s">
        <v>1741</v>
      </c>
      <c r="G1361" s="167" t="s">
        <v>1741</v>
      </c>
      <c r="H1361" s="1" t="s">
        <v>556</v>
      </c>
      <c r="I1361" s="1" t="s">
        <v>587</v>
      </c>
      <c r="J1361" s="1" t="s">
        <v>556</v>
      </c>
      <c r="K1361" s="1" t="s">
        <v>556</v>
      </c>
      <c r="L1361" s="1" t="s">
        <v>581</v>
      </c>
      <c r="M1361" s="1" t="s">
        <v>581</v>
      </c>
      <c r="N1361" s="1" t="s">
        <v>581</v>
      </c>
      <c r="O1361" s="1" t="s">
        <v>556</v>
      </c>
      <c r="P1361" s="1" t="s">
        <v>581</v>
      </c>
      <c r="Q1361" s="1" t="s">
        <v>581</v>
      </c>
      <c r="R1361" s="1" t="s">
        <v>1741</v>
      </c>
      <c r="S1361" s="1" t="s">
        <v>1741</v>
      </c>
      <c r="T1361" s="1" t="s">
        <v>1741</v>
      </c>
      <c r="U1361" s="1" t="s">
        <v>1741</v>
      </c>
      <c r="V1361" s="1" t="s">
        <v>1741</v>
      </c>
      <c r="W1361" s="3" t="s">
        <v>1741</v>
      </c>
      <c r="X1361" s="3" t="s">
        <v>1741</v>
      </c>
      <c r="Y1361" s="3" t="s">
        <v>1741</v>
      </c>
      <c r="Z1361" s="3" t="s">
        <v>1741</v>
      </c>
      <c r="AA1361" s="3" t="s">
        <v>1741</v>
      </c>
      <c r="AB1361" s="3" t="s">
        <v>1741</v>
      </c>
      <c r="AC1361" s="3" t="s">
        <v>1741</v>
      </c>
      <c r="AD1361" s="3" t="s">
        <v>1741</v>
      </c>
      <c r="AE1361" s="3" t="s">
        <v>1741</v>
      </c>
      <c r="AF1361" s="3" t="s">
        <v>1741</v>
      </c>
      <c r="AG1361" s="3" t="s">
        <v>1741</v>
      </c>
      <c r="AH1361" s="3" t="s">
        <v>1741</v>
      </c>
      <c r="AI1361" s="15" t="s">
        <v>1741</v>
      </c>
    </row>
    <row r="1362" spans="1:35" x14ac:dyDescent="0.3">
      <c r="A1362" s="48" t="s">
        <v>123</v>
      </c>
      <c r="B1362" s="89" t="s">
        <v>37</v>
      </c>
      <c r="C1362" s="89" t="s">
        <v>37</v>
      </c>
      <c r="D1362" s="9">
        <v>2017</v>
      </c>
      <c r="E1362" s="4" t="s">
        <v>124</v>
      </c>
      <c r="F1362" s="210" t="s">
        <v>1741</v>
      </c>
      <c r="G1362" s="167" t="s">
        <v>1741</v>
      </c>
      <c r="H1362" s="1" t="s">
        <v>556</v>
      </c>
      <c r="I1362" s="1" t="s">
        <v>587</v>
      </c>
      <c r="J1362" s="1" t="s">
        <v>556</v>
      </c>
      <c r="K1362" s="1" t="s">
        <v>556</v>
      </c>
      <c r="L1362" s="1" t="s">
        <v>581</v>
      </c>
      <c r="M1362" s="1" t="s">
        <v>581</v>
      </c>
      <c r="N1362" s="1" t="s">
        <v>581</v>
      </c>
      <c r="O1362" s="1" t="s">
        <v>556</v>
      </c>
      <c r="P1362" s="1" t="s">
        <v>581</v>
      </c>
      <c r="Q1362" s="1" t="s">
        <v>581</v>
      </c>
      <c r="R1362" s="1" t="s">
        <v>1741</v>
      </c>
      <c r="S1362" s="1" t="s">
        <v>1741</v>
      </c>
      <c r="T1362" s="1" t="s">
        <v>1741</v>
      </c>
      <c r="U1362" s="1" t="s">
        <v>1741</v>
      </c>
      <c r="V1362" s="1" t="s">
        <v>1741</v>
      </c>
      <c r="W1362" s="3" t="s">
        <v>1741</v>
      </c>
      <c r="X1362" s="3" t="s">
        <v>1741</v>
      </c>
      <c r="Y1362" s="3" t="s">
        <v>1741</v>
      </c>
      <c r="Z1362" s="3" t="s">
        <v>1741</v>
      </c>
      <c r="AA1362" s="3" t="s">
        <v>1741</v>
      </c>
      <c r="AB1362" s="3" t="s">
        <v>1741</v>
      </c>
      <c r="AC1362" s="3" t="s">
        <v>1741</v>
      </c>
      <c r="AD1362" s="3" t="s">
        <v>1741</v>
      </c>
      <c r="AE1362" s="3" t="s">
        <v>1741</v>
      </c>
      <c r="AF1362" s="3" t="s">
        <v>1741</v>
      </c>
      <c r="AG1362" s="3" t="s">
        <v>1741</v>
      </c>
      <c r="AH1362" s="3" t="s">
        <v>1741</v>
      </c>
      <c r="AI1362" s="15" t="s">
        <v>1741</v>
      </c>
    </row>
    <row r="1363" spans="1:35" x14ac:dyDescent="0.3">
      <c r="A1363" s="48" t="s">
        <v>125</v>
      </c>
      <c r="B1363" s="89" t="s">
        <v>37</v>
      </c>
      <c r="C1363" s="89" t="s">
        <v>37</v>
      </c>
      <c r="D1363" s="9">
        <v>2017</v>
      </c>
      <c r="E1363" s="4" t="s">
        <v>126</v>
      </c>
      <c r="F1363" s="210" t="s">
        <v>1741</v>
      </c>
      <c r="G1363" s="167" t="s">
        <v>1741</v>
      </c>
      <c r="H1363" s="1" t="s">
        <v>556</v>
      </c>
      <c r="I1363" s="1" t="s">
        <v>587</v>
      </c>
      <c r="J1363" s="1" t="s">
        <v>556</v>
      </c>
      <c r="K1363" s="1" t="s">
        <v>556</v>
      </c>
      <c r="L1363" s="1" t="s">
        <v>587</v>
      </c>
      <c r="M1363" s="1" t="s">
        <v>581</v>
      </c>
      <c r="N1363" s="1" t="s">
        <v>581</v>
      </c>
      <c r="O1363" s="1" t="s">
        <v>556</v>
      </c>
      <c r="P1363" s="1" t="s">
        <v>581</v>
      </c>
      <c r="Q1363" s="1" t="s">
        <v>581</v>
      </c>
      <c r="R1363" s="1" t="s">
        <v>1741</v>
      </c>
      <c r="S1363" s="1" t="s">
        <v>1741</v>
      </c>
      <c r="T1363" s="1" t="s">
        <v>1741</v>
      </c>
      <c r="U1363" s="1" t="s">
        <v>1741</v>
      </c>
      <c r="V1363" s="1" t="s">
        <v>1741</v>
      </c>
      <c r="W1363" s="3" t="s">
        <v>1741</v>
      </c>
      <c r="X1363" s="3" t="s">
        <v>1741</v>
      </c>
      <c r="Y1363" s="3" t="s">
        <v>1741</v>
      </c>
      <c r="Z1363" s="3" t="s">
        <v>1741</v>
      </c>
      <c r="AA1363" s="3" t="s">
        <v>1741</v>
      </c>
      <c r="AB1363" s="3" t="s">
        <v>1741</v>
      </c>
      <c r="AC1363" s="3" t="s">
        <v>1741</v>
      </c>
      <c r="AD1363" s="3" t="s">
        <v>1741</v>
      </c>
      <c r="AE1363" s="3" t="s">
        <v>1741</v>
      </c>
      <c r="AF1363" s="3" t="s">
        <v>1741</v>
      </c>
      <c r="AG1363" s="3" t="s">
        <v>1741</v>
      </c>
      <c r="AH1363" s="3" t="s">
        <v>1741</v>
      </c>
      <c r="AI1363" s="15" t="s">
        <v>1741</v>
      </c>
    </row>
    <row r="1364" spans="1:35" x14ac:dyDescent="0.3">
      <c r="A1364" s="48" t="s">
        <v>127</v>
      </c>
      <c r="B1364" s="89" t="s">
        <v>37</v>
      </c>
      <c r="C1364" s="89" t="s">
        <v>37</v>
      </c>
      <c r="D1364" s="9">
        <v>2017</v>
      </c>
      <c r="E1364" s="4" t="s">
        <v>128</v>
      </c>
      <c r="F1364" s="210" t="s">
        <v>1741</v>
      </c>
      <c r="G1364" s="167" t="s">
        <v>1741</v>
      </c>
      <c r="H1364" s="1" t="s">
        <v>556</v>
      </c>
      <c r="I1364" s="1" t="s">
        <v>587</v>
      </c>
      <c r="J1364" s="1" t="s">
        <v>556</v>
      </c>
      <c r="K1364" s="1" t="s">
        <v>556</v>
      </c>
      <c r="L1364" s="1" t="s">
        <v>587</v>
      </c>
      <c r="M1364" s="1" t="s">
        <v>581</v>
      </c>
      <c r="N1364" s="1" t="s">
        <v>581</v>
      </c>
      <c r="O1364" s="1" t="s">
        <v>556</v>
      </c>
      <c r="P1364" s="1" t="s">
        <v>581</v>
      </c>
      <c r="Q1364" s="1" t="s">
        <v>581</v>
      </c>
      <c r="R1364" s="1" t="s">
        <v>1741</v>
      </c>
      <c r="S1364" s="1" t="s">
        <v>1741</v>
      </c>
      <c r="T1364" s="1" t="s">
        <v>1741</v>
      </c>
      <c r="U1364" s="1" t="s">
        <v>1741</v>
      </c>
      <c r="V1364" s="1" t="s">
        <v>1741</v>
      </c>
      <c r="W1364" s="3" t="s">
        <v>1741</v>
      </c>
      <c r="X1364" s="3" t="s">
        <v>1741</v>
      </c>
      <c r="Y1364" s="3" t="s">
        <v>1741</v>
      </c>
      <c r="Z1364" s="3" t="s">
        <v>1741</v>
      </c>
      <c r="AA1364" s="3" t="s">
        <v>1741</v>
      </c>
      <c r="AB1364" s="3" t="s">
        <v>1741</v>
      </c>
      <c r="AC1364" s="3" t="s">
        <v>1741</v>
      </c>
      <c r="AD1364" s="3" t="s">
        <v>1741</v>
      </c>
      <c r="AE1364" s="3" t="s">
        <v>1741</v>
      </c>
      <c r="AF1364" s="3" t="s">
        <v>1741</v>
      </c>
      <c r="AG1364" s="3" t="s">
        <v>1741</v>
      </c>
      <c r="AH1364" s="3" t="s">
        <v>1741</v>
      </c>
      <c r="AI1364" s="15" t="s">
        <v>1741</v>
      </c>
    </row>
    <row r="1365" spans="1:35" x14ac:dyDescent="0.3">
      <c r="A1365" s="48" t="s">
        <v>129</v>
      </c>
      <c r="B1365" s="89" t="s">
        <v>37</v>
      </c>
      <c r="C1365" s="89" t="s">
        <v>37</v>
      </c>
      <c r="D1365" s="9">
        <v>2017</v>
      </c>
      <c r="E1365" s="4" t="s">
        <v>130</v>
      </c>
      <c r="F1365" s="210" t="s">
        <v>1741</v>
      </c>
      <c r="G1365" s="167" t="s">
        <v>1741</v>
      </c>
      <c r="H1365" s="1" t="s">
        <v>556</v>
      </c>
      <c r="I1365" s="1" t="s">
        <v>587</v>
      </c>
      <c r="J1365" s="1" t="s">
        <v>556</v>
      </c>
      <c r="K1365" s="1" t="s">
        <v>556</v>
      </c>
      <c r="L1365" s="1" t="s">
        <v>587</v>
      </c>
      <c r="M1365" s="1" t="s">
        <v>581</v>
      </c>
      <c r="N1365" s="1" t="s">
        <v>581</v>
      </c>
      <c r="O1365" s="1" t="s">
        <v>556</v>
      </c>
      <c r="P1365" s="1" t="s">
        <v>581</v>
      </c>
      <c r="Q1365" s="1" t="s">
        <v>581</v>
      </c>
      <c r="R1365" s="1" t="s">
        <v>1741</v>
      </c>
      <c r="S1365" s="1" t="s">
        <v>1741</v>
      </c>
      <c r="T1365" s="1" t="s">
        <v>1741</v>
      </c>
      <c r="U1365" s="1" t="s">
        <v>1741</v>
      </c>
      <c r="V1365" s="1" t="s">
        <v>1741</v>
      </c>
      <c r="W1365" s="3" t="s">
        <v>1741</v>
      </c>
      <c r="X1365" s="3" t="s">
        <v>1741</v>
      </c>
      <c r="Y1365" s="3" t="s">
        <v>1741</v>
      </c>
      <c r="Z1365" s="3" t="s">
        <v>1741</v>
      </c>
      <c r="AA1365" s="3" t="s">
        <v>1741</v>
      </c>
      <c r="AB1365" s="3" t="s">
        <v>1741</v>
      </c>
      <c r="AC1365" s="3" t="s">
        <v>1741</v>
      </c>
      <c r="AD1365" s="3" t="s">
        <v>1741</v>
      </c>
      <c r="AE1365" s="3" t="s">
        <v>1741</v>
      </c>
      <c r="AF1365" s="3" t="s">
        <v>1741</v>
      </c>
      <c r="AG1365" s="3" t="s">
        <v>1741</v>
      </c>
      <c r="AH1365" s="3" t="s">
        <v>1741</v>
      </c>
      <c r="AI1365" s="15" t="s">
        <v>1741</v>
      </c>
    </row>
    <row r="1366" spans="1:35" x14ac:dyDescent="0.3">
      <c r="A1366" s="48" t="s">
        <v>131</v>
      </c>
      <c r="B1366" s="89" t="s">
        <v>37</v>
      </c>
      <c r="C1366" s="89" t="s">
        <v>37</v>
      </c>
      <c r="D1366" s="9">
        <v>2017</v>
      </c>
      <c r="E1366" s="4" t="s">
        <v>132</v>
      </c>
      <c r="F1366" s="210" t="s">
        <v>1741</v>
      </c>
      <c r="G1366" s="167" t="s">
        <v>1741</v>
      </c>
      <c r="H1366" s="1" t="s">
        <v>556</v>
      </c>
      <c r="I1366" s="1" t="s">
        <v>587</v>
      </c>
      <c r="J1366" s="1" t="s">
        <v>556</v>
      </c>
      <c r="K1366" s="1" t="s">
        <v>556</v>
      </c>
      <c r="L1366" s="1" t="s">
        <v>587</v>
      </c>
      <c r="M1366" s="1" t="s">
        <v>581</v>
      </c>
      <c r="N1366" s="1" t="s">
        <v>581</v>
      </c>
      <c r="O1366" s="1" t="s">
        <v>556</v>
      </c>
      <c r="P1366" s="1" t="s">
        <v>581</v>
      </c>
      <c r="Q1366" s="1" t="s">
        <v>581</v>
      </c>
      <c r="R1366" s="1" t="s">
        <v>1741</v>
      </c>
      <c r="S1366" s="1" t="s">
        <v>1741</v>
      </c>
      <c r="T1366" s="1" t="s">
        <v>1741</v>
      </c>
      <c r="U1366" s="1" t="s">
        <v>1741</v>
      </c>
      <c r="V1366" s="1" t="s">
        <v>1741</v>
      </c>
      <c r="W1366" s="3" t="s">
        <v>1741</v>
      </c>
      <c r="X1366" s="3" t="s">
        <v>1741</v>
      </c>
      <c r="Y1366" s="3" t="s">
        <v>1741</v>
      </c>
      <c r="Z1366" s="3" t="s">
        <v>1741</v>
      </c>
      <c r="AA1366" s="3" t="s">
        <v>1741</v>
      </c>
      <c r="AB1366" s="3" t="s">
        <v>1741</v>
      </c>
      <c r="AC1366" s="3" t="s">
        <v>1741</v>
      </c>
      <c r="AD1366" s="3" t="s">
        <v>1741</v>
      </c>
      <c r="AE1366" s="3" t="s">
        <v>1741</v>
      </c>
      <c r="AF1366" s="3" t="s">
        <v>1741</v>
      </c>
      <c r="AG1366" s="3" t="s">
        <v>1741</v>
      </c>
      <c r="AH1366" s="3" t="s">
        <v>1741</v>
      </c>
      <c r="AI1366" s="15" t="s">
        <v>1741</v>
      </c>
    </row>
    <row r="1367" spans="1:35" x14ac:dyDescent="0.3">
      <c r="A1367" s="48" t="s">
        <v>133</v>
      </c>
      <c r="B1367" s="89" t="s">
        <v>37</v>
      </c>
      <c r="C1367" s="89" t="s">
        <v>37</v>
      </c>
      <c r="D1367" s="9">
        <v>2017</v>
      </c>
      <c r="E1367" s="4" t="s">
        <v>134</v>
      </c>
      <c r="F1367" s="210" t="s">
        <v>1741</v>
      </c>
      <c r="G1367" s="167" t="s">
        <v>1741</v>
      </c>
      <c r="H1367" s="1" t="s">
        <v>556</v>
      </c>
      <c r="I1367" s="1" t="s">
        <v>587</v>
      </c>
      <c r="J1367" s="1" t="s">
        <v>556</v>
      </c>
      <c r="K1367" s="1" t="s">
        <v>556</v>
      </c>
      <c r="L1367" s="1" t="s">
        <v>587</v>
      </c>
      <c r="M1367" s="1" t="s">
        <v>581</v>
      </c>
      <c r="N1367" s="1" t="s">
        <v>581</v>
      </c>
      <c r="O1367" s="1" t="s">
        <v>556</v>
      </c>
      <c r="P1367" s="1" t="s">
        <v>581</v>
      </c>
      <c r="Q1367" s="1" t="s">
        <v>581</v>
      </c>
      <c r="R1367" s="1" t="s">
        <v>1741</v>
      </c>
      <c r="S1367" s="1" t="s">
        <v>1741</v>
      </c>
      <c r="T1367" s="1" t="s">
        <v>1741</v>
      </c>
      <c r="U1367" s="1" t="s">
        <v>1741</v>
      </c>
      <c r="V1367" s="1" t="s">
        <v>1741</v>
      </c>
      <c r="W1367" s="3" t="s">
        <v>1741</v>
      </c>
      <c r="X1367" s="3" t="s">
        <v>1741</v>
      </c>
      <c r="Y1367" s="3" t="s">
        <v>1741</v>
      </c>
      <c r="Z1367" s="3" t="s">
        <v>1741</v>
      </c>
      <c r="AA1367" s="3" t="s">
        <v>1741</v>
      </c>
      <c r="AB1367" s="3" t="s">
        <v>1741</v>
      </c>
      <c r="AC1367" s="3" t="s">
        <v>1741</v>
      </c>
      <c r="AD1367" s="3" t="s">
        <v>1741</v>
      </c>
      <c r="AE1367" s="3" t="s">
        <v>1741</v>
      </c>
      <c r="AF1367" s="3" t="s">
        <v>1741</v>
      </c>
      <c r="AG1367" s="3" t="s">
        <v>1741</v>
      </c>
      <c r="AH1367" s="3" t="s">
        <v>1741</v>
      </c>
      <c r="AI1367" s="15" t="s">
        <v>1741</v>
      </c>
    </row>
    <row r="1368" spans="1:35" x14ac:dyDescent="0.3">
      <c r="A1368" s="48" t="s">
        <v>135</v>
      </c>
      <c r="B1368" s="89" t="s">
        <v>37</v>
      </c>
      <c r="C1368" s="89" t="s">
        <v>37</v>
      </c>
      <c r="D1368" s="9">
        <v>2017</v>
      </c>
      <c r="E1368" s="4" t="s">
        <v>136</v>
      </c>
      <c r="F1368" s="210" t="s">
        <v>1741</v>
      </c>
      <c r="G1368" s="167" t="s">
        <v>1741</v>
      </c>
      <c r="H1368" s="1" t="s">
        <v>556</v>
      </c>
      <c r="I1368" s="1" t="s">
        <v>587</v>
      </c>
      <c r="J1368" s="1" t="s">
        <v>556</v>
      </c>
      <c r="K1368" s="1" t="s">
        <v>556</v>
      </c>
      <c r="L1368" s="1" t="s">
        <v>587</v>
      </c>
      <c r="M1368" s="1" t="s">
        <v>581</v>
      </c>
      <c r="N1368" s="1" t="s">
        <v>581</v>
      </c>
      <c r="O1368" s="1" t="s">
        <v>556</v>
      </c>
      <c r="P1368" s="1" t="s">
        <v>581</v>
      </c>
      <c r="Q1368" s="1" t="s">
        <v>581</v>
      </c>
      <c r="R1368" s="1" t="s">
        <v>1741</v>
      </c>
      <c r="S1368" s="1" t="s">
        <v>1741</v>
      </c>
      <c r="T1368" s="1" t="s">
        <v>1741</v>
      </c>
      <c r="U1368" s="1" t="s">
        <v>1741</v>
      </c>
      <c r="V1368" s="1" t="s">
        <v>1741</v>
      </c>
      <c r="W1368" s="3" t="s">
        <v>1741</v>
      </c>
      <c r="X1368" s="3" t="s">
        <v>1741</v>
      </c>
      <c r="Y1368" s="3" t="s">
        <v>1741</v>
      </c>
      <c r="Z1368" s="3" t="s">
        <v>1741</v>
      </c>
      <c r="AA1368" s="3" t="s">
        <v>1741</v>
      </c>
      <c r="AB1368" s="3" t="s">
        <v>1741</v>
      </c>
      <c r="AC1368" s="3" t="s">
        <v>1741</v>
      </c>
      <c r="AD1368" s="3" t="s">
        <v>1741</v>
      </c>
      <c r="AE1368" s="3" t="s">
        <v>1741</v>
      </c>
      <c r="AF1368" s="3" t="s">
        <v>1741</v>
      </c>
      <c r="AG1368" s="3" t="s">
        <v>1741</v>
      </c>
      <c r="AH1368" s="3" t="s">
        <v>1741</v>
      </c>
      <c r="AI1368" s="15" t="s">
        <v>1741</v>
      </c>
    </row>
    <row r="1369" spans="1:35" x14ac:dyDescent="0.3">
      <c r="A1369" s="48" t="s">
        <v>137</v>
      </c>
      <c r="B1369" s="89" t="s">
        <v>38</v>
      </c>
      <c r="C1369" s="3" t="s">
        <v>38</v>
      </c>
      <c r="D1369" s="9">
        <v>2017</v>
      </c>
      <c r="E1369" s="4">
        <v>42773</v>
      </c>
      <c r="F1369" s="205">
        <v>6580210</v>
      </c>
      <c r="G1369" s="174">
        <v>145070</v>
      </c>
      <c r="H1369" s="1">
        <v>1.214660203778811</v>
      </c>
      <c r="I1369" s="1">
        <v>1.7203591958760622</v>
      </c>
      <c r="J1369" s="1">
        <v>1.716226464866291</v>
      </c>
      <c r="K1369" s="1">
        <v>1.5983996658643014</v>
      </c>
      <c r="L1369" s="1">
        <v>1.0914366735911896</v>
      </c>
      <c r="M1369" s="1">
        <v>2.0093206273837394</v>
      </c>
      <c r="N1369" s="1" t="s">
        <v>581</v>
      </c>
      <c r="O1369" s="1">
        <v>0.27662918631362587</v>
      </c>
      <c r="P1369" s="1" t="s">
        <v>557</v>
      </c>
      <c r="Q1369" s="1" t="s">
        <v>557</v>
      </c>
      <c r="R1369" s="1" t="s">
        <v>1741</v>
      </c>
      <c r="S1369" s="1" t="s">
        <v>1741</v>
      </c>
      <c r="T1369" s="1" t="s">
        <v>1741</v>
      </c>
      <c r="U1369" s="1" t="s">
        <v>1741</v>
      </c>
      <c r="V1369" s="1" t="s">
        <v>1741</v>
      </c>
      <c r="W1369" s="3" t="s">
        <v>1741</v>
      </c>
      <c r="X1369" s="3" t="s">
        <v>1741</v>
      </c>
      <c r="Y1369" s="3" t="s">
        <v>1741</v>
      </c>
      <c r="Z1369" s="3" t="s">
        <v>1741</v>
      </c>
      <c r="AA1369" s="3" t="s">
        <v>1741</v>
      </c>
      <c r="AB1369" s="3" t="s">
        <v>1741</v>
      </c>
      <c r="AC1369" s="3" t="s">
        <v>1741</v>
      </c>
      <c r="AD1369" s="3" t="s">
        <v>1741</v>
      </c>
      <c r="AE1369" s="3" t="s">
        <v>1741</v>
      </c>
      <c r="AF1369" s="3" t="s">
        <v>1741</v>
      </c>
      <c r="AG1369" s="3" t="s">
        <v>1741</v>
      </c>
      <c r="AH1369" s="3" t="s">
        <v>1741</v>
      </c>
      <c r="AI1369" s="15" t="s">
        <v>1741</v>
      </c>
    </row>
    <row r="1370" spans="1:35" x14ac:dyDescent="0.3">
      <c r="A1370" s="48" t="s">
        <v>138</v>
      </c>
      <c r="B1370" s="89" t="s">
        <v>38</v>
      </c>
      <c r="C1370" s="3" t="s">
        <v>38</v>
      </c>
      <c r="D1370" s="9">
        <v>2017</v>
      </c>
      <c r="E1370" s="4">
        <v>42789</v>
      </c>
      <c r="F1370" s="205">
        <v>6580210</v>
      </c>
      <c r="G1370" s="174">
        <v>145070</v>
      </c>
      <c r="H1370" s="1">
        <v>1.524216524216524</v>
      </c>
      <c r="I1370" s="1">
        <v>1.2171512171512171</v>
      </c>
      <c r="J1370" s="1">
        <v>1.4915134915134913</v>
      </c>
      <c r="K1370" s="1">
        <v>1.0985600985600983</v>
      </c>
      <c r="L1370" s="1">
        <v>0.88319088319088312</v>
      </c>
      <c r="M1370" s="1">
        <v>1.145101145101145</v>
      </c>
      <c r="N1370" s="1" t="s">
        <v>581</v>
      </c>
      <c r="O1370" s="1">
        <v>0.36076736076736071</v>
      </c>
      <c r="P1370" s="1" t="s">
        <v>557</v>
      </c>
      <c r="Q1370" s="1" t="s">
        <v>557</v>
      </c>
      <c r="R1370" s="1" t="s">
        <v>1741</v>
      </c>
      <c r="S1370" s="1" t="s">
        <v>1741</v>
      </c>
      <c r="T1370" s="1" t="s">
        <v>1741</v>
      </c>
      <c r="U1370" s="1" t="s">
        <v>1741</v>
      </c>
      <c r="V1370" s="1" t="s">
        <v>1741</v>
      </c>
      <c r="W1370" s="3" t="s">
        <v>1741</v>
      </c>
      <c r="X1370" s="3" t="s">
        <v>1741</v>
      </c>
      <c r="Y1370" s="3" t="s">
        <v>1741</v>
      </c>
      <c r="Z1370" s="3" t="s">
        <v>1741</v>
      </c>
      <c r="AA1370" s="3" t="s">
        <v>1741</v>
      </c>
      <c r="AB1370" s="3" t="s">
        <v>1741</v>
      </c>
      <c r="AC1370" s="3" t="s">
        <v>1741</v>
      </c>
      <c r="AD1370" s="3" t="s">
        <v>1741</v>
      </c>
      <c r="AE1370" s="3" t="s">
        <v>1741</v>
      </c>
      <c r="AF1370" s="3" t="s">
        <v>1741</v>
      </c>
      <c r="AG1370" s="3" t="s">
        <v>1741</v>
      </c>
      <c r="AH1370" s="3" t="s">
        <v>1741</v>
      </c>
      <c r="AI1370" s="15" t="s">
        <v>1741</v>
      </c>
    </row>
    <row r="1371" spans="1:35" x14ac:dyDescent="0.3">
      <c r="A1371" s="48" t="s">
        <v>139</v>
      </c>
      <c r="B1371" s="89" t="s">
        <v>38</v>
      </c>
      <c r="C1371" s="3" t="s">
        <v>38</v>
      </c>
      <c r="D1371" s="9">
        <v>2017</v>
      </c>
      <c r="E1371" s="4">
        <v>42815</v>
      </c>
      <c r="F1371" s="205">
        <v>6580210</v>
      </c>
      <c r="G1371" s="174">
        <v>145070</v>
      </c>
      <c r="H1371" s="1">
        <v>1.3010664142184787</v>
      </c>
      <c r="I1371" s="1">
        <v>1.9640083681718905</v>
      </c>
      <c r="J1371" s="1">
        <v>1.1948569110169702</v>
      </c>
      <c r="K1371" s="1">
        <v>1.159453743283134</v>
      </c>
      <c r="L1371" s="1">
        <v>0.8981745586151938</v>
      </c>
      <c r="M1371" s="1">
        <v>1.5448602408181331</v>
      </c>
      <c r="N1371" s="1" t="s">
        <v>581</v>
      </c>
      <c r="O1371" s="1">
        <v>0.35028807785992555</v>
      </c>
      <c r="P1371" s="1" t="s">
        <v>557</v>
      </c>
      <c r="Q1371" s="1" t="s">
        <v>557</v>
      </c>
      <c r="R1371" s="1" t="s">
        <v>1741</v>
      </c>
      <c r="S1371" s="1" t="s">
        <v>1741</v>
      </c>
      <c r="T1371" s="1" t="s">
        <v>1741</v>
      </c>
      <c r="U1371" s="1" t="s">
        <v>1741</v>
      </c>
      <c r="V1371" s="1" t="s">
        <v>1741</v>
      </c>
      <c r="W1371" s="3" t="s">
        <v>1741</v>
      </c>
      <c r="X1371" s="3" t="s">
        <v>1741</v>
      </c>
      <c r="Y1371" s="3" t="s">
        <v>1741</v>
      </c>
      <c r="Z1371" s="3" t="s">
        <v>1741</v>
      </c>
      <c r="AA1371" s="3" t="s">
        <v>1741</v>
      </c>
      <c r="AB1371" s="3" t="s">
        <v>1741</v>
      </c>
      <c r="AC1371" s="3" t="s">
        <v>1741</v>
      </c>
      <c r="AD1371" s="3" t="s">
        <v>1741</v>
      </c>
      <c r="AE1371" s="3" t="s">
        <v>1741</v>
      </c>
      <c r="AF1371" s="3" t="s">
        <v>1741</v>
      </c>
      <c r="AG1371" s="3" t="s">
        <v>1741</v>
      </c>
      <c r="AH1371" s="3" t="s">
        <v>1741</v>
      </c>
      <c r="AI1371" s="15" t="s">
        <v>1741</v>
      </c>
    </row>
    <row r="1372" spans="1:35" x14ac:dyDescent="0.3">
      <c r="A1372" s="48" t="s">
        <v>140</v>
      </c>
      <c r="B1372" s="89" t="s">
        <v>38</v>
      </c>
      <c r="C1372" s="3" t="s">
        <v>38</v>
      </c>
      <c r="D1372" s="9">
        <v>2017</v>
      </c>
      <c r="E1372" s="4">
        <v>42842</v>
      </c>
      <c r="F1372" s="205">
        <v>6580210</v>
      </c>
      <c r="G1372" s="174">
        <v>145070</v>
      </c>
      <c r="H1372" s="1">
        <v>1.2814369932862151</v>
      </c>
      <c r="I1372" s="1">
        <v>1.3183130371304375</v>
      </c>
      <c r="J1372" s="1">
        <v>1.0683987567884439</v>
      </c>
      <c r="K1372" s="1">
        <v>1.0093019654688036</v>
      </c>
      <c r="L1372" s="1">
        <v>0.90136155998716971</v>
      </c>
      <c r="M1372" s="1">
        <v>0.90973443496919615</v>
      </c>
      <c r="N1372" s="1" t="s">
        <v>581</v>
      </c>
      <c r="O1372" s="1">
        <v>0.3132804636603953</v>
      </c>
      <c r="P1372" s="1" t="s">
        <v>581</v>
      </c>
      <c r="Q1372" s="1" t="s">
        <v>581</v>
      </c>
      <c r="R1372" s="1" t="s">
        <v>1741</v>
      </c>
      <c r="S1372" s="1" t="s">
        <v>1741</v>
      </c>
      <c r="T1372" s="1" t="s">
        <v>1741</v>
      </c>
      <c r="U1372" s="1" t="s">
        <v>1741</v>
      </c>
      <c r="V1372" s="1" t="s">
        <v>1741</v>
      </c>
      <c r="W1372" s="3" t="s">
        <v>1741</v>
      </c>
      <c r="X1372" s="3" t="s">
        <v>1741</v>
      </c>
      <c r="Y1372" s="3" t="s">
        <v>1741</v>
      </c>
      <c r="Z1372" s="3" t="s">
        <v>1741</v>
      </c>
      <c r="AA1372" s="3" t="s">
        <v>1741</v>
      </c>
      <c r="AB1372" s="3" t="s">
        <v>1741</v>
      </c>
      <c r="AC1372" s="3" t="s">
        <v>1741</v>
      </c>
      <c r="AD1372" s="3" t="s">
        <v>1741</v>
      </c>
      <c r="AE1372" s="3" t="s">
        <v>1741</v>
      </c>
      <c r="AF1372" s="3" t="s">
        <v>1741</v>
      </c>
      <c r="AG1372" s="3" t="s">
        <v>1741</v>
      </c>
      <c r="AH1372" s="3" t="s">
        <v>1741</v>
      </c>
      <c r="AI1372" s="15" t="s">
        <v>1741</v>
      </c>
    </row>
    <row r="1373" spans="1:35" x14ac:dyDescent="0.3">
      <c r="A1373" s="48" t="s">
        <v>141</v>
      </c>
      <c r="B1373" s="89" t="s">
        <v>38</v>
      </c>
      <c r="C1373" s="3" t="s">
        <v>38</v>
      </c>
      <c r="D1373" s="9">
        <v>2017</v>
      </c>
      <c r="E1373" s="4">
        <v>42872</v>
      </c>
      <c r="F1373" s="205">
        <v>6580210</v>
      </c>
      <c r="G1373" s="174">
        <v>145070</v>
      </c>
      <c r="H1373" s="1">
        <v>0.81682481549303576</v>
      </c>
      <c r="I1373" s="1">
        <v>1.1435547416902503</v>
      </c>
      <c r="J1373" s="1">
        <v>1.0464458132179124</v>
      </c>
      <c r="K1373" s="1">
        <v>0.56855890350147054</v>
      </c>
      <c r="L1373" s="1">
        <v>0.83424893180178672</v>
      </c>
      <c r="M1373" s="1">
        <v>0.65701126463570303</v>
      </c>
      <c r="N1373" s="1" t="s">
        <v>581</v>
      </c>
      <c r="O1373" s="1">
        <v>0.29288052827257088</v>
      </c>
      <c r="P1373" s="1" t="s">
        <v>581</v>
      </c>
      <c r="Q1373" s="1" t="s">
        <v>581</v>
      </c>
      <c r="R1373" s="1" t="s">
        <v>1741</v>
      </c>
      <c r="S1373" s="1" t="s">
        <v>1741</v>
      </c>
      <c r="T1373" s="1" t="s">
        <v>1741</v>
      </c>
      <c r="U1373" s="1" t="s">
        <v>1741</v>
      </c>
      <c r="V1373" s="1" t="s">
        <v>1741</v>
      </c>
      <c r="W1373" s="3" t="s">
        <v>1741</v>
      </c>
      <c r="X1373" s="3" t="s">
        <v>1741</v>
      </c>
      <c r="Y1373" s="3" t="s">
        <v>1741</v>
      </c>
      <c r="Z1373" s="3" t="s">
        <v>1741</v>
      </c>
      <c r="AA1373" s="3" t="s">
        <v>1741</v>
      </c>
      <c r="AB1373" s="3" t="s">
        <v>1741</v>
      </c>
      <c r="AC1373" s="3" t="s">
        <v>1741</v>
      </c>
      <c r="AD1373" s="3" t="s">
        <v>1741</v>
      </c>
      <c r="AE1373" s="3" t="s">
        <v>1741</v>
      </c>
      <c r="AF1373" s="3" t="s">
        <v>1741</v>
      </c>
      <c r="AG1373" s="3" t="s">
        <v>1741</v>
      </c>
      <c r="AH1373" s="3" t="s">
        <v>1741</v>
      </c>
      <c r="AI1373" s="15" t="s">
        <v>1741</v>
      </c>
    </row>
    <row r="1374" spans="1:35" x14ac:dyDescent="0.3">
      <c r="A1374" s="48" t="s">
        <v>142</v>
      </c>
      <c r="B1374" s="89" t="s">
        <v>38</v>
      </c>
      <c r="C1374" s="3" t="s">
        <v>38</v>
      </c>
      <c r="D1374" s="9">
        <v>2017</v>
      </c>
      <c r="E1374" s="4">
        <v>42906</v>
      </c>
      <c r="F1374" s="205">
        <v>6580210</v>
      </c>
      <c r="G1374" s="174">
        <v>145070</v>
      </c>
      <c r="H1374" s="1">
        <v>2.2081195307930837</v>
      </c>
      <c r="I1374" s="1">
        <v>1.7918583992672781</v>
      </c>
      <c r="J1374" s="1">
        <v>1.6141953851756214</v>
      </c>
      <c r="K1374" s="1">
        <v>1.4576864082276735</v>
      </c>
      <c r="L1374" s="1">
        <v>1.1388088853576985</v>
      </c>
      <c r="M1374" s="1">
        <v>1.6265545513733022</v>
      </c>
      <c r="N1374" s="1" t="s">
        <v>581</v>
      </c>
      <c r="O1374" s="1">
        <v>0.3391597973979541</v>
      </c>
      <c r="P1374" s="1" t="s">
        <v>581</v>
      </c>
      <c r="Q1374" s="1" t="s">
        <v>581</v>
      </c>
      <c r="R1374" s="1" t="s">
        <v>1741</v>
      </c>
      <c r="S1374" s="1" t="s">
        <v>1741</v>
      </c>
      <c r="T1374" s="1" t="s">
        <v>1741</v>
      </c>
      <c r="U1374" s="1" t="s">
        <v>1741</v>
      </c>
      <c r="V1374" s="1" t="s">
        <v>1741</v>
      </c>
      <c r="W1374" s="3" t="s">
        <v>1741</v>
      </c>
      <c r="X1374" s="3" t="s">
        <v>1741</v>
      </c>
      <c r="Y1374" s="3" t="s">
        <v>1741</v>
      </c>
      <c r="Z1374" s="3" t="s">
        <v>1741</v>
      </c>
      <c r="AA1374" s="3" t="s">
        <v>1741</v>
      </c>
      <c r="AB1374" s="3" t="s">
        <v>1741</v>
      </c>
      <c r="AC1374" s="3" t="s">
        <v>1741</v>
      </c>
      <c r="AD1374" s="3" t="s">
        <v>1741</v>
      </c>
      <c r="AE1374" s="3" t="s">
        <v>1741</v>
      </c>
      <c r="AF1374" s="3" t="s">
        <v>1741</v>
      </c>
      <c r="AG1374" s="3" t="s">
        <v>1741</v>
      </c>
      <c r="AH1374" s="3" t="s">
        <v>1741</v>
      </c>
      <c r="AI1374" s="15" t="s">
        <v>1741</v>
      </c>
    </row>
    <row r="1375" spans="1:35" x14ac:dyDescent="0.3">
      <c r="A1375" s="48" t="s">
        <v>143</v>
      </c>
      <c r="B1375" s="89" t="s">
        <v>38</v>
      </c>
      <c r="C1375" s="3" t="s">
        <v>38</v>
      </c>
      <c r="D1375" s="9">
        <v>2017</v>
      </c>
      <c r="E1375" s="4">
        <v>42927</v>
      </c>
      <c r="F1375" s="205">
        <v>6580210</v>
      </c>
      <c r="G1375" s="174">
        <v>145070</v>
      </c>
      <c r="H1375" s="1">
        <v>1.6614889726133033</v>
      </c>
      <c r="I1375" s="1">
        <v>1.682860731046335</v>
      </c>
      <c r="J1375" s="1">
        <v>1.6649921783770683</v>
      </c>
      <c r="K1375" s="1">
        <v>1.6705774781325051</v>
      </c>
      <c r="L1375" s="1">
        <v>0.84473527662105885</v>
      </c>
      <c r="M1375" s="1">
        <v>0.97869433978892617</v>
      </c>
      <c r="N1375" s="1" t="s">
        <v>581</v>
      </c>
      <c r="O1375" s="1">
        <v>0.42306166964108666</v>
      </c>
      <c r="P1375" s="1" t="s">
        <v>581</v>
      </c>
      <c r="Q1375" s="1" t="s">
        <v>581</v>
      </c>
      <c r="R1375" s="1" t="s">
        <v>1741</v>
      </c>
      <c r="S1375" s="1" t="s">
        <v>1741</v>
      </c>
      <c r="T1375" s="1" t="s">
        <v>1741</v>
      </c>
      <c r="U1375" s="1" t="s">
        <v>1741</v>
      </c>
      <c r="V1375" s="1" t="s">
        <v>1741</v>
      </c>
      <c r="W1375" s="3" t="s">
        <v>1741</v>
      </c>
      <c r="X1375" s="3" t="s">
        <v>1741</v>
      </c>
      <c r="Y1375" s="3" t="s">
        <v>1741</v>
      </c>
      <c r="Z1375" s="3" t="s">
        <v>1741</v>
      </c>
      <c r="AA1375" s="3" t="s">
        <v>1741</v>
      </c>
      <c r="AB1375" s="3" t="s">
        <v>1741</v>
      </c>
      <c r="AC1375" s="3" t="s">
        <v>1741</v>
      </c>
      <c r="AD1375" s="3" t="s">
        <v>1741</v>
      </c>
      <c r="AE1375" s="3" t="s">
        <v>1741</v>
      </c>
      <c r="AF1375" s="3" t="s">
        <v>1741</v>
      </c>
      <c r="AG1375" s="3" t="s">
        <v>1741</v>
      </c>
      <c r="AH1375" s="3" t="s">
        <v>1741</v>
      </c>
      <c r="AI1375" s="15" t="s">
        <v>1741</v>
      </c>
    </row>
    <row r="1376" spans="1:35" x14ac:dyDescent="0.3">
      <c r="A1376" s="48" t="s">
        <v>144</v>
      </c>
      <c r="B1376" s="89" t="s">
        <v>38</v>
      </c>
      <c r="C1376" s="3" t="s">
        <v>38</v>
      </c>
      <c r="D1376" s="9">
        <v>2017</v>
      </c>
      <c r="E1376" s="4">
        <v>42957</v>
      </c>
      <c r="F1376" s="205">
        <v>6580210</v>
      </c>
      <c r="G1376" s="174">
        <v>145070</v>
      </c>
      <c r="H1376" s="1">
        <v>1.6757986340603657</v>
      </c>
      <c r="I1376" s="1">
        <v>1.4539546155540868</v>
      </c>
      <c r="J1376" s="1">
        <v>1.7333685833884118</v>
      </c>
      <c r="K1376" s="1">
        <v>1.8109825952853054</v>
      </c>
      <c r="L1376" s="1">
        <v>0.74991187486230448</v>
      </c>
      <c r="M1376" s="1">
        <v>1.0143864287287949</v>
      </c>
      <c r="N1376" s="1" t="s">
        <v>581</v>
      </c>
      <c r="O1376" s="1">
        <v>0.32091099361092751</v>
      </c>
      <c r="P1376" s="1" t="s">
        <v>581</v>
      </c>
      <c r="Q1376" s="1" t="s">
        <v>581</v>
      </c>
      <c r="R1376" s="1" t="s">
        <v>1741</v>
      </c>
      <c r="S1376" s="1" t="s">
        <v>1741</v>
      </c>
      <c r="T1376" s="1" t="s">
        <v>1741</v>
      </c>
      <c r="U1376" s="1" t="s">
        <v>1741</v>
      </c>
      <c r="V1376" s="1" t="s">
        <v>1741</v>
      </c>
      <c r="W1376" s="3" t="s">
        <v>1741</v>
      </c>
      <c r="X1376" s="3" t="s">
        <v>1741</v>
      </c>
      <c r="Y1376" s="3" t="s">
        <v>1741</v>
      </c>
      <c r="Z1376" s="3" t="s">
        <v>1741</v>
      </c>
      <c r="AA1376" s="3" t="s">
        <v>1741</v>
      </c>
      <c r="AB1376" s="3" t="s">
        <v>1741</v>
      </c>
      <c r="AC1376" s="3" t="s">
        <v>1741</v>
      </c>
      <c r="AD1376" s="3" t="s">
        <v>1741</v>
      </c>
      <c r="AE1376" s="3" t="s">
        <v>1741</v>
      </c>
      <c r="AF1376" s="3" t="s">
        <v>1741</v>
      </c>
      <c r="AG1376" s="3" t="s">
        <v>1741</v>
      </c>
      <c r="AH1376" s="3" t="s">
        <v>1741</v>
      </c>
      <c r="AI1376" s="15" t="s">
        <v>1741</v>
      </c>
    </row>
    <row r="1377" spans="1:35" x14ac:dyDescent="0.3">
      <c r="A1377" s="48" t="s">
        <v>145</v>
      </c>
      <c r="B1377" s="89" t="s">
        <v>38</v>
      </c>
      <c r="C1377" s="3" t="s">
        <v>38</v>
      </c>
      <c r="D1377" s="9">
        <v>2017</v>
      </c>
      <c r="E1377" s="4">
        <v>42999</v>
      </c>
      <c r="F1377" s="205">
        <v>6580210</v>
      </c>
      <c r="G1377" s="174">
        <v>145070</v>
      </c>
      <c r="H1377" s="1">
        <v>1.0546620239871773</v>
      </c>
      <c r="I1377" s="1">
        <v>1.6334494003205657</v>
      </c>
      <c r="J1377" s="1">
        <v>0.97385729287569767</v>
      </c>
      <c r="K1377" s="1">
        <v>0.6112861327585255</v>
      </c>
      <c r="L1377" s="1">
        <v>0.90974409992814897</v>
      </c>
      <c r="M1377" s="1">
        <v>1.2335488863096227</v>
      </c>
      <c r="N1377" s="1" t="s">
        <v>581</v>
      </c>
      <c r="O1377" s="1">
        <v>0.36809815950920255</v>
      </c>
      <c r="P1377" s="1" t="s">
        <v>581</v>
      </c>
      <c r="Q1377" s="1" t="s">
        <v>581</v>
      </c>
      <c r="R1377" s="1" t="s">
        <v>1741</v>
      </c>
      <c r="S1377" s="1" t="s">
        <v>1741</v>
      </c>
      <c r="T1377" s="1" t="s">
        <v>1741</v>
      </c>
      <c r="U1377" s="1" t="s">
        <v>1741</v>
      </c>
      <c r="V1377" s="1" t="s">
        <v>1741</v>
      </c>
      <c r="W1377" s="3" t="s">
        <v>1741</v>
      </c>
      <c r="X1377" s="3" t="s">
        <v>1741</v>
      </c>
      <c r="Y1377" s="3" t="s">
        <v>1741</v>
      </c>
      <c r="Z1377" s="3" t="s">
        <v>1741</v>
      </c>
      <c r="AA1377" s="3" t="s">
        <v>1741</v>
      </c>
      <c r="AB1377" s="3" t="s">
        <v>1741</v>
      </c>
      <c r="AC1377" s="3" t="s">
        <v>1741</v>
      </c>
      <c r="AD1377" s="3" t="s">
        <v>1741</v>
      </c>
      <c r="AE1377" s="3" t="s">
        <v>1741</v>
      </c>
      <c r="AF1377" s="3" t="s">
        <v>1741</v>
      </c>
      <c r="AG1377" s="3" t="s">
        <v>1741</v>
      </c>
      <c r="AH1377" s="3" t="s">
        <v>1741</v>
      </c>
      <c r="AI1377" s="15" t="s">
        <v>1741</v>
      </c>
    </row>
    <row r="1378" spans="1:35" x14ac:dyDescent="0.3">
      <c r="A1378" s="48" t="s">
        <v>146</v>
      </c>
      <c r="B1378" s="89" t="s">
        <v>38</v>
      </c>
      <c r="C1378" s="3" t="s">
        <v>38</v>
      </c>
      <c r="D1378" s="9">
        <v>2017</v>
      </c>
      <c r="E1378" s="4">
        <v>43025</v>
      </c>
      <c r="F1378" s="205">
        <v>6580210</v>
      </c>
      <c r="G1378" s="174">
        <v>145070</v>
      </c>
      <c r="H1378" s="1">
        <v>1.6216159333599183</v>
      </c>
      <c r="I1378" s="1">
        <v>1.6558110682794984</v>
      </c>
      <c r="J1378" s="1">
        <v>1.1409455447738048</v>
      </c>
      <c r="K1378" s="1">
        <v>1.4267357880278257</v>
      </c>
      <c r="L1378" s="1">
        <v>1.0569143515441535</v>
      </c>
      <c r="M1378" s="1">
        <v>1.2663387832868092</v>
      </c>
      <c r="N1378" s="1" t="s">
        <v>581</v>
      </c>
      <c r="O1378" s="1">
        <v>0.34712215871327923</v>
      </c>
      <c r="P1378" s="1" t="s">
        <v>581</v>
      </c>
      <c r="Q1378" s="1" t="s">
        <v>581</v>
      </c>
      <c r="R1378" s="1" t="s">
        <v>1741</v>
      </c>
      <c r="S1378" s="1" t="s">
        <v>1741</v>
      </c>
      <c r="T1378" s="1" t="s">
        <v>1741</v>
      </c>
      <c r="U1378" s="1" t="s">
        <v>1741</v>
      </c>
      <c r="V1378" s="1" t="s">
        <v>1741</v>
      </c>
      <c r="W1378" s="3" t="s">
        <v>1741</v>
      </c>
      <c r="X1378" s="3" t="s">
        <v>1741</v>
      </c>
      <c r="Y1378" s="3" t="s">
        <v>1741</v>
      </c>
      <c r="Z1378" s="3" t="s">
        <v>1741</v>
      </c>
      <c r="AA1378" s="3" t="s">
        <v>1741</v>
      </c>
      <c r="AB1378" s="3" t="s">
        <v>1741</v>
      </c>
      <c r="AC1378" s="3" t="s">
        <v>1741</v>
      </c>
      <c r="AD1378" s="3" t="s">
        <v>1741</v>
      </c>
      <c r="AE1378" s="3" t="s">
        <v>1741</v>
      </c>
      <c r="AF1378" s="3" t="s">
        <v>1741</v>
      </c>
      <c r="AG1378" s="3" t="s">
        <v>1741</v>
      </c>
      <c r="AH1378" s="3" t="s">
        <v>1741</v>
      </c>
      <c r="AI1378" s="15" t="s">
        <v>1741</v>
      </c>
    </row>
    <row r="1379" spans="1:35" x14ac:dyDescent="0.3">
      <c r="A1379" s="48" t="s">
        <v>147</v>
      </c>
      <c r="B1379" s="89" t="s">
        <v>38</v>
      </c>
      <c r="C1379" s="3" t="s">
        <v>38</v>
      </c>
      <c r="D1379" s="9">
        <v>2017</v>
      </c>
      <c r="E1379" s="4">
        <v>43060</v>
      </c>
      <c r="F1379" s="205">
        <v>6580210</v>
      </c>
      <c r="G1379" s="174">
        <v>145070</v>
      </c>
      <c r="H1379" s="1">
        <v>1.4209071944253306</v>
      </c>
      <c r="I1379" s="1">
        <v>1.4322225498869556</v>
      </c>
      <c r="J1379" s="1">
        <v>2.361184835676136</v>
      </c>
      <c r="K1379" s="1">
        <v>1.4794281158185609</v>
      </c>
      <c r="L1379" s="1">
        <v>0.8696440468779012</v>
      </c>
      <c r="M1379" s="1">
        <v>1.1087082363991829</v>
      </c>
      <c r="N1379" s="1" t="s">
        <v>581</v>
      </c>
      <c r="O1379" s="1">
        <v>0.22891750494227639</v>
      </c>
      <c r="P1379" s="1" t="s">
        <v>581</v>
      </c>
      <c r="Q1379" s="1" t="s">
        <v>581</v>
      </c>
      <c r="R1379" s="1" t="s">
        <v>1741</v>
      </c>
      <c r="S1379" s="1" t="s">
        <v>1741</v>
      </c>
      <c r="T1379" s="1" t="s">
        <v>1741</v>
      </c>
      <c r="U1379" s="1" t="s">
        <v>1741</v>
      </c>
      <c r="V1379" s="1" t="s">
        <v>1741</v>
      </c>
      <c r="W1379" s="3" t="s">
        <v>1741</v>
      </c>
      <c r="X1379" s="3" t="s">
        <v>1741</v>
      </c>
      <c r="Y1379" s="3" t="s">
        <v>1741</v>
      </c>
      <c r="Z1379" s="3" t="s">
        <v>1741</v>
      </c>
      <c r="AA1379" s="3" t="s">
        <v>1741</v>
      </c>
      <c r="AB1379" s="3" t="s">
        <v>1741</v>
      </c>
      <c r="AC1379" s="3" t="s">
        <v>1741</v>
      </c>
      <c r="AD1379" s="3" t="s">
        <v>1741</v>
      </c>
      <c r="AE1379" s="3" t="s">
        <v>1741</v>
      </c>
      <c r="AF1379" s="3" t="s">
        <v>1741</v>
      </c>
      <c r="AG1379" s="3" t="s">
        <v>1741</v>
      </c>
      <c r="AH1379" s="3" t="s">
        <v>1741</v>
      </c>
      <c r="AI1379" s="15" t="s">
        <v>1741</v>
      </c>
    </row>
    <row r="1380" spans="1:35" x14ac:dyDescent="0.3">
      <c r="A1380" s="48" t="s">
        <v>148</v>
      </c>
      <c r="B1380" s="89" t="s">
        <v>38</v>
      </c>
      <c r="C1380" s="3" t="s">
        <v>38</v>
      </c>
      <c r="D1380" s="9">
        <v>2017</v>
      </c>
      <c r="E1380" s="4">
        <v>43087</v>
      </c>
      <c r="F1380" s="205">
        <v>6580210</v>
      </c>
      <c r="G1380" s="174">
        <v>145070</v>
      </c>
      <c r="H1380" s="1">
        <v>1.0551999999999999</v>
      </c>
      <c r="I1380" s="1">
        <v>1.5526034063260339</v>
      </c>
      <c r="J1380" s="1">
        <v>1.3553683698296837</v>
      </c>
      <c r="K1380" s="1">
        <v>1.4417518248175183</v>
      </c>
      <c r="L1380" s="1" t="s">
        <v>587</v>
      </c>
      <c r="M1380" s="1">
        <v>1.2422676399026764</v>
      </c>
      <c r="N1380" s="1" t="s">
        <v>581</v>
      </c>
      <c r="O1380" s="1">
        <v>0.32792330900243305</v>
      </c>
      <c r="P1380" s="1" t="s">
        <v>581</v>
      </c>
      <c r="Q1380" s="1" t="s">
        <v>581</v>
      </c>
      <c r="R1380" s="1" t="s">
        <v>1741</v>
      </c>
      <c r="S1380" s="1" t="s">
        <v>1741</v>
      </c>
      <c r="T1380" s="1" t="s">
        <v>1741</v>
      </c>
      <c r="U1380" s="1" t="s">
        <v>1741</v>
      </c>
      <c r="V1380" s="1" t="s">
        <v>1741</v>
      </c>
      <c r="W1380" s="3" t="s">
        <v>1741</v>
      </c>
      <c r="X1380" s="3" t="s">
        <v>1741</v>
      </c>
      <c r="Y1380" s="3" t="s">
        <v>1741</v>
      </c>
      <c r="Z1380" s="3" t="s">
        <v>1741</v>
      </c>
      <c r="AA1380" s="3" t="s">
        <v>1741</v>
      </c>
      <c r="AB1380" s="3" t="s">
        <v>1741</v>
      </c>
      <c r="AC1380" s="3" t="s">
        <v>1741</v>
      </c>
      <c r="AD1380" s="3" t="s">
        <v>1741</v>
      </c>
      <c r="AE1380" s="3" t="s">
        <v>1741</v>
      </c>
      <c r="AF1380" s="3" t="s">
        <v>1741</v>
      </c>
      <c r="AG1380" s="3" t="s">
        <v>1741</v>
      </c>
      <c r="AH1380" s="3" t="s">
        <v>1741</v>
      </c>
      <c r="AI1380" s="15" t="s">
        <v>1741</v>
      </c>
    </row>
    <row r="1381" spans="1:35" x14ac:dyDescent="0.3">
      <c r="A1381" s="48" t="s">
        <v>149</v>
      </c>
      <c r="B1381" s="89" t="s">
        <v>39</v>
      </c>
      <c r="C1381" s="3" t="s">
        <v>39</v>
      </c>
      <c r="D1381" s="9">
        <v>2017</v>
      </c>
      <c r="E1381" s="4">
        <v>42773</v>
      </c>
      <c r="F1381" s="205">
        <v>6581590</v>
      </c>
      <c r="G1381" s="174">
        <v>145234</v>
      </c>
      <c r="H1381" s="1">
        <v>0.78967070827535935</v>
      </c>
      <c r="I1381" s="1">
        <v>3.0071335497692084</v>
      </c>
      <c r="J1381" s="1">
        <v>1.6911150864639237</v>
      </c>
      <c r="K1381" s="1">
        <v>1.9139556969014331</v>
      </c>
      <c r="L1381" s="1">
        <v>2.0108659643543363</v>
      </c>
      <c r="M1381" s="1">
        <v>3.5724066344221383</v>
      </c>
      <c r="N1381" s="1" t="s">
        <v>581</v>
      </c>
      <c r="O1381" s="1">
        <v>0.43561032708319536</v>
      </c>
      <c r="P1381" s="1" t="s">
        <v>557</v>
      </c>
      <c r="Q1381" s="1" t="s">
        <v>557</v>
      </c>
      <c r="R1381" s="1" t="s">
        <v>1741</v>
      </c>
      <c r="S1381" s="1" t="s">
        <v>1741</v>
      </c>
      <c r="T1381" s="1" t="s">
        <v>1741</v>
      </c>
      <c r="U1381" s="1" t="s">
        <v>1741</v>
      </c>
      <c r="V1381" s="1" t="s">
        <v>1741</v>
      </c>
      <c r="W1381" s="3" t="s">
        <v>1741</v>
      </c>
      <c r="X1381" s="3" t="s">
        <v>1741</v>
      </c>
      <c r="Y1381" s="3" t="s">
        <v>1741</v>
      </c>
      <c r="Z1381" s="3" t="s">
        <v>1741</v>
      </c>
      <c r="AA1381" s="3" t="s">
        <v>1741</v>
      </c>
      <c r="AB1381" s="3" t="s">
        <v>1741</v>
      </c>
      <c r="AC1381" s="3" t="s">
        <v>1741</v>
      </c>
      <c r="AD1381" s="3" t="s">
        <v>1741</v>
      </c>
      <c r="AE1381" s="3" t="s">
        <v>1741</v>
      </c>
      <c r="AF1381" s="3" t="s">
        <v>1741</v>
      </c>
      <c r="AG1381" s="3" t="s">
        <v>1741</v>
      </c>
      <c r="AH1381" s="3" t="s">
        <v>1741</v>
      </c>
      <c r="AI1381" s="15" t="s">
        <v>1741</v>
      </c>
    </row>
    <row r="1382" spans="1:35" x14ac:dyDescent="0.3">
      <c r="A1382" s="48" t="s">
        <v>150</v>
      </c>
      <c r="B1382" s="89" t="s">
        <v>39</v>
      </c>
      <c r="C1382" s="3" t="s">
        <v>39</v>
      </c>
      <c r="D1382" s="9">
        <v>2017</v>
      </c>
      <c r="E1382" s="4">
        <v>42789</v>
      </c>
      <c r="F1382" s="205">
        <v>6581590</v>
      </c>
      <c r="G1382" s="174">
        <v>145234</v>
      </c>
      <c r="H1382" s="1">
        <v>0.85149689971492915</v>
      </c>
      <c r="I1382" s="1">
        <v>2.6549310616396573</v>
      </c>
      <c r="J1382" s="1">
        <v>1.8534269519594466</v>
      </c>
      <c r="K1382" s="1">
        <v>1.3407096824287599</v>
      </c>
      <c r="L1382" s="1">
        <v>1.9521258305325391</v>
      </c>
      <c r="M1382" s="1">
        <v>2.6455026455026456</v>
      </c>
      <c r="N1382" s="1" t="s">
        <v>581</v>
      </c>
      <c r="O1382" s="1">
        <v>0.47693365722715825</v>
      </c>
      <c r="P1382" s="1" t="s">
        <v>557</v>
      </c>
      <c r="Q1382" s="1" t="s">
        <v>557</v>
      </c>
      <c r="R1382" s="1" t="s">
        <v>1741</v>
      </c>
      <c r="S1382" s="1" t="s">
        <v>1741</v>
      </c>
      <c r="T1382" s="1" t="s">
        <v>1741</v>
      </c>
      <c r="U1382" s="1" t="s">
        <v>1741</v>
      </c>
      <c r="V1382" s="1" t="s">
        <v>1741</v>
      </c>
      <c r="W1382" s="3" t="s">
        <v>1741</v>
      </c>
      <c r="X1382" s="3" t="s">
        <v>1741</v>
      </c>
      <c r="Y1382" s="3" t="s">
        <v>1741</v>
      </c>
      <c r="Z1382" s="3" t="s">
        <v>1741</v>
      </c>
      <c r="AA1382" s="3" t="s">
        <v>1741</v>
      </c>
      <c r="AB1382" s="3" t="s">
        <v>1741</v>
      </c>
      <c r="AC1382" s="3" t="s">
        <v>1741</v>
      </c>
      <c r="AD1382" s="3" t="s">
        <v>1741</v>
      </c>
      <c r="AE1382" s="3" t="s">
        <v>1741</v>
      </c>
      <c r="AF1382" s="3" t="s">
        <v>1741</v>
      </c>
      <c r="AG1382" s="3" t="s">
        <v>1741</v>
      </c>
      <c r="AH1382" s="3" t="s">
        <v>1741</v>
      </c>
      <c r="AI1382" s="15" t="s">
        <v>1741</v>
      </c>
    </row>
    <row r="1383" spans="1:35" x14ac:dyDescent="0.3">
      <c r="A1383" s="48" t="s">
        <v>151</v>
      </c>
      <c r="B1383" s="89" t="s">
        <v>39</v>
      </c>
      <c r="C1383" s="3" t="s">
        <v>39</v>
      </c>
      <c r="D1383" s="9">
        <v>2017</v>
      </c>
      <c r="E1383" s="4">
        <v>42823</v>
      </c>
      <c r="F1383" s="205">
        <v>6581590</v>
      </c>
      <c r="G1383" s="174">
        <v>145234</v>
      </c>
      <c r="H1383" s="1">
        <v>0.50832175294581217</v>
      </c>
      <c r="I1383" s="1">
        <v>2.2382831038061148</v>
      </c>
      <c r="J1383" s="1">
        <v>1.1305776918967203</v>
      </c>
      <c r="K1383" s="1">
        <v>0.78001096572719453</v>
      </c>
      <c r="L1383" s="1">
        <v>1.4141205834642605</v>
      </c>
      <c r="M1383" s="1">
        <v>2.2145661967459174</v>
      </c>
      <c r="N1383" s="1" t="s">
        <v>581</v>
      </c>
      <c r="O1383" s="1">
        <v>0.26681520442721895</v>
      </c>
      <c r="P1383" s="1" t="s">
        <v>557</v>
      </c>
      <c r="Q1383" s="1" t="s">
        <v>557</v>
      </c>
      <c r="R1383" s="1" t="s">
        <v>1741</v>
      </c>
      <c r="S1383" s="1" t="s">
        <v>1741</v>
      </c>
      <c r="T1383" s="1" t="s">
        <v>1741</v>
      </c>
      <c r="U1383" s="1" t="s">
        <v>1741</v>
      </c>
      <c r="V1383" s="1" t="s">
        <v>1741</v>
      </c>
      <c r="W1383" s="3" t="s">
        <v>1741</v>
      </c>
      <c r="X1383" s="3" t="s">
        <v>1741</v>
      </c>
      <c r="Y1383" s="3" t="s">
        <v>1741</v>
      </c>
      <c r="Z1383" s="3" t="s">
        <v>1741</v>
      </c>
      <c r="AA1383" s="3" t="s">
        <v>1741</v>
      </c>
      <c r="AB1383" s="3" t="s">
        <v>1741</v>
      </c>
      <c r="AC1383" s="3" t="s">
        <v>1741</v>
      </c>
      <c r="AD1383" s="3" t="s">
        <v>1741</v>
      </c>
      <c r="AE1383" s="3" t="s">
        <v>1741</v>
      </c>
      <c r="AF1383" s="3" t="s">
        <v>1741</v>
      </c>
      <c r="AG1383" s="3" t="s">
        <v>1741</v>
      </c>
      <c r="AH1383" s="3" t="s">
        <v>1741</v>
      </c>
      <c r="AI1383" s="15" t="s">
        <v>1741</v>
      </c>
    </row>
    <row r="1384" spans="1:35" x14ac:dyDescent="0.3">
      <c r="A1384" s="48" t="s">
        <v>152</v>
      </c>
      <c r="B1384" s="89" t="s">
        <v>39</v>
      </c>
      <c r="C1384" s="3" t="s">
        <v>39</v>
      </c>
      <c r="D1384" s="9">
        <v>2017</v>
      </c>
      <c r="E1384" s="4">
        <v>42844</v>
      </c>
      <c r="F1384" s="205">
        <v>6581590</v>
      </c>
      <c r="G1384" s="174">
        <v>145234</v>
      </c>
      <c r="H1384" s="1">
        <v>0.45595626972866549</v>
      </c>
      <c r="I1384" s="1">
        <v>1.9510344144917018</v>
      </c>
      <c r="J1384" s="1">
        <v>1.4781513621715556</v>
      </c>
      <c r="K1384" s="1">
        <v>1.4952761188284336</v>
      </c>
      <c r="L1384" s="1">
        <v>1.6684044390184884</v>
      </c>
      <c r="M1384" s="1">
        <v>2.2310577314371818</v>
      </c>
      <c r="N1384" s="1" t="s">
        <v>581</v>
      </c>
      <c r="O1384" s="1">
        <v>0.26235963088835362</v>
      </c>
      <c r="P1384" s="1" t="s">
        <v>581</v>
      </c>
      <c r="Q1384" s="1" t="s">
        <v>581</v>
      </c>
      <c r="R1384" s="1" t="s">
        <v>1741</v>
      </c>
      <c r="S1384" s="1" t="s">
        <v>1741</v>
      </c>
      <c r="T1384" s="1" t="s">
        <v>1741</v>
      </c>
      <c r="U1384" s="1" t="s">
        <v>1741</v>
      </c>
      <c r="V1384" s="1" t="s">
        <v>1741</v>
      </c>
      <c r="W1384" s="3" t="s">
        <v>1741</v>
      </c>
      <c r="X1384" s="3" t="s">
        <v>1741</v>
      </c>
      <c r="Y1384" s="3" t="s">
        <v>1741</v>
      </c>
      <c r="Z1384" s="3" t="s">
        <v>1741</v>
      </c>
      <c r="AA1384" s="3" t="s">
        <v>1741</v>
      </c>
      <c r="AB1384" s="3" t="s">
        <v>1741</v>
      </c>
      <c r="AC1384" s="3" t="s">
        <v>1741</v>
      </c>
      <c r="AD1384" s="3" t="s">
        <v>1741</v>
      </c>
      <c r="AE1384" s="3" t="s">
        <v>1741</v>
      </c>
      <c r="AF1384" s="3" t="s">
        <v>1741</v>
      </c>
      <c r="AG1384" s="3" t="s">
        <v>1741</v>
      </c>
      <c r="AH1384" s="3" t="s">
        <v>1741</v>
      </c>
      <c r="AI1384" s="15" t="s">
        <v>1741</v>
      </c>
    </row>
    <row r="1385" spans="1:35" x14ac:dyDescent="0.3">
      <c r="A1385" s="48" t="s">
        <v>153</v>
      </c>
      <c r="B1385" s="89" t="s">
        <v>39</v>
      </c>
      <c r="C1385" s="3" t="s">
        <v>39</v>
      </c>
      <c r="D1385" s="9">
        <v>2017</v>
      </c>
      <c r="E1385" s="4">
        <v>42867</v>
      </c>
      <c r="F1385" s="205">
        <v>6581590</v>
      </c>
      <c r="G1385" s="174">
        <v>145234</v>
      </c>
      <c r="H1385" s="1">
        <v>0.38823272090988625</v>
      </c>
      <c r="I1385" s="1">
        <v>1.9175415573053367</v>
      </c>
      <c r="J1385" s="1">
        <v>1.2608267716535433</v>
      </c>
      <c r="K1385" s="1">
        <v>1.2426727909011375</v>
      </c>
      <c r="L1385" s="1">
        <v>1.5241688538932634</v>
      </c>
      <c r="M1385" s="1">
        <v>0.94269466316710426</v>
      </c>
      <c r="N1385" s="1" t="s">
        <v>581</v>
      </c>
      <c r="O1385" s="1">
        <v>0.19772528433945755</v>
      </c>
      <c r="P1385" s="1" t="s">
        <v>581</v>
      </c>
      <c r="Q1385" s="1" t="s">
        <v>581</v>
      </c>
      <c r="R1385" s="1" t="s">
        <v>1741</v>
      </c>
      <c r="S1385" s="1" t="s">
        <v>1741</v>
      </c>
      <c r="T1385" s="1" t="s">
        <v>1741</v>
      </c>
      <c r="U1385" s="1" t="s">
        <v>1741</v>
      </c>
      <c r="V1385" s="1" t="s">
        <v>1741</v>
      </c>
      <c r="W1385" s="3" t="s">
        <v>1741</v>
      </c>
      <c r="X1385" s="3" t="s">
        <v>1741</v>
      </c>
      <c r="Y1385" s="3" t="s">
        <v>1741</v>
      </c>
      <c r="Z1385" s="3" t="s">
        <v>1741</v>
      </c>
      <c r="AA1385" s="3" t="s">
        <v>1741</v>
      </c>
      <c r="AB1385" s="3" t="s">
        <v>1741</v>
      </c>
      <c r="AC1385" s="3" t="s">
        <v>1741</v>
      </c>
      <c r="AD1385" s="3" t="s">
        <v>1741</v>
      </c>
      <c r="AE1385" s="3" t="s">
        <v>1741</v>
      </c>
      <c r="AF1385" s="3" t="s">
        <v>1741</v>
      </c>
      <c r="AG1385" s="3" t="s">
        <v>1741</v>
      </c>
      <c r="AH1385" s="3" t="s">
        <v>1741</v>
      </c>
      <c r="AI1385" s="15" t="s">
        <v>1741</v>
      </c>
    </row>
    <row r="1386" spans="1:35" x14ac:dyDescent="0.3">
      <c r="A1386" s="48" t="s">
        <v>154</v>
      </c>
      <c r="B1386" s="89" t="s">
        <v>39</v>
      </c>
      <c r="C1386" s="3" t="s">
        <v>39</v>
      </c>
      <c r="D1386" s="9">
        <v>2017</v>
      </c>
      <c r="E1386" s="4">
        <v>42906</v>
      </c>
      <c r="F1386" s="205">
        <v>6581590</v>
      </c>
      <c r="G1386" s="174">
        <v>145234</v>
      </c>
      <c r="H1386" s="1">
        <v>0.98247133135733389</v>
      </c>
      <c r="I1386" s="1">
        <v>2.6584962422708451</v>
      </c>
      <c r="J1386" s="1">
        <v>1.5938988243913812</v>
      </c>
      <c r="K1386" s="1">
        <v>1.6629144880718465</v>
      </c>
      <c r="L1386" s="1">
        <v>1.70180171179272</v>
      </c>
      <c r="M1386" s="1">
        <v>2.2224442446242829</v>
      </c>
      <c r="N1386" s="1" t="s">
        <v>581</v>
      </c>
      <c r="O1386" s="1">
        <v>0.3711659506444201</v>
      </c>
      <c r="P1386" s="1" t="s">
        <v>581</v>
      </c>
      <c r="Q1386" s="1" t="s">
        <v>581</v>
      </c>
      <c r="R1386" s="1" t="s">
        <v>1741</v>
      </c>
      <c r="S1386" s="1" t="s">
        <v>1741</v>
      </c>
      <c r="T1386" s="1" t="s">
        <v>1741</v>
      </c>
      <c r="U1386" s="1" t="s">
        <v>1741</v>
      </c>
      <c r="V1386" s="1" t="s">
        <v>1741</v>
      </c>
      <c r="W1386" s="3" t="s">
        <v>1741</v>
      </c>
      <c r="X1386" s="3" t="s">
        <v>1741</v>
      </c>
      <c r="Y1386" s="3" t="s">
        <v>1741</v>
      </c>
      <c r="Z1386" s="3" t="s">
        <v>1741</v>
      </c>
      <c r="AA1386" s="3" t="s">
        <v>1741</v>
      </c>
      <c r="AB1386" s="3" t="s">
        <v>1741</v>
      </c>
      <c r="AC1386" s="3" t="s">
        <v>1741</v>
      </c>
      <c r="AD1386" s="3" t="s">
        <v>1741</v>
      </c>
      <c r="AE1386" s="3" t="s">
        <v>1741</v>
      </c>
      <c r="AF1386" s="3" t="s">
        <v>1741</v>
      </c>
      <c r="AG1386" s="3" t="s">
        <v>1741</v>
      </c>
      <c r="AH1386" s="3" t="s">
        <v>1741</v>
      </c>
      <c r="AI1386" s="15" t="s">
        <v>1741</v>
      </c>
    </row>
    <row r="1387" spans="1:35" x14ac:dyDescent="0.3">
      <c r="A1387" s="48" t="s">
        <v>155</v>
      </c>
      <c r="B1387" s="89" t="s">
        <v>39</v>
      </c>
      <c r="C1387" s="3" t="s">
        <v>39</v>
      </c>
      <c r="D1387" s="9">
        <v>2017</v>
      </c>
      <c r="E1387" s="4">
        <v>42927</v>
      </c>
      <c r="F1387" s="205">
        <v>6581590</v>
      </c>
      <c r="G1387" s="174">
        <v>145234</v>
      </c>
      <c r="H1387" s="1">
        <v>0.91587501937598281</v>
      </c>
      <c r="I1387" s="1">
        <v>2.4055005646714944</v>
      </c>
      <c r="J1387" s="1">
        <v>1.6634336455634535</v>
      </c>
      <c r="K1387" s="1">
        <v>1.443178546912022</v>
      </c>
      <c r="L1387" s="1">
        <v>1.323988573706238</v>
      </c>
      <c r="M1387" s="1">
        <v>1.986757899864922</v>
      </c>
      <c r="N1387" s="1" t="s">
        <v>581</v>
      </c>
      <c r="O1387" s="1">
        <v>0.34547930645054142</v>
      </c>
      <c r="P1387" s="1" t="s">
        <v>581</v>
      </c>
      <c r="Q1387" s="1" t="s">
        <v>581</v>
      </c>
      <c r="R1387" s="1" t="s">
        <v>1741</v>
      </c>
      <c r="S1387" s="1" t="s">
        <v>1741</v>
      </c>
      <c r="T1387" s="1" t="s">
        <v>1741</v>
      </c>
      <c r="U1387" s="1" t="s">
        <v>1741</v>
      </c>
      <c r="V1387" s="1" t="s">
        <v>1741</v>
      </c>
      <c r="W1387" s="3" t="s">
        <v>1741</v>
      </c>
      <c r="X1387" s="3" t="s">
        <v>1741</v>
      </c>
      <c r="Y1387" s="3" t="s">
        <v>1741</v>
      </c>
      <c r="Z1387" s="3" t="s">
        <v>1741</v>
      </c>
      <c r="AA1387" s="3" t="s">
        <v>1741</v>
      </c>
      <c r="AB1387" s="3" t="s">
        <v>1741</v>
      </c>
      <c r="AC1387" s="3" t="s">
        <v>1741</v>
      </c>
      <c r="AD1387" s="3" t="s">
        <v>1741</v>
      </c>
      <c r="AE1387" s="3" t="s">
        <v>1741</v>
      </c>
      <c r="AF1387" s="3" t="s">
        <v>1741</v>
      </c>
      <c r="AG1387" s="3" t="s">
        <v>1741</v>
      </c>
      <c r="AH1387" s="3" t="s">
        <v>1741</v>
      </c>
      <c r="AI1387" s="15" t="s">
        <v>1741</v>
      </c>
    </row>
    <row r="1388" spans="1:35" x14ac:dyDescent="0.3">
      <c r="A1388" s="48" t="s">
        <v>156</v>
      </c>
      <c r="B1388" s="89" t="s">
        <v>39</v>
      </c>
      <c r="C1388" s="3" t="s">
        <v>39</v>
      </c>
      <c r="D1388" s="9">
        <v>2017</v>
      </c>
      <c r="E1388" s="4">
        <v>42957</v>
      </c>
      <c r="F1388" s="205">
        <v>6581590</v>
      </c>
      <c r="G1388" s="174">
        <v>145234</v>
      </c>
      <c r="H1388" s="1">
        <v>1.106067166250347</v>
      </c>
      <c r="I1388" s="1">
        <v>2.7742436858173742</v>
      </c>
      <c r="J1388" s="1">
        <v>1.8301992783791288</v>
      </c>
      <c r="K1388" s="1">
        <v>1.5387288370802108</v>
      </c>
      <c r="L1388" s="1">
        <v>1.4485373300027753</v>
      </c>
      <c r="M1388" s="1">
        <v>2.2912683874548985</v>
      </c>
      <c r="N1388" s="1" t="s">
        <v>581</v>
      </c>
      <c r="O1388" s="1">
        <v>0.23283152928115455</v>
      </c>
      <c r="P1388" s="1" t="s">
        <v>581</v>
      </c>
      <c r="Q1388" s="1" t="s">
        <v>581</v>
      </c>
      <c r="R1388" s="1" t="s">
        <v>1741</v>
      </c>
      <c r="S1388" s="1" t="s">
        <v>1741</v>
      </c>
      <c r="T1388" s="1" t="s">
        <v>1741</v>
      </c>
      <c r="U1388" s="1" t="s">
        <v>1741</v>
      </c>
      <c r="V1388" s="1" t="s">
        <v>1741</v>
      </c>
      <c r="W1388" s="3" t="s">
        <v>1741</v>
      </c>
      <c r="X1388" s="3" t="s">
        <v>1741</v>
      </c>
      <c r="Y1388" s="3" t="s">
        <v>1741</v>
      </c>
      <c r="Z1388" s="3" t="s">
        <v>1741</v>
      </c>
      <c r="AA1388" s="3" t="s">
        <v>1741</v>
      </c>
      <c r="AB1388" s="3" t="s">
        <v>1741</v>
      </c>
      <c r="AC1388" s="3" t="s">
        <v>1741</v>
      </c>
      <c r="AD1388" s="3" t="s">
        <v>1741</v>
      </c>
      <c r="AE1388" s="3" t="s">
        <v>1741</v>
      </c>
      <c r="AF1388" s="3" t="s">
        <v>1741</v>
      </c>
      <c r="AG1388" s="3" t="s">
        <v>1741</v>
      </c>
      <c r="AH1388" s="3" t="s">
        <v>1741</v>
      </c>
      <c r="AI1388" s="15" t="s">
        <v>1741</v>
      </c>
    </row>
    <row r="1389" spans="1:35" x14ac:dyDescent="0.3">
      <c r="A1389" s="48" t="s">
        <v>157</v>
      </c>
      <c r="B1389" s="89" t="s">
        <v>39</v>
      </c>
      <c r="C1389" s="3" t="s">
        <v>39</v>
      </c>
      <c r="D1389" s="9">
        <v>2017</v>
      </c>
      <c r="E1389" s="4">
        <v>42999</v>
      </c>
      <c r="F1389" s="205">
        <v>6581590</v>
      </c>
      <c r="G1389" s="174">
        <v>145234</v>
      </c>
      <c r="H1389" s="1">
        <v>0.646812368034137</v>
      </c>
      <c r="I1389" s="1">
        <v>2.5124089366453308</v>
      </c>
      <c r="J1389" s="1">
        <v>1.1795399020550743</v>
      </c>
      <c r="K1389" s="1">
        <v>0.740667042527554</v>
      </c>
      <c r="L1389" s="1">
        <v>1.360837506494655</v>
      </c>
      <c r="M1389" s="1">
        <v>1.1341381178213332</v>
      </c>
      <c r="N1389" s="1" t="s">
        <v>581</v>
      </c>
      <c r="O1389" s="1">
        <v>0.2719464066593707</v>
      </c>
      <c r="P1389" s="1" t="s">
        <v>581</v>
      </c>
      <c r="Q1389" s="1" t="s">
        <v>581</v>
      </c>
      <c r="R1389" s="1" t="s">
        <v>1741</v>
      </c>
      <c r="S1389" s="1" t="s">
        <v>1741</v>
      </c>
      <c r="T1389" s="1" t="s">
        <v>1741</v>
      </c>
      <c r="U1389" s="1" t="s">
        <v>1741</v>
      </c>
      <c r="V1389" s="1" t="s">
        <v>1741</v>
      </c>
      <c r="W1389" s="3" t="s">
        <v>1741</v>
      </c>
      <c r="X1389" s="3" t="s">
        <v>1741</v>
      </c>
      <c r="Y1389" s="3" t="s">
        <v>1741</v>
      </c>
      <c r="Z1389" s="3" t="s">
        <v>1741</v>
      </c>
      <c r="AA1389" s="3" t="s">
        <v>1741</v>
      </c>
      <c r="AB1389" s="3" t="s">
        <v>1741</v>
      </c>
      <c r="AC1389" s="3" t="s">
        <v>1741</v>
      </c>
      <c r="AD1389" s="3" t="s">
        <v>1741</v>
      </c>
      <c r="AE1389" s="3" t="s">
        <v>1741</v>
      </c>
      <c r="AF1389" s="3" t="s">
        <v>1741</v>
      </c>
      <c r="AG1389" s="3" t="s">
        <v>1741</v>
      </c>
      <c r="AH1389" s="3" t="s">
        <v>1741</v>
      </c>
      <c r="AI1389" s="15" t="s">
        <v>1741</v>
      </c>
    </row>
    <row r="1390" spans="1:35" x14ac:dyDescent="0.3">
      <c r="A1390" s="48" t="s">
        <v>158</v>
      </c>
      <c r="B1390" s="89" t="s">
        <v>39</v>
      </c>
      <c r="C1390" s="3" t="s">
        <v>39</v>
      </c>
      <c r="D1390" s="9">
        <v>2017</v>
      </c>
      <c r="E1390" s="4">
        <v>43025</v>
      </c>
      <c r="F1390" s="205">
        <v>6581590</v>
      </c>
      <c r="G1390" s="174">
        <v>145234</v>
      </c>
      <c r="H1390" s="1">
        <v>0.55068900326743808</v>
      </c>
      <c r="I1390" s="1">
        <v>2.4071949207181809</v>
      </c>
      <c r="J1390" s="1">
        <v>2.3943000142062529</v>
      </c>
      <c r="K1390" s="1">
        <v>2.2107115147143994</v>
      </c>
      <c r="L1390" s="1">
        <v>1.852429815646548</v>
      </c>
      <c r="M1390" s="1">
        <v>2.7409325858658709</v>
      </c>
      <c r="N1390" s="1" t="s">
        <v>581</v>
      </c>
      <c r="O1390" s="1">
        <v>0.18705045405369963</v>
      </c>
      <c r="P1390" s="1" t="s">
        <v>581</v>
      </c>
      <c r="Q1390" s="1" t="s">
        <v>581</v>
      </c>
      <c r="R1390" s="1" t="s">
        <v>1741</v>
      </c>
      <c r="S1390" s="1" t="s">
        <v>1741</v>
      </c>
      <c r="T1390" s="1" t="s">
        <v>1741</v>
      </c>
      <c r="U1390" s="1" t="s">
        <v>1741</v>
      </c>
      <c r="V1390" s="1" t="s">
        <v>1741</v>
      </c>
      <c r="W1390" s="3" t="s">
        <v>1741</v>
      </c>
      <c r="X1390" s="3" t="s">
        <v>1741</v>
      </c>
      <c r="Y1390" s="3" t="s">
        <v>1741</v>
      </c>
      <c r="Z1390" s="3" t="s">
        <v>1741</v>
      </c>
      <c r="AA1390" s="3" t="s">
        <v>1741</v>
      </c>
      <c r="AB1390" s="3" t="s">
        <v>1741</v>
      </c>
      <c r="AC1390" s="3" t="s">
        <v>1741</v>
      </c>
      <c r="AD1390" s="3" t="s">
        <v>1741</v>
      </c>
      <c r="AE1390" s="3" t="s">
        <v>1741</v>
      </c>
      <c r="AF1390" s="3" t="s">
        <v>1741</v>
      </c>
      <c r="AG1390" s="3" t="s">
        <v>1741</v>
      </c>
      <c r="AH1390" s="3" t="s">
        <v>1741</v>
      </c>
      <c r="AI1390" s="15" t="s">
        <v>1741</v>
      </c>
    </row>
    <row r="1391" spans="1:35" x14ac:dyDescent="0.3">
      <c r="A1391" s="48" t="s">
        <v>159</v>
      </c>
      <c r="B1391" s="89" t="s">
        <v>39</v>
      </c>
      <c r="C1391" s="3" t="s">
        <v>39</v>
      </c>
      <c r="D1391" s="9">
        <v>2017</v>
      </c>
      <c r="E1391" s="4">
        <v>43060</v>
      </c>
      <c r="F1391" s="205">
        <v>6581590</v>
      </c>
      <c r="G1391" s="174">
        <v>145234</v>
      </c>
      <c r="H1391" s="1">
        <v>1.4209071944253306</v>
      </c>
      <c r="I1391" s="1">
        <v>1.4322225498869556</v>
      </c>
      <c r="J1391" s="1">
        <v>2.361184835676136</v>
      </c>
      <c r="K1391" s="1">
        <v>1.4794281158185609</v>
      </c>
      <c r="L1391" s="1">
        <v>0.8696440468779012</v>
      </c>
      <c r="M1391" s="1">
        <v>1.1087082363991829</v>
      </c>
      <c r="N1391" s="1" t="s">
        <v>581</v>
      </c>
      <c r="O1391" s="1">
        <v>0.22891750494227639</v>
      </c>
      <c r="P1391" s="1" t="s">
        <v>581</v>
      </c>
      <c r="Q1391" s="1" t="s">
        <v>581</v>
      </c>
      <c r="R1391" s="1" t="s">
        <v>1741</v>
      </c>
      <c r="S1391" s="1" t="s">
        <v>1741</v>
      </c>
      <c r="T1391" s="1" t="s">
        <v>1741</v>
      </c>
      <c r="U1391" s="1" t="s">
        <v>1741</v>
      </c>
      <c r="V1391" s="1" t="s">
        <v>1741</v>
      </c>
      <c r="W1391" s="3" t="s">
        <v>1741</v>
      </c>
      <c r="X1391" s="3" t="s">
        <v>1741</v>
      </c>
      <c r="Y1391" s="3" t="s">
        <v>1741</v>
      </c>
      <c r="Z1391" s="3" t="s">
        <v>1741</v>
      </c>
      <c r="AA1391" s="3" t="s">
        <v>1741</v>
      </c>
      <c r="AB1391" s="3" t="s">
        <v>1741</v>
      </c>
      <c r="AC1391" s="3" t="s">
        <v>1741</v>
      </c>
      <c r="AD1391" s="3" t="s">
        <v>1741</v>
      </c>
      <c r="AE1391" s="3" t="s">
        <v>1741</v>
      </c>
      <c r="AF1391" s="3" t="s">
        <v>1741</v>
      </c>
      <c r="AG1391" s="3" t="s">
        <v>1741</v>
      </c>
      <c r="AH1391" s="3" t="s">
        <v>1741</v>
      </c>
      <c r="AI1391" s="15" t="s">
        <v>1741</v>
      </c>
    </row>
    <row r="1392" spans="1:35" x14ac:dyDescent="0.3">
      <c r="A1392" s="48" t="s">
        <v>160</v>
      </c>
      <c r="B1392" s="89" t="s">
        <v>39</v>
      </c>
      <c r="C1392" s="3" t="s">
        <v>39</v>
      </c>
      <c r="D1392" s="9">
        <v>2017</v>
      </c>
      <c r="E1392" s="4">
        <v>43084</v>
      </c>
      <c r="F1392" s="205">
        <v>6581590</v>
      </c>
      <c r="G1392" s="174">
        <v>145234</v>
      </c>
      <c r="H1392" s="1">
        <v>0.64984720922980976</v>
      </c>
      <c r="I1392" s="1">
        <v>2.6497245608564599</v>
      </c>
      <c r="J1392" s="1">
        <v>1.8154464192911339</v>
      </c>
      <c r="K1392" s="1">
        <v>1.6800748362956033</v>
      </c>
      <c r="L1392" s="1">
        <v>1.7777310050930255</v>
      </c>
      <c r="M1392" s="1">
        <v>2.5303294875792539</v>
      </c>
      <c r="N1392" s="1" t="s">
        <v>581</v>
      </c>
      <c r="O1392" s="1">
        <v>0.3751597547032533</v>
      </c>
      <c r="P1392" s="1">
        <v>1.0397048123895647</v>
      </c>
      <c r="Q1392" s="1" t="s">
        <v>581</v>
      </c>
      <c r="R1392" s="1" t="s">
        <v>1741</v>
      </c>
      <c r="S1392" s="1" t="s">
        <v>1741</v>
      </c>
      <c r="T1392" s="1" t="s">
        <v>1741</v>
      </c>
      <c r="U1392" s="1" t="s">
        <v>1741</v>
      </c>
      <c r="V1392" s="1" t="s">
        <v>1741</v>
      </c>
      <c r="W1392" s="3" t="s">
        <v>1741</v>
      </c>
      <c r="X1392" s="3" t="s">
        <v>1741</v>
      </c>
      <c r="Y1392" s="3" t="s">
        <v>1741</v>
      </c>
      <c r="Z1392" s="3" t="s">
        <v>1741</v>
      </c>
      <c r="AA1392" s="3" t="s">
        <v>1741</v>
      </c>
      <c r="AB1392" s="3" t="s">
        <v>1741</v>
      </c>
      <c r="AC1392" s="3" t="s">
        <v>1741</v>
      </c>
      <c r="AD1392" s="3" t="s">
        <v>1741</v>
      </c>
      <c r="AE1392" s="3" t="s">
        <v>1741</v>
      </c>
      <c r="AF1392" s="3" t="s">
        <v>1741</v>
      </c>
      <c r="AG1392" s="3" t="s">
        <v>1741</v>
      </c>
      <c r="AH1392" s="3" t="s">
        <v>1741</v>
      </c>
      <c r="AI1392" s="15" t="s">
        <v>1741</v>
      </c>
    </row>
    <row r="1393" spans="1:35" x14ac:dyDescent="0.3">
      <c r="A1393" s="48" t="s">
        <v>161</v>
      </c>
      <c r="B1393" s="102" t="s">
        <v>40</v>
      </c>
      <c r="C1393" s="3" t="s">
        <v>40</v>
      </c>
      <c r="D1393" s="9">
        <v>2017</v>
      </c>
      <c r="E1393" s="4">
        <v>42773</v>
      </c>
      <c r="F1393" s="205">
        <v>6581940</v>
      </c>
      <c r="G1393" s="174">
        <v>142857</v>
      </c>
      <c r="H1393" s="1">
        <v>3.7758237854161107</v>
      </c>
      <c r="I1393" s="1">
        <v>3.246957989164224</v>
      </c>
      <c r="J1393" s="1">
        <v>2.3455124789057642</v>
      </c>
      <c r="K1393" s="1">
        <v>2.0439814814814814</v>
      </c>
      <c r="L1393" s="1">
        <v>3.7969624300559599</v>
      </c>
      <c r="M1393" s="1">
        <v>8.8151145750066622</v>
      </c>
      <c r="N1393" s="1" t="s">
        <v>581</v>
      </c>
      <c r="O1393" s="1">
        <v>0.64015454303224084</v>
      </c>
      <c r="P1393" s="1">
        <v>5.6535993427480236</v>
      </c>
      <c r="Q1393" s="1" t="s">
        <v>557</v>
      </c>
      <c r="R1393" s="1" t="s">
        <v>1741</v>
      </c>
      <c r="S1393" s="1" t="s">
        <v>1741</v>
      </c>
      <c r="T1393" s="1" t="s">
        <v>1741</v>
      </c>
      <c r="U1393" s="1" t="s">
        <v>1741</v>
      </c>
      <c r="V1393" s="1" t="s">
        <v>1741</v>
      </c>
      <c r="W1393" s="3" t="s">
        <v>1741</v>
      </c>
      <c r="X1393" s="3" t="s">
        <v>1741</v>
      </c>
      <c r="Y1393" s="3" t="s">
        <v>1741</v>
      </c>
      <c r="Z1393" s="3" t="s">
        <v>1741</v>
      </c>
      <c r="AA1393" s="3" t="s">
        <v>1741</v>
      </c>
      <c r="AB1393" s="3" t="s">
        <v>1741</v>
      </c>
      <c r="AC1393" s="3" t="s">
        <v>1741</v>
      </c>
      <c r="AD1393" s="3" t="s">
        <v>1741</v>
      </c>
      <c r="AE1393" s="3" t="s">
        <v>1741</v>
      </c>
      <c r="AF1393" s="3" t="s">
        <v>1741</v>
      </c>
      <c r="AG1393" s="3" t="s">
        <v>1741</v>
      </c>
      <c r="AH1393" s="3" t="s">
        <v>1741</v>
      </c>
      <c r="AI1393" s="15" t="s">
        <v>1741</v>
      </c>
    </row>
    <row r="1394" spans="1:35" x14ac:dyDescent="0.3">
      <c r="A1394" s="48" t="s">
        <v>162</v>
      </c>
      <c r="B1394" s="102" t="s">
        <v>40</v>
      </c>
      <c r="C1394" s="3" t="s">
        <v>40</v>
      </c>
      <c r="D1394" s="9">
        <v>2017</v>
      </c>
      <c r="E1394" s="4">
        <v>42789</v>
      </c>
      <c r="F1394" s="205">
        <v>6581940</v>
      </c>
      <c r="G1394" s="174">
        <v>142857</v>
      </c>
      <c r="H1394" s="1">
        <v>5.3969117485437952</v>
      </c>
      <c r="I1394" s="1">
        <v>4.1537531596878781</v>
      </c>
      <c r="J1394" s="1">
        <v>4.2860973733377294</v>
      </c>
      <c r="K1394" s="1">
        <v>2.442784921419936</v>
      </c>
      <c r="L1394" s="1">
        <v>5.8115177492032091</v>
      </c>
      <c r="M1394" s="1">
        <v>11.539729640619848</v>
      </c>
      <c r="N1394" s="1" t="s">
        <v>581</v>
      </c>
      <c r="O1394" s="1">
        <v>0.92754148807561265</v>
      </c>
      <c r="P1394" s="1">
        <v>8.1273766347950325</v>
      </c>
      <c r="Q1394" s="1" t="s">
        <v>557</v>
      </c>
      <c r="R1394" s="1" t="s">
        <v>1741</v>
      </c>
      <c r="S1394" s="1" t="s">
        <v>1741</v>
      </c>
      <c r="T1394" s="1" t="s">
        <v>1741</v>
      </c>
      <c r="U1394" s="1" t="s">
        <v>1741</v>
      </c>
      <c r="V1394" s="1" t="s">
        <v>1741</v>
      </c>
      <c r="W1394" s="3" t="s">
        <v>1741</v>
      </c>
      <c r="X1394" s="3" t="s">
        <v>1741</v>
      </c>
      <c r="Y1394" s="3" t="s">
        <v>1741</v>
      </c>
      <c r="Z1394" s="3" t="s">
        <v>1741</v>
      </c>
      <c r="AA1394" s="3" t="s">
        <v>1741</v>
      </c>
      <c r="AB1394" s="3" t="s">
        <v>1741</v>
      </c>
      <c r="AC1394" s="3" t="s">
        <v>1741</v>
      </c>
      <c r="AD1394" s="3" t="s">
        <v>1741</v>
      </c>
      <c r="AE1394" s="3" t="s">
        <v>1741</v>
      </c>
      <c r="AF1394" s="3" t="s">
        <v>1741</v>
      </c>
      <c r="AG1394" s="3" t="s">
        <v>1741</v>
      </c>
      <c r="AH1394" s="3" t="s">
        <v>1741</v>
      </c>
      <c r="AI1394" s="15" t="s">
        <v>1741</v>
      </c>
    </row>
    <row r="1395" spans="1:35" x14ac:dyDescent="0.3">
      <c r="A1395" s="48" t="s">
        <v>163</v>
      </c>
      <c r="B1395" s="102" t="s">
        <v>40</v>
      </c>
      <c r="C1395" s="3" t="s">
        <v>40</v>
      </c>
      <c r="D1395" s="9">
        <v>2017</v>
      </c>
      <c r="E1395" s="4">
        <v>42815</v>
      </c>
      <c r="F1395" s="205">
        <v>6581940</v>
      </c>
      <c r="G1395" s="174">
        <v>142857</v>
      </c>
      <c r="H1395" s="1">
        <v>3.9099681187214936</v>
      </c>
      <c r="I1395" s="1">
        <v>4.270043340981041</v>
      </c>
      <c r="J1395" s="1">
        <v>2.6538245149693398</v>
      </c>
      <c r="K1395" s="1">
        <v>1.7603702615963288</v>
      </c>
      <c r="L1395" s="1">
        <v>6.1492214896398316</v>
      </c>
      <c r="M1395" s="1">
        <v>12.235604219531517</v>
      </c>
      <c r="N1395" s="1" t="s">
        <v>581</v>
      </c>
      <c r="O1395" s="1">
        <v>0.67327242587297409</v>
      </c>
      <c r="P1395" s="1">
        <v>4.8205719758490178</v>
      </c>
      <c r="Q1395" s="1" t="s">
        <v>557</v>
      </c>
      <c r="R1395" s="1" t="s">
        <v>1741</v>
      </c>
      <c r="S1395" s="1" t="s">
        <v>1741</v>
      </c>
      <c r="T1395" s="1" t="s">
        <v>1741</v>
      </c>
      <c r="U1395" s="1" t="s">
        <v>1741</v>
      </c>
      <c r="V1395" s="1" t="s">
        <v>1741</v>
      </c>
      <c r="W1395" s="3" t="s">
        <v>1741</v>
      </c>
      <c r="X1395" s="3" t="s">
        <v>1741</v>
      </c>
      <c r="Y1395" s="3" t="s">
        <v>1741</v>
      </c>
      <c r="Z1395" s="3" t="s">
        <v>1741</v>
      </c>
      <c r="AA1395" s="3" t="s">
        <v>1741</v>
      </c>
      <c r="AB1395" s="3" t="s">
        <v>1741</v>
      </c>
      <c r="AC1395" s="3" t="s">
        <v>1741</v>
      </c>
      <c r="AD1395" s="3" t="s">
        <v>1741</v>
      </c>
      <c r="AE1395" s="3" t="s">
        <v>1741</v>
      </c>
      <c r="AF1395" s="3" t="s">
        <v>1741</v>
      </c>
      <c r="AG1395" s="3" t="s">
        <v>1741</v>
      </c>
      <c r="AH1395" s="3" t="s">
        <v>1741</v>
      </c>
      <c r="AI1395" s="15" t="s">
        <v>1741</v>
      </c>
    </row>
    <row r="1396" spans="1:35" x14ac:dyDescent="0.3">
      <c r="A1396" s="48" t="s">
        <v>164</v>
      </c>
      <c r="B1396" s="102" t="s">
        <v>40</v>
      </c>
      <c r="C1396" s="3" t="s">
        <v>40</v>
      </c>
      <c r="D1396" s="9">
        <v>2017</v>
      </c>
      <c r="E1396" s="4">
        <v>42844</v>
      </c>
      <c r="F1396" s="205">
        <v>6581940</v>
      </c>
      <c r="G1396" s="174">
        <v>142857</v>
      </c>
      <c r="H1396" s="1">
        <v>4.7562149512076655</v>
      </c>
      <c r="I1396" s="1">
        <v>6.8197774539674123</v>
      </c>
      <c r="J1396" s="1">
        <v>3.8878769814986534</v>
      </c>
      <c r="K1396" s="1">
        <v>2.2061641718549918</v>
      </c>
      <c r="L1396" s="1">
        <v>7.8342937254382479</v>
      </c>
      <c r="M1396" s="1">
        <v>12.972468759659115</v>
      </c>
      <c r="N1396" s="1" t="s">
        <v>581</v>
      </c>
      <c r="O1396" s="1">
        <v>1.6608601580783326</v>
      </c>
      <c r="P1396" s="1">
        <v>7.1909965999911689</v>
      </c>
      <c r="Q1396" s="1" t="s">
        <v>581</v>
      </c>
      <c r="R1396" s="1" t="s">
        <v>1741</v>
      </c>
      <c r="S1396" s="1" t="s">
        <v>1741</v>
      </c>
      <c r="T1396" s="1" t="s">
        <v>1741</v>
      </c>
      <c r="U1396" s="1" t="s">
        <v>1741</v>
      </c>
      <c r="V1396" s="1" t="s">
        <v>1741</v>
      </c>
      <c r="W1396" s="3" t="s">
        <v>1741</v>
      </c>
      <c r="X1396" s="3" t="s">
        <v>1741</v>
      </c>
      <c r="Y1396" s="3" t="s">
        <v>1741</v>
      </c>
      <c r="Z1396" s="3" t="s">
        <v>1741</v>
      </c>
      <c r="AA1396" s="3" t="s">
        <v>1741</v>
      </c>
      <c r="AB1396" s="3" t="s">
        <v>1741</v>
      </c>
      <c r="AC1396" s="3" t="s">
        <v>1741</v>
      </c>
      <c r="AD1396" s="3" t="s">
        <v>1741</v>
      </c>
      <c r="AE1396" s="3" t="s">
        <v>1741</v>
      </c>
      <c r="AF1396" s="3" t="s">
        <v>1741</v>
      </c>
      <c r="AG1396" s="3" t="s">
        <v>1741</v>
      </c>
      <c r="AH1396" s="3" t="s">
        <v>1741</v>
      </c>
      <c r="AI1396" s="15" t="s">
        <v>1741</v>
      </c>
    </row>
    <row r="1397" spans="1:35" x14ac:dyDescent="0.3">
      <c r="A1397" s="48" t="s">
        <v>165</v>
      </c>
      <c r="B1397" s="102" t="s">
        <v>40</v>
      </c>
      <c r="C1397" s="3" t="s">
        <v>40</v>
      </c>
      <c r="D1397" s="9">
        <v>2017</v>
      </c>
      <c r="E1397" s="4">
        <v>42872</v>
      </c>
      <c r="F1397" s="205">
        <v>6581940</v>
      </c>
      <c r="G1397" s="174">
        <v>142857</v>
      </c>
      <c r="H1397" s="1">
        <v>4.3770601311913451</v>
      </c>
      <c r="I1397" s="1">
        <v>9.0129986749455213</v>
      </c>
      <c r="J1397" s="1">
        <v>3.9170143565820172</v>
      </c>
      <c r="K1397" s="1">
        <v>2.3153410646429475</v>
      </c>
      <c r="L1397" s="1">
        <v>7.5382458906884819</v>
      </c>
      <c r="M1397" s="1">
        <v>14.291971921986049</v>
      </c>
      <c r="N1397" s="1" t="s">
        <v>581</v>
      </c>
      <c r="O1397" s="1">
        <v>2.033465838781388</v>
      </c>
      <c r="P1397" s="1">
        <v>5.8039576420600758</v>
      </c>
      <c r="Q1397" s="1" t="s">
        <v>581</v>
      </c>
      <c r="R1397" s="1" t="s">
        <v>1741</v>
      </c>
      <c r="S1397" s="1" t="s">
        <v>1741</v>
      </c>
      <c r="T1397" s="1" t="s">
        <v>1741</v>
      </c>
      <c r="U1397" s="1" t="s">
        <v>1741</v>
      </c>
      <c r="V1397" s="1" t="s">
        <v>1741</v>
      </c>
      <c r="W1397" s="3" t="s">
        <v>1741</v>
      </c>
      <c r="X1397" s="3" t="s">
        <v>1741</v>
      </c>
      <c r="Y1397" s="3" t="s">
        <v>1741</v>
      </c>
      <c r="Z1397" s="3" t="s">
        <v>1741</v>
      </c>
      <c r="AA1397" s="3" t="s">
        <v>1741</v>
      </c>
      <c r="AB1397" s="3" t="s">
        <v>1741</v>
      </c>
      <c r="AC1397" s="3" t="s">
        <v>1741</v>
      </c>
      <c r="AD1397" s="3" t="s">
        <v>1741</v>
      </c>
      <c r="AE1397" s="3" t="s">
        <v>1741</v>
      </c>
      <c r="AF1397" s="3" t="s">
        <v>1741</v>
      </c>
      <c r="AG1397" s="3" t="s">
        <v>1741</v>
      </c>
      <c r="AH1397" s="3" t="s">
        <v>1741</v>
      </c>
      <c r="AI1397" s="15" t="s">
        <v>1741</v>
      </c>
    </row>
    <row r="1398" spans="1:35" x14ac:dyDescent="0.3">
      <c r="A1398" s="48" t="s">
        <v>166</v>
      </c>
      <c r="B1398" s="102" t="s">
        <v>40</v>
      </c>
      <c r="C1398" s="3" t="s">
        <v>40</v>
      </c>
      <c r="D1398" s="9">
        <v>2017</v>
      </c>
      <c r="E1398" s="4">
        <v>42906</v>
      </c>
      <c r="F1398" s="205">
        <v>6581940</v>
      </c>
      <c r="G1398" s="174">
        <v>142857</v>
      </c>
      <c r="H1398" s="1">
        <v>6.3442431455523218</v>
      </c>
      <c r="I1398" s="1">
        <v>10.434629286784801</v>
      </c>
      <c r="J1398" s="1">
        <v>5.6221898968526833</v>
      </c>
      <c r="K1398" s="1">
        <v>2.7252159922419108</v>
      </c>
      <c r="L1398" s="1">
        <v>9.0584501454641622</v>
      </c>
      <c r="M1398" s="1">
        <v>16.058361985365423</v>
      </c>
      <c r="N1398" s="1" t="s">
        <v>581</v>
      </c>
      <c r="O1398" s="1">
        <v>2.7884488230626814</v>
      </c>
      <c r="P1398" s="1">
        <v>7.499338799259454</v>
      </c>
      <c r="Q1398" s="1" t="s">
        <v>581</v>
      </c>
      <c r="R1398" s="1" t="s">
        <v>1741</v>
      </c>
      <c r="S1398" s="1" t="s">
        <v>1741</v>
      </c>
      <c r="T1398" s="1" t="s">
        <v>1741</v>
      </c>
      <c r="U1398" s="1" t="s">
        <v>1741</v>
      </c>
      <c r="V1398" s="1" t="s">
        <v>1741</v>
      </c>
      <c r="W1398" s="3" t="s">
        <v>1741</v>
      </c>
      <c r="X1398" s="3" t="s">
        <v>1741</v>
      </c>
      <c r="Y1398" s="3" t="s">
        <v>1741</v>
      </c>
      <c r="Z1398" s="3" t="s">
        <v>1741</v>
      </c>
      <c r="AA1398" s="3" t="s">
        <v>1741</v>
      </c>
      <c r="AB1398" s="3" t="s">
        <v>1741</v>
      </c>
      <c r="AC1398" s="3" t="s">
        <v>1741</v>
      </c>
      <c r="AD1398" s="3" t="s">
        <v>1741</v>
      </c>
      <c r="AE1398" s="3" t="s">
        <v>1741</v>
      </c>
      <c r="AF1398" s="3" t="s">
        <v>1741</v>
      </c>
      <c r="AG1398" s="3" t="s">
        <v>1741</v>
      </c>
      <c r="AH1398" s="3" t="s">
        <v>1741</v>
      </c>
      <c r="AI1398" s="15" t="s">
        <v>1741</v>
      </c>
    </row>
    <row r="1399" spans="1:35" x14ac:dyDescent="0.3">
      <c r="A1399" s="48" t="s">
        <v>167</v>
      </c>
      <c r="B1399" s="102" t="s">
        <v>40</v>
      </c>
      <c r="C1399" s="3" t="s">
        <v>40</v>
      </c>
      <c r="D1399" s="9">
        <v>2017</v>
      </c>
      <c r="E1399" s="4">
        <v>42927</v>
      </c>
      <c r="F1399" s="205">
        <v>6581940</v>
      </c>
      <c r="G1399" s="174">
        <v>142857</v>
      </c>
      <c r="H1399" s="1">
        <v>6.6182924560309067</v>
      </c>
      <c r="I1399" s="1">
        <v>7.8116689102669339</v>
      </c>
      <c r="J1399" s="1">
        <v>4.3201672303028316</v>
      </c>
      <c r="K1399" s="1">
        <v>2.5198914316358585</v>
      </c>
      <c r="L1399" s="1">
        <v>6.3847391404274871</v>
      </c>
      <c r="M1399" s="1">
        <v>12.890742139190772</v>
      </c>
      <c r="N1399" s="1" t="s">
        <v>581</v>
      </c>
      <c r="O1399" s="1">
        <v>2.4526709787569358</v>
      </c>
      <c r="P1399" s="1">
        <v>5.6203500016416585</v>
      </c>
      <c r="Q1399" s="1" t="s">
        <v>581</v>
      </c>
      <c r="R1399" s="1" t="s">
        <v>1741</v>
      </c>
      <c r="S1399" s="1" t="s">
        <v>1741</v>
      </c>
      <c r="T1399" s="1" t="s">
        <v>1741</v>
      </c>
      <c r="U1399" s="1" t="s">
        <v>1741</v>
      </c>
      <c r="V1399" s="1" t="s">
        <v>1741</v>
      </c>
      <c r="W1399" s="3" t="s">
        <v>1741</v>
      </c>
      <c r="X1399" s="3" t="s">
        <v>1741</v>
      </c>
      <c r="Y1399" s="3" t="s">
        <v>1741</v>
      </c>
      <c r="Z1399" s="3" t="s">
        <v>1741</v>
      </c>
      <c r="AA1399" s="3" t="s">
        <v>1741</v>
      </c>
      <c r="AB1399" s="3" t="s">
        <v>1741</v>
      </c>
      <c r="AC1399" s="3" t="s">
        <v>1741</v>
      </c>
      <c r="AD1399" s="3" t="s">
        <v>1741</v>
      </c>
      <c r="AE1399" s="3" t="s">
        <v>1741</v>
      </c>
      <c r="AF1399" s="3" t="s">
        <v>1741</v>
      </c>
      <c r="AG1399" s="3" t="s">
        <v>1741</v>
      </c>
      <c r="AH1399" s="3" t="s">
        <v>1741</v>
      </c>
      <c r="AI1399" s="15" t="s">
        <v>1741</v>
      </c>
    </row>
    <row r="1400" spans="1:35" x14ac:dyDescent="0.3">
      <c r="A1400" s="48" t="s">
        <v>168</v>
      </c>
      <c r="B1400" s="102" t="s">
        <v>40</v>
      </c>
      <c r="C1400" s="3" t="s">
        <v>40</v>
      </c>
      <c r="D1400" s="9">
        <v>2017</v>
      </c>
      <c r="E1400" s="4">
        <v>42957</v>
      </c>
      <c r="F1400" s="205">
        <v>6581940</v>
      </c>
      <c r="G1400" s="174">
        <v>142857</v>
      </c>
      <c r="H1400" s="1">
        <v>5.926418998926553</v>
      </c>
      <c r="I1400" s="1">
        <v>7.8117149718358183</v>
      </c>
      <c r="J1400" s="1">
        <v>3.3150205283135801</v>
      </c>
      <c r="K1400" s="1">
        <v>3.0178391598331178</v>
      </c>
      <c r="L1400" s="1">
        <v>6.5997919502451223</v>
      </c>
      <c r="M1400" s="1">
        <v>12.828104423270588</v>
      </c>
      <c r="N1400" s="1" t="s">
        <v>581</v>
      </c>
      <c r="O1400" s="1">
        <v>2.0397983688013901</v>
      </c>
      <c r="P1400" s="1">
        <v>4.0059869636908916</v>
      </c>
      <c r="Q1400" s="1" t="s">
        <v>581</v>
      </c>
      <c r="R1400" s="1" t="s">
        <v>1741</v>
      </c>
      <c r="S1400" s="1" t="s">
        <v>1741</v>
      </c>
      <c r="T1400" s="1" t="s">
        <v>1741</v>
      </c>
      <c r="U1400" s="1" t="s">
        <v>1741</v>
      </c>
      <c r="V1400" s="1" t="s">
        <v>1741</v>
      </c>
      <c r="W1400" s="3" t="s">
        <v>1741</v>
      </c>
      <c r="X1400" s="3" t="s">
        <v>1741</v>
      </c>
      <c r="Y1400" s="3" t="s">
        <v>1741</v>
      </c>
      <c r="Z1400" s="3" t="s">
        <v>1741</v>
      </c>
      <c r="AA1400" s="3" t="s">
        <v>1741</v>
      </c>
      <c r="AB1400" s="3" t="s">
        <v>1741</v>
      </c>
      <c r="AC1400" s="3" t="s">
        <v>1741</v>
      </c>
      <c r="AD1400" s="3" t="s">
        <v>1741</v>
      </c>
      <c r="AE1400" s="3" t="s">
        <v>1741</v>
      </c>
      <c r="AF1400" s="3" t="s">
        <v>1741</v>
      </c>
      <c r="AG1400" s="3" t="s">
        <v>1741</v>
      </c>
      <c r="AH1400" s="3" t="s">
        <v>1741</v>
      </c>
      <c r="AI1400" s="15" t="s">
        <v>1741</v>
      </c>
    </row>
    <row r="1401" spans="1:35" x14ac:dyDescent="0.3">
      <c r="A1401" s="48" t="s">
        <v>169</v>
      </c>
      <c r="B1401" s="102" t="s">
        <v>40</v>
      </c>
      <c r="C1401" s="3" t="s">
        <v>40</v>
      </c>
      <c r="D1401" s="9">
        <v>2017</v>
      </c>
      <c r="E1401" s="4">
        <v>42999</v>
      </c>
      <c r="F1401" s="205">
        <v>6581940</v>
      </c>
      <c r="G1401" s="174">
        <v>142857</v>
      </c>
      <c r="H1401" s="1">
        <v>5.5390791872155312</v>
      </c>
      <c r="I1401" s="1">
        <v>6.5473434651815561</v>
      </c>
      <c r="J1401" s="1">
        <v>2.5050044173068962</v>
      </c>
      <c r="K1401" s="1">
        <v>1.4772816228850048</v>
      </c>
      <c r="L1401" s="1">
        <v>4.9462654186376795</v>
      </c>
      <c r="M1401" s="1">
        <v>11.20534326388656</v>
      </c>
      <c r="N1401" s="1" t="s">
        <v>581</v>
      </c>
      <c r="O1401" s="1">
        <v>1.7646861475492335</v>
      </c>
      <c r="P1401" s="1">
        <v>7.1144921215374453</v>
      </c>
      <c r="Q1401" s="1" t="s">
        <v>581</v>
      </c>
      <c r="R1401" s="1" t="s">
        <v>1741</v>
      </c>
      <c r="S1401" s="1" t="s">
        <v>1741</v>
      </c>
      <c r="T1401" s="1" t="s">
        <v>1741</v>
      </c>
      <c r="U1401" s="1" t="s">
        <v>1741</v>
      </c>
      <c r="V1401" s="1" t="s">
        <v>1741</v>
      </c>
      <c r="W1401" s="3" t="s">
        <v>1741</v>
      </c>
      <c r="X1401" s="3" t="s">
        <v>1741</v>
      </c>
      <c r="Y1401" s="3" t="s">
        <v>1741</v>
      </c>
      <c r="Z1401" s="3" t="s">
        <v>1741</v>
      </c>
      <c r="AA1401" s="3" t="s">
        <v>1741</v>
      </c>
      <c r="AB1401" s="3" t="s">
        <v>1741</v>
      </c>
      <c r="AC1401" s="3" t="s">
        <v>1741</v>
      </c>
      <c r="AD1401" s="3" t="s">
        <v>1741</v>
      </c>
      <c r="AE1401" s="3" t="s">
        <v>1741</v>
      </c>
      <c r="AF1401" s="3" t="s">
        <v>1741</v>
      </c>
      <c r="AG1401" s="3" t="s">
        <v>1741</v>
      </c>
      <c r="AH1401" s="3" t="s">
        <v>1741</v>
      </c>
      <c r="AI1401" s="15" t="s">
        <v>1741</v>
      </c>
    </row>
    <row r="1402" spans="1:35" x14ac:dyDescent="0.3">
      <c r="A1402" s="48" t="s">
        <v>170</v>
      </c>
      <c r="B1402" s="102" t="s">
        <v>40</v>
      </c>
      <c r="C1402" s="3" t="s">
        <v>40</v>
      </c>
      <c r="D1402" s="9">
        <v>2017</v>
      </c>
      <c r="E1402" s="4">
        <v>43024</v>
      </c>
      <c r="F1402" s="205">
        <v>6581940</v>
      </c>
      <c r="G1402" s="174">
        <v>142857</v>
      </c>
      <c r="H1402" s="1">
        <v>4.4936289075106561</v>
      </c>
      <c r="I1402" s="1">
        <v>5.3425922834663186</v>
      </c>
      <c r="J1402" s="1">
        <v>2.8455691694766245</v>
      </c>
      <c r="K1402" s="1">
        <v>3.7269499994435726</v>
      </c>
      <c r="L1402" s="1">
        <v>4.7242235057145079</v>
      </c>
      <c r="M1402" s="1">
        <v>9.6219632980558423</v>
      </c>
      <c r="N1402" s="1" t="s">
        <v>581</v>
      </c>
      <c r="O1402" s="1">
        <v>0.99975294628250921</v>
      </c>
      <c r="P1402" s="1">
        <v>4.3233621562670406</v>
      </c>
      <c r="Q1402" s="1" t="s">
        <v>581</v>
      </c>
      <c r="R1402" s="1" t="s">
        <v>1741</v>
      </c>
      <c r="S1402" s="1" t="s">
        <v>1741</v>
      </c>
      <c r="T1402" s="1" t="s">
        <v>1741</v>
      </c>
      <c r="U1402" s="1" t="s">
        <v>1741</v>
      </c>
      <c r="V1402" s="1" t="s">
        <v>1741</v>
      </c>
      <c r="W1402" s="3" t="s">
        <v>1741</v>
      </c>
      <c r="X1402" s="3" t="s">
        <v>1741</v>
      </c>
      <c r="Y1402" s="3" t="s">
        <v>1741</v>
      </c>
      <c r="Z1402" s="3" t="s">
        <v>1741</v>
      </c>
      <c r="AA1402" s="3" t="s">
        <v>1741</v>
      </c>
      <c r="AB1402" s="3" t="s">
        <v>1741</v>
      </c>
      <c r="AC1402" s="3" t="s">
        <v>1741</v>
      </c>
      <c r="AD1402" s="3" t="s">
        <v>1741</v>
      </c>
      <c r="AE1402" s="3" t="s">
        <v>1741</v>
      </c>
      <c r="AF1402" s="3" t="s">
        <v>1741</v>
      </c>
      <c r="AG1402" s="3" t="s">
        <v>1741</v>
      </c>
      <c r="AH1402" s="3" t="s">
        <v>1741</v>
      </c>
      <c r="AI1402" s="15" t="s">
        <v>1741</v>
      </c>
    </row>
    <row r="1403" spans="1:35" x14ac:dyDescent="0.3">
      <c r="A1403" s="48" t="s">
        <v>171</v>
      </c>
      <c r="B1403" s="102" t="s">
        <v>40</v>
      </c>
      <c r="C1403" s="3" t="s">
        <v>40</v>
      </c>
      <c r="D1403" s="9">
        <v>2017</v>
      </c>
      <c r="E1403" s="4">
        <v>43060</v>
      </c>
      <c r="F1403" s="205">
        <v>6581940</v>
      </c>
      <c r="G1403" s="174">
        <v>142857</v>
      </c>
      <c r="H1403" s="1">
        <v>4.0226579807418128</v>
      </c>
      <c r="I1403" s="1">
        <v>5.9225505033888268</v>
      </c>
      <c r="J1403" s="1">
        <v>3.0058893202605779</v>
      </c>
      <c r="K1403" s="1">
        <v>2.3508148538088656</v>
      </c>
      <c r="L1403" s="1">
        <v>5.3905595402601385</v>
      </c>
      <c r="M1403" s="1">
        <v>9.7695817156895011</v>
      </c>
      <c r="N1403" s="1" t="s">
        <v>581</v>
      </c>
      <c r="O1403" s="1">
        <v>1.1040446579368737</v>
      </c>
      <c r="P1403" s="1">
        <v>3.9934416880524668</v>
      </c>
      <c r="Q1403" s="1" t="s">
        <v>581</v>
      </c>
      <c r="R1403" s="1" t="s">
        <v>1741</v>
      </c>
      <c r="S1403" s="1" t="s">
        <v>1741</v>
      </c>
      <c r="T1403" s="1" t="s">
        <v>1741</v>
      </c>
      <c r="U1403" s="1" t="s">
        <v>1741</v>
      </c>
      <c r="V1403" s="1" t="s">
        <v>1741</v>
      </c>
      <c r="W1403" s="3" t="s">
        <v>1741</v>
      </c>
      <c r="X1403" s="3" t="s">
        <v>1741</v>
      </c>
      <c r="Y1403" s="3" t="s">
        <v>1741</v>
      </c>
      <c r="Z1403" s="3" t="s">
        <v>1741</v>
      </c>
      <c r="AA1403" s="3" t="s">
        <v>1741</v>
      </c>
      <c r="AB1403" s="3" t="s">
        <v>1741</v>
      </c>
      <c r="AC1403" s="3" t="s">
        <v>1741</v>
      </c>
      <c r="AD1403" s="3" t="s">
        <v>1741</v>
      </c>
      <c r="AE1403" s="3" t="s">
        <v>1741</v>
      </c>
      <c r="AF1403" s="3" t="s">
        <v>1741</v>
      </c>
      <c r="AG1403" s="3" t="s">
        <v>1741</v>
      </c>
      <c r="AH1403" s="3" t="s">
        <v>1741</v>
      </c>
      <c r="AI1403" s="15" t="s">
        <v>1741</v>
      </c>
    </row>
    <row r="1404" spans="1:35" x14ac:dyDescent="0.3">
      <c r="A1404" s="48" t="s">
        <v>172</v>
      </c>
      <c r="B1404" s="102" t="s">
        <v>40</v>
      </c>
      <c r="C1404" s="3" t="s">
        <v>40</v>
      </c>
      <c r="D1404" s="9">
        <v>2017</v>
      </c>
      <c r="E1404" s="4">
        <v>43084</v>
      </c>
      <c r="F1404" s="205">
        <v>6581940</v>
      </c>
      <c r="G1404" s="174">
        <v>142857</v>
      </c>
      <c r="H1404" s="1">
        <v>3.3268016286552204</v>
      </c>
      <c r="I1404" s="1">
        <v>3.4559570247620135</v>
      </c>
      <c r="J1404" s="1">
        <v>2.3012262369142871</v>
      </c>
      <c r="K1404" s="1">
        <v>1.7135047407533956</v>
      </c>
      <c r="L1404" s="1">
        <v>4.4933752835435596</v>
      </c>
      <c r="M1404" s="1">
        <v>8.1987320026954436</v>
      </c>
      <c r="N1404" s="1">
        <v>0.42333086567390832</v>
      </c>
      <c r="O1404" s="1">
        <v>0.59882615339350631</v>
      </c>
      <c r="P1404" s="1">
        <v>3.0990955079107469</v>
      </c>
      <c r="Q1404" s="1" t="s">
        <v>581</v>
      </c>
      <c r="R1404" s="1" t="s">
        <v>1741</v>
      </c>
      <c r="S1404" s="1" t="s">
        <v>1741</v>
      </c>
      <c r="T1404" s="1" t="s">
        <v>1741</v>
      </c>
      <c r="U1404" s="1" t="s">
        <v>1741</v>
      </c>
      <c r="V1404" s="1" t="s">
        <v>1741</v>
      </c>
      <c r="W1404" s="3" t="s">
        <v>1741</v>
      </c>
      <c r="X1404" s="3" t="s">
        <v>1741</v>
      </c>
      <c r="Y1404" s="3" t="s">
        <v>1741</v>
      </c>
      <c r="Z1404" s="3" t="s">
        <v>1741</v>
      </c>
      <c r="AA1404" s="3" t="s">
        <v>1741</v>
      </c>
      <c r="AB1404" s="3" t="s">
        <v>1741</v>
      </c>
      <c r="AC1404" s="3" t="s">
        <v>1741</v>
      </c>
      <c r="AD1404" s="3" t="s">
        <v>1741</v>
      </c>
      <c r="AE1404" s="3" t="s">
        <v>1741</v>
      </c>
      <c r="AF1404" s="3" t="s">
        <v>1741</v>
      </c>
      <c r="AG1404" s="3" t="s">
        <v>1741</v>
      </c>
      <c r="AH1404" s="3" t="s">
        <v>1741</v>
      </c>
      <c r="AI1404" s="15" t="s">
        <v>1741</v>
      </c>
    </row>
    <row r="1405" spans="1:35" x14ac:dyDescent="0.3">
      <c r="A1405" s="48" t="s">
        <v>173</v>
      </c>
      <c r="B1405" s="89" t="s">
        <v>41</v>
      </c>
      <c r="C1405" s="89" t="s">
        <v>41</v>
      </c>
      <c r="D1405" s="9">
        <v>2017</v>
      </c>
      <c r="E1405" s="4">
        <v>42772</v>
      </c>
      <c r="F1405" s="205">
        <v>6568460</v>
      </c>
      <c r="G1405" s="174">
        <v>155057</v>
      </c>
      <c r="H1405" s="1">
        <v>8.6491490327652834</v>
      </c>
      <c r="I1405" s="1">
        <v>3.7367261291787086</v>
      </c>
      <c r="J1405" s="1">
        <v>6.1628962783332781</v>
      </c>
      <c r="K1405" s="1">
        <v>2.5136531242733282</v>
      </c>
      <c r="L1405" s="1">
        <v>3.8534365345646608</v>
      </c>
      <c r="M1405" s="1">
        <v>8.6923230242832936</v>
      </c>
      <c r="N1405" s="1" t="s">
        <v>581</v>
      </c>
      <c r="O1405" s="1">
        <v>0.58200179384114537</v>
      </c>
      <c r="P1405" s="1">
        <v>0.40672579698590394</v>
      </c>
      <c r="Q1405" s="1" t="s">
        <v>557</v>
      </c>
      <c r="R1405" s="1" t="s">
        <v>1741</v>
      </c>
      <c r="S1405" s="1" t="s">
        <v>1741</v>
      </c>
      <c r="T1405" s="1" t="s">
        <v>1741</v>
      </c>
      <c r="U1405" s="1" t="s">
        <v>1741</v>
      </c>
      <c r="V1405" s="1" t="s">
        <v>1741</v>
      </c>
      <c r="W1405" s="3" t="s">
        <v>1741</v>
      </c>
      <c r="X1405" s="3" t="s">
        <v>1741</v>
      </c>
      <c r="Y1405" s="3" t="s">
        <v>1741</v>
      </c>
      <c r="Z1405" s="3" t="s">
        <v>1741</v>
      </c>
      <c r="AA1405" s="3" t="s">
        <v>1741</v>
      </c>
      <c r="AB1405" s="3" t="s">
        <v>1741</v>
      </c>
      <c r="AC1405" s="3" t="s">
        <v>1741</v>
      </c>
      <c r="AD1405" s="3" t="s">
        <v>1741</v>
      </c>
      <c r="AE1405" s="3" t="s">
        <v>1741</v>
      </c>
      <c r="AF1405" s="3" t="s">
        <v>1741</v>
      </c>
      <c r="AG1405" s="3" t="s">
        <v>1741</v>
      </c>
      <c r="AH1405" s="3" t="s">
        <v>1741</v>
      </c>
      <c r="AI1405" s="15" t="s">
        <v>1741</v>
      </c>
    </row>
    <row r="1406" spans="1:35" x14ac:dyDescent="0.3">
      <c r="A1406" s="48" t="s">
        <v>174</v>
      </c>
      <c r="B1406" s="89" t="s">
        <v>41</v>
      </c>
      <c r="C1406" s="89" t="s">
        <v>41</v>
      </c>
      <c r="D1406" s="9">
        <v>2017</v>
      </c>
      <c r="E1406" s="4">
        <v>42788</v>
      </c>
      <c r="F1406" s="205">
        <v>6568460</v>
      </c>
      <c r="G1406" s="174">
        <v>155057</v>
      </c>
      <c r="H1406" s="1">
        <v>6.929023618212808</v>
      </c>
      <c r="I1406" s="1">
        <v>3.5189366270447344</v>
      </c>
      <c r="J1406" s="1">
        <v>6.142417601877062</v>
      </c>
      <c r="K1406" s="1">
        <v>1.7627221816411005</v>
      </c>
      <c r="L1406" s="1">
        <v>3.7606525444363275</v>
      </c>
      <c r="M1406" s="1">
        <v>5.7772760475463176</v>
      </c>
      <c r="N1406" s="1" t="s">
        <v>581</v>
      </c>
      <c r="O1406" s="1">
        <v>0.51903623525245146</v>
      </c>
      <c r="P1406" s="1" t="s">
        <v>557</v>
      </c>
      <c r="Q1406" s="1" t="s">
        <v>557</v>
      </c>
      <c r="R1406" s="1" t="s">
        <v>1741</v>
      </c>
      <c r="S1406" s="1" t="s">
        <v>1741</v>
      </c>
      <c r="T1406" s="1" t="s">
        <v>1741</v>
      </c>
      <c r="U1406" s="1" t="s">
        <v>1741</v>
      </c>
      <c r="V1406" s="1" t="s">
        <v>1741</v>
      </c>
      <c r="W1406" s="3" t="s">
        <v>1741</v>
      </c>
      <c r="X1406" s="3" t="s">
        <v>1741</v>
      </c>
      <c r="Y1406" s="3" t="s">
        <v>1741</v>
      </c>
      <c r="Z1406" s="3" t="s">
        <v>1741</v>
      </c>
      <c r="AA1406" s="3" t="s">
        <v>1741</v>
      </c>
      <c r="AB1406" s="3" t="s">
        <v>1741</v>
      </c>
      <c r="AC1406" s="3" t="s">
        <v>1741</v>
      </c>
      <c r="AD1406" s="3" t="s">
        <v>1741</v>
      </c>
      <c r="AE1406" s="3" t="s">
        <v>1741</v>
      </c>
      <c r="AF1406" s="3" t="s">
        <v>1741</v>
      </c>
      <c r="AG1406" s="3" t="s">
        <v>1741</v>
      </c>
      <c r="AH1406" s="3" t="s">
        <v>1741</v>
      </c>
      <c r="AI1406" s="15" t="s">
        <v>1741</v>
      </c>
    </row>
    <row r="1407" spans="1:35" x14ac:dyDescent="0.3">
      <c r="A1407" s="48" t="s">
        <v>175</v>
      </c>
      <c r="B1407" s="89" t="s">
        <v>41</v>
      </c>
      <c r="C1407" s="89" t="s">
        <v>41</v>
      </c>
      <c r="D1407" s="9">
        <v>2017</v>
      </c>
      <c r="E1407" s="4">
        <v>42816</v>
      </c>
      <c r="F1407" s="205">
        <v>6568460</v>
      </c>
      <c r="G1407" s="174">
        <v>155057</v>
      </c>
      <c r="H1407" s="1">
        <v>7.4180163995359463</v>
      </c>
      <c r="I1407" s="1">
        <v>3.6671467143298964</v>
      </c>
      <c r="J1407" s="1">
        <v>5.5525128684545457</v>
      </c>
      <c r="K1407" s="1">
        <v>2.0238953403241609</v>
      </c>
      <c r="L1407" s="1">
        <v>3.7326314770857878</v>
      </c>
      <c r="M1407" s="1">
        <v>6.8401811278653426</v>
      </c>
      <c r="N1407" s="1" t="s">
        <v>581</v>
      </c>
      <c r="O1407" s="1">
        <v>0.4822059802933793</v>
      </c>
      <c r="P1407" s="1" t="s">
        <v>557</v>
      </c>
      <c r="Q1407" s="1" t="s">
        <v>557</v>
      </c>
      <c r="R1407" s="1" t="s">
        <v>1741</v>
      </c>
      <c r="S1407" s="1" t="s">
        <v>1741</v>
      </c>
      <c r="T1407" s="1" t="s">
        <v>1741</v>
      </c>
      <c r="U1407" s="1" t="s">
        <v>1741</v>
      </c>
      <c r="V1407" s="1" t="s">
        <v>1741</v>
      </c>
      <c r="W1407" s="3" t="s">
        <v>1741</v>
      </c>
      <c r="X1407" s="3" t="s">
        <v>1741</v>
      </c>
      <c r="Y1407" s="3" t="s">
        <v>1741</v>
      </c>
      <c r="Z1407" s="3" t="s">
        <v>1741</v>
      </c>
      <c r="AA1407" s="3" t="s">
        <v>1741</v>
      </c>
      <c r="AB1407" s="3" t="s">
        <v>1741</v>
      </c>
      <c r="AC1407" s="3" t="s">
        <v>1741</v>
      </c>
      <c r="AD1407" s="3" t="s">
        <v>1741</v>
      </c>
      <c r="AE1407" s="3" t="s">
        <v>1741</v>
      </c>
      <c r="AF1407" s="3" t="s">
        <v>1741</v>
      </c>
      <c r="AG1407" s="3" t="s">
        <v>1741</v>
      </c>
      <c r="AH1407" s="3" t="s">
        <v>1741</v>
      </c>
      <c r="AI1407" s="15" t="s">
        <v>1741</v>
      </c>
    </row>
    <row r="1408" spans="1:35" x14ac:dyDescent="0.3">
      <c r="A1408" s="48" t="s">
        <v>176</v>
      </c>
      <c r="B1408" s="89" t="s">
        <v>41</v>
      </c>
      <c r="C1408" s="89" t="s">
        <v>41</v>
      </c>
      <c r="D1408" s="9">
        <v>2017</v>
      </c>
      <c r="E1408" s="4">
        <v>42844</v>
      </c>
      <c r="F1408" s="205">
        <v>6568460</v>
      </c>
      <c r="G1408" s="174">
        <v>155057</v>
      </c>
      <c r="H1408" s="1">
        <v>6.2038717684474145</v>
      </c>
      <c r="I1408" s="1">
        <v>3.0760280575778727</v>
      </c>
      <c r="J1408" s="1">
        <v>4.3681504382611394</v>
      </c>
      <c r="K1408" s="1">
        <v>1.8954600356814377</v>
      </c>
      <c r="L1408" s="1">
        <v>3.8085280852808525</v>
      </c>
      <c r="M1408" s="1">
        <v>5.4092838225679554</v>
      </c>
      <c r="N1408" s="1" t="s">
        <v>581</v>
      </c>
      <c r="O1408" s="1">
        <v>0.53692807198342252</v>
      </c>
      <c r="P1408" s="1" t="s">
        <v>581</v>
      </c>
      <c r="Q1408" s="1" t="s">
        <v>581</v>
      </c>
      <c r="R1408" s="1" t="s">
        <v>1741</v>
      </c>
      <c r="S1408" s="1" t="s">
        <v>1741</v>
      </c>
      <c r="T1408" s="1" t="s">
        <v>1741</v>
      </c>
      <c r="U1408" s="1" t="s">
        <v>1741</v>
      </c>
      <c r="V1408" s="1" t="s">
        <v>1741</v>
      </c>
      <c r="W1408" s="3" t="s">
        <v>1741</v>
      </c>
      <c r="X1408" s="3" t="s">
        <v>1741</v>
      </c>
      <c r="Y1408" s="3" t="s">
        <v>1741</v>
      </c>
      <c r="Z1408" s="3" t="s">
        <v>1741</v>
      </c>
      <c r="AA1408" s="3" t="s">
        <v>1741</v>
      </c>
      <c r="AB1408" s="3" t="s">
        <v>1741</v>
      </c>
      <c r="AC1408" s="3" t="s">
        <v>1741</v>
      </c>
      <c r="AD1408" s="3" t="s">
        <v>1741</v>
      </c>
      <c r="AE1408" s="3" t="s">
        <v>1741</v>
      </c>
      <c r="AF1408" s="3" t="s">
        <v>1741</v>
      </c>
      <c r="AG1408" s="3" t="s">
        <v>1741</v>
      </c>
      <c r="AH1408" s="3" t="s">
        <v>1741</v>
      </c>
      <c r="AI1408" s="15" t="s">
        <v>1741</v>
      </c>
    </row>
    <row r="1409" spans="1:35" x14ac:dyDescent="0.3">
      <c r="A1409" s="48" t="s">
        <v>177</v>
      </c>
      <c r="B1409" s="89" t="s">
        <v>41</v>
      </c>
      <c r="C1409" s="89" t="s">
        <v>41</v>
      </c>
      <c r="D1409" s="9">
        <v>2017</v>
      </c>
      <c r="E1409" s="4">
        <v>42871</v>
      </c>
      <c r="F1409" s="205">
        <v>6568460</v>
      </c>
      <c r="G1409" s="174">
        <v>155057</v>
      </c>
      <c r="H1409" s="1">
        <v>6.636686653342216</v>
      </c>
      <c r="I1409" s="1">
        <v>3.0428603153453255</v>
      </c>
      <c r="J1409" s="1">
        <v>4.6379080612924719</v>
      </c>
      <c r="K1409" s="1">
        <v>1.3483233399955583</v>
      </c>
      <c r="L1409" s="1">
        <v>3.6794359316011547</v>
      </c>
      <c r="M1409" s="1">
        <v>8.6953142349544752</v>
      </c>
      <c r="N1409" s="1" t="s">
        <v>581</v>
      </c>
      <c r="O1409" s="1">
        <v>0.47290695092160784</v>
      </c>
      <c r="P1409" s="1" t="s">
        <v>581</v>
      </c>
      <c r="Q1409" s="1" t="s">
        <v>581</v>
      </c>
      <c r="R1409" s="1" t="s">
        <v>1741</v>
      </c>
      <c r="S1409" s="1" t="s">
        <v>1741</v>
      </c>
      <c r="T1409" s="1" t="s">
        <v>1741</v>
      </c>
      <c r="U1409" s="1" t="s">
        <v>1741</v>
      </c>
      <c r="V1409" s="1" t="s">
        <v>1741</v>
      </c>
      <c r="W1409" s="3" t="s">
        <v>1741</v>
      </c>
      <c r="X1409" s="3" t="s">
        <v>1741</v>
      </c>
      <c r="Y1409" s="3" t="s">
        <v>1741</v>
      </c>
      <c r="Z1409" s="3" t="s">
        <v>1741</v>
      </c>
      <c r="AA1409" s="3" t="s">
        <v>1741</v>
      </c>
      <c r="AB1409" s="3" t="s">
        <v>1741</v>
      </c>
      <c r="AC1409" s="3" t="s">
        <v>1741</v>
      </c>
      <c r="AD1409" s="3" t="s">
        <v>1741</v>
      </c>
      <c r="AE1409" s="3" t="s">
        <v>1741</v>
      </c>
      <c r="AF1409" s="3" t="s">
        <v>1741</v>
      </c>
      <c r="AG1409" s="3" t="s">
        <v>1741</v>
      </c>
      <c r="AH1409" s="3" t="s">
        <v>1741</v>
      </c>
      <c r="AI1409" s="15" t="s">
        <v>1741</v>
      </c>
    </row>
    <row r="1410" spans="1:35" x14ac:dyDescent="0.3">
      <c r="A1410" s="48" t="s">
        <v>178</v>
      </c>
      <c r="B1410" s="89" t="s">
        <v>41</v>
      </c>
      <c r="C1410" s="89" t="s">
        <v>41</v>
      </c>
      <c r="D1410" s="9">
        <v>2017</v>
      </c>
      <c r="E1410" s="4">
        <v>42906</v>
      </c>
      <c r="F1410" s="205">
        <v>6568460</v>
      </c>
      <c r="G1410" s="174">
        <v>155057</v>
      </c>
      <c r="H1410" s="1">
        <v>7.0045722762850531</v>
      </c>
      <c r="I1410" s="1">
        <v>3.8402692439691335</v>
      </c>
      <c r="J1410" s="1">
        <v>5.4820817695705593</v>
      </c>
      <c r="K1410" s="1">
        <v>2.4189555725309151</v>
      </c>
      <c r="L1410" s="1">
        <v>4.5169218506094522</v>
      </c>
      <c r="M1410" s="1">
        <v>7.2979286370631149</v>
      </c>
      <c r="N1410" s="1" t="s">
        <v>581</v>
      </c>
      <c r="O1410" s="1">
        <v>0.64914145272177748</v>
      </c>
      <c r="P1410" s="1" t="s">
        <v>581</v>
      </c>
      <c r="Q1410" s="1" t="s">
        <v>581</v>
      </c>
      <c r="R1410" s="1" t="s">
        <v>1741</v>
      </c>
      <c r="S1410" s="1" t="s">
        <v>1741</v>
      </c>
      <c r="T1410" s="1" t="s">
        <v>1741</v>
      </c>
      <c r="U1410" s="1" t="s">
        <v>1741</v>
      </c>
      <c r="V1410" s="1" t="s">
        <v>1741</v>
      </c>
      <c r="W1410" s="3" t="s">
        <v>1741</v>
      </c>
      <c r="X1410" s="3" t="s">
        <v>1741</v>
      </c>
      <c r="Y1410" s="3" t="s">
        <v>1741</v>
      </c>
      <c r="Z1410" s="3" t="s">
        <v>1741</v>
      </c>
      <c r="AA1410" s="3" t="s">
        <v>1741</v>
      </c>
      <c r="AB1410" s="3" t="s">
        <v>1741</v>
      </c>
      <c r="AC1410" s="3" t="s">
        <v>1741</v>
      </c>
      <c r="AD1410" s="3" t="s">
        <v>1741</v>
      </c>
      <c r="AE1410" s="3" t="s">
        <v>1741</v>
      </c>
      <c r="AF1410" s="3" t="s">
        <v>1741</v>
      </c>
      <c r="AG1410" s="3" t="s">
        <v>1741</v>
      </c>
      <c r="AH1410" s="3" t="s">
        <v>1741</v>
      </c>
      <c r="AI1410" s="15" t="s">
        <v>1741</v>
      </c>
    </row>
    <row r="1411" spans="1:35" x14ac:dyDescent="0.3">
      <c r="A1411" s="48" t="s">
        <v>179</v>
      </c>
      <c r="B1411" s="89" t="s">
        <v>41</v>
      </c>
      <c r="C1411" s="89" t="s">
        <v>41</v>
      </c>
      <c r="D1411" s="9">
        <v>2017</v>
      </c>
      <c r="E1411" s="4">
        <v>42927</v>
      </c>
      <c r="F1411" s="205">
        <v>6568460</v>
      </c>
      <c r="G1411" s="174">
        <v>155057</v>
      </c>
      <c r="H1411" s="1">
        <v>6.5577978403257218</v>
      </c>
      <c r="I1411" s="1">
        <v>3.44928305894849</v>
      </c>
      <c r="J1411" s="1">
        <v>4.765644361833953</v>
      </c>
      <c r="K1411" s="1">
        <v>2.135831563108515</v>
      </c>
      <c r="L1411" s="1">
        <v>3.8986988847583639</v>
      </c>
      <c r="M1411" s="1">
        <v>5.8620994866348024</v>
      </c>
      <c r="N1411" s="1" t="s">
        <v>581</v>
      </c>
      <c r="O1411" s="1">
        <v>0.4979089219330855</v>
      </c>
      <c r="P1411" s="1" t="s">
        <v>581</v>
      </c>
      <c r="Q1411" s="1" t="s">
        <v>581</v>
      </c>
      <c r="R1411" s="1" t="s">
        <v>1741</v>
      </c>
      <c r="S1411" s="1" t="s">
        <v>1741</v>
      </c>
      <c r="T1411" s="1" t="s">
        <v>1741</v>
      </c>
      <c r="U1411" s="1" t="s">
        <v>1741</v>
      </c>
      <c r="V1411" s="1" t="s">
        <v>1741</v>
      </c>
      <c r="W1411" s="3" t="s">
        <v>1741</v>
      </c>
      <c r="X1411" s="3" t="s">
        <v>1741</v>
      </c>
      <c r="Y1411" s="3" t="s">
        <v>1741</v>
      </c>
      <c r="Z1411" s="3" t="s">
        <v>1741</v>
      </c>
      <c r="AA1411" s="3" t="s">
        <v>1741</v>
      </c>
      <c r="AB1411" s="3" t="s">
        <v>1741</v>
      </c>
      <c r="AC1411" s="3" t="s">
        <v>1741</v>
      </c>
      <c r="AD1411" s="3" t="s">
        <v>1741</v>
      </c>
      <c r="AE1411" s="3" t="s">
        <v>1741</v>
      </c>
      <c r="AF1411" s="3" t="s">
        <v>1741</v>
      </c>
      <c r="AG1411" s="3" t="s">
        <v>1741</v>
      </c>
      <c r="AH1411" s="3" t="s">
        <v>1741</v>
      </c>
      <c r="AI1411" s="15" t="s">
        <v>1741</v>
      </c>
    </row>
    <row r="1412" spans="1:35" x14ac:dyDescent="0.3">
      <c r="A1412" s="48" t="s">
        <v>180</v>
      </c>
      <c r="B1412" s="89" t="s">
        <v>41</v>
      </c>
      <c r="C1412" s="89" t="s">
        <v>41</v>
      </c>
      <c r="D1412" s="9">
        <v>2017</v>
      </c>
      <c r="E1412" s="4">
        <v>42958</v>
      </c>
      <c r="F1412" s="205">
        <v>6568460</v>
      </c>
      <c r="G1412" s="174">
        <v>155057</v>
      </c>
      <c r="H1412" s="1">
        <v>6.2379108757996908</v>
      </c>
      <c r="I1412" s="1">
        <v>3.3188837414515775</v>
      </c>
      <c r="J1412" s="1">
        <v>5.1241473637767481</v>
      </c>
      <c r="K1412" s="1">
        <v>1.9192697992499446</v>
      </c>
      <c r="L1412" s="1">
        <v>3.7654643723803214</v>
      </c>
      <c r="M1412" s="1">
        <v>6.0686741672181777</v>
      </c>
      <c r="N1412" s="1" t="s">
        <v>581</v>
      </c>
      <c r="O1412" s="1">
        <v>0.64992609750716956</v>
      </c>
      <c r="P1412" s="1" t="s">
        <v>581</v>
      </c>
      <c r="Q1412" s="1" t="s">
        <v>581</v>
      </c>
      <c r="R1412" s="1" t="s">
        <v>1741</v>
      </c>
      <c r="S1412" s="1" t="s">
        <v>1741</v>
      </c>
      <c r="T1412" s="1" t="s">
        <v>1741</v>
      </c>
      <c r="U1412" s="1" t="s">
        <v>1741</v>
      </c>
      <c r="V1412" s="1" t="s">
        <v>1741</v>
      </c>
      <c r="W1412" s="3" t="s">
        <v>1741</v>
      </c>
      <c r="X1412" s="3" t="s">
        <v>1741</v>
      </c>
      <c r="Y1412" s="3" t="s">
        <v>1741</v>
      </c>
      <c r="Z1412" s="3" t="s">
        <v>1741</v>
      </c>
      <c r="AA1412" s="3" t="s">
        <v>1741</v>
      </c>
      <c r="AB1412" s="3" t="s">
        <v>1741</v>
      </c>
      <c r="AC1412" s="3" t="s">
        <v>1741</v>
      </c>
      <c r="AD1412" s="3" t="s">
        <v>1741</v>
      </c>
      <c r="AE1412" s="3" t="s">
        <v>1741</v>
      </c>
      <c r="AF1412" s="3" t="s">
        <v>1741</v>
      </c>
      <c r="AG1412" s="3" t="s">
        <v>1741</v>
      </c>
      <c r="AH1412" s="3" t="s">
        <v>1741</v>
      </c>
      <c r="AI1412" s="15" t="s">
        <v>1741</v>
      </c>
    </row>
    <row r="1413" spans="1:35" x14ac:dyDescent="0.3">
      <c r="A1413" s="48" t="s">
        <v>181</v>
      </c>
      <c r="B1413" s="89" t="s">
        <v>41</v>
      </c>
      <c r="C1413" s="89" t="s">
        <v>41</v>
      </c>
      <c r="D1413" s="9">
        <v>2017</v>
      </c>
      <c r="E1413" s="4">
        <v>42999</v>
      </c>
      <c r="F1413" s="205">
        <v>6568460</v>
      </c>
      <c r="G1413" s="174">
        <v>155057</v>
      </c>
      <c r="H1413" s="1">
        <v>6.8850842198581557</v>
      </c>
      <c r="I1413" s="1">
        <v>3.4294104609929081</v>
      </c>
      <c r="J1413" s="1">
        <v>4.3040780141843973</v>
      </c>
      <c r="K1413" s="1">
        <v>0.91533687943262398</v>
      </c>
      <c r="L1413" s="1">
        <v>3.6713209219858158</v>
      </c>
      <c r="M1413" s="1">
        <v>5.8842309397163124</v>
      </c>
      <c r="N1413" s="1" t="s">
        <v>581</v>
      </c>
      <c r="O1413" s="1">
        <v>0.55186170212765973</v>
      </c>
      <c r="P1413" s="1" t="s">
        <v>581</v>
      </c>
      <c r="Q1413" s="1" t="s">
        <v>581</v>
      </c>
      <c r="R1413" s="1" t="s">
        <v>1741</v>
      </c>
      <c r="S1413" s="1" t="s">
        <v>1741</v>
      </c>
      <c r="T1413" s="1" t="s">
        <v>1741</v>
      </c>
      <c r="U1413" s="1" t="s">
        <v>1741</v>
      </c>
      <c r="V1413" s="1" t="s">
        <v>1741</v>
      </c>
      <c r="W1413" s="3" t="s">
        <v>1741</v>
      </c>
      <c r="X1413" s="3" t="s">
        <v>1741</v>
      </c>
      <c r="Y1413" s="3" t="s">
        <v>1741</v>
      </c>
      <c r="Z1413" s="3" t="s">
        <v>1741</v>
      </c>
      <c r="AA1413" s="3" t="s">
        <v>1741</v>
      </c>
      <c r="AB1413" s="3" t="s">
        <v>1741</v>
      </c>
      <c r="AC1413" s="3" t="s">
        <v>1741</v>
      </c>
      <c r="AD1413" s="3" t="s">
        <v>1741</v>
      </c>
      <c r="AE1413" s="3" t="s">
        <v>1741</v>
      </c>
      <c r="AF1413" s="3" t="s">
        <v>1741</v>
      </c>
      <c r="AG1413" s="3" t="s">
        <v>1741</v>
      </c>
      <c r="AH1413" s="3" t="s">
        <v>1741</v>
      </c>
      <c r="AI1413" s="15" t="s">
        <v>1741</v>
      </c>
    </row>
    <row r="1414" spans="1:35" x14ac:dyDescent="0.3">
      <c r="A1414" s="48" t="s">
        <v>182</v>
      </c>
      <c r="B1414" s="89" t="s">
        <v>41</v>
      </c>
      <c r="C1414" s="89" t="s">
        <v>41</v>
      </c>
      <c r="D1414" s="9">
        <v>2017</v>
      </c>
      <c r="E1414" s="4">
        <v>42999</v>
      </c>
      <c r="F1414" s="205">
        <v>6568460</v>
      </c>
      <c r="G1414" s="174">
        <v>155057</v>
      </c>
      <c r="H1414" s="1">
        <v>6.1028341610283414</v>
      </c>
      <c r="I1414" s="1">
        <v>3.6381917363819167</v>
      </c>
      <c r="J1414" s="1">
        <v>4.3817840438178397</v>
      </c>
      <c r="K1414" s="1">
        <v>0.7143730071437302</v>
      </c>
      <c r="L1414" s="1">
        <v>3.8140630381406306</v>
      </c>
      <c r="M1414" s="1">
        <v>6.9658922996589228</v>
      </c>
      <c r="N1414" s="1" t="s">
        <v>581</v>
      </c>
      <c r="O1414" s="1">
        <v>0.60327300603273004</v>
      </c>
      <c r="P1414" s="1" t="s">
        <v>581</v>
      </c>
      <c r="Q1414" s="1" t="s">
        <v>581</v>
      </c>
      <c r="R1414" s="1" t="s">
        <v>1741</v>
      </c>
      <c r="S1414" s="1" t="s">
        <v>1741</v>
      </c>
      <c r="T1414" s="1" t="s">
        <v>1741</v>
      </c>
      <c r="U1414" s="1" t="s">
        <v>1741</v>
      </c>
      <c r="V1414" s="1" t="s">
        <v>1741</v>
      </c>
      <c r="W1414" s="3" t="s">
        <v>1741</v>
      </c>
      <c r="X1414" s="3" t="s">
        <v>1741</v>
      </c>
      <c r="Y1414" s="3" t="s">
        <v>1741</v>
      </c>
      <c r="Z1414" s="3" t="s">
        <v>1741</v>
      </c>
      <c r="AA1414" s="3" t="s">
        <v>1741</v>
      </c>
      <c r="AB1414" s="3" t="s">
        <v>1741</v>
      </c>
      <c r="AC1414" s="3" t="s">
        <v>1741</v>
      </c>
      <c r="AD1414" s="3" t="s">
        <v>1741</v>
      </c>
      <c r="AE1414" s="3" t="s">
        <v>1741</v>
      </c>
      <c r="AF1414" s="3" t="s">
        <v>1741</v>
      </c>
      <c r="AG1414" s="3" t="s">
        <v>1741</v>
      </c>
      <c r="AH1414" s="3" t="s">
        <v>1741</v>
      </c>
      <c r="AI1414" s="15" t="s">
        <v>1741</v>
      </c>
    </row>
    <row r="1415" spans="1:35" x14ac:dyDescent="0.3">
      <c r="A1415" s="48" t="s">
        <v>183</v>
      </c>
      <c r="B1415" s="89" t="s">
        <v>41</v>
      </c>
      <c r="C1415" s="89" t="s">
        <v>41</v>
      </c>
      <c r="D1415" s="9">
        <v>2017</v>
      </c>
      <c r="E1415" s="4">
        <v>43024</v>
      </c>
      <c r="F1415" s="205">
        <v>6568460</v>
      </c>
      <c r="G1415" s="174">
        <v>155057</v>
      </c>
      <c r="H1415" s="1">
        <v>6.3247939826337038</v>
      </c>
      <c r="I1415" s="1">
        <v>3.5183894696089819</v>
      </c>
      <c r="J1415" s="1">
        <v>4.2884796194900723</v>
      </c>
      <c r="K1415" s="1">
        <v>1.6669432000442452</v>
      </c>
      <c r="L1415" s="1">
        <v>3.6669874453846583</v>
      </c>
      <c r="M1415" s="1">
        <v>5.7476909462972179</v>
      </c>
      <c r="N1415" s="1" t="s">
        <v>581</v>
      </c>
      <c r="O1415" s="1">
        <v>0.56895968143354902</v>
      </c>
      <c r="P1415" s="1">
        <v>0.15256899507770588</v>
      </c>
      <c r="Q1415" s="1" t="s">
        <v>581</v>
      </c>
      <c r="R1415" s="1" t="s">
        <v>1741</v>
      </c>
      <c r="S1415" s="1" t="s">
        <v>1741</v>
      </c>
      <c r="T1415" s="1" t="s">
        <v>1741</v>
      </c>
      <c r="U1415" s="1" t="s">
        <v>1741</v>
      </c>
      <c r="V1415" s="1" t="s">
        <v>1741</v>
      </c>
      <c r="W1415" s="3" t="s">
        <v>1741</v>
      </c>
      <c r="X1415" s="3" t="s">
        <v>1741</v>
      </c>
      <c r="Y1415" s="3" t="s">
        <v>1741</v>
      </c>
      <c r="Z1415" s="3" t="s">
        <v>1741</v>
      </c>
      <c r="AA1415" s="3" t="s">
        <v>1741</v>
      </c>
      <c r="AB1415" s="3" t="s">
        <v>1741</v>
      </c>
      <c r="AC1415" s="3" t="s">
        <v>1741</v>
      </c>
      <c r="AD1415" s="3" t="s">
        <v>1741</v>
      </c>
      <c r="AE1415" s="3" t="s">
        <v>1741</v>
      </c>
      <c r="AF1415" s="3" t="s">
        <v>1741</v>
      </c>
      <c r="AG1415" s="3" t="s">
        <v>1741</v>
      </c>
      <c r="AH1415" s="3" t="s">
        <v>1741</v>
      </c>
      <c r="AI1415" s="15" t="s">
        <v>1741</v>
      </c>
    </row>
    <row r="1416" spans="1:35" x14ac:dyDescent="0.3">
      <c r="A1416" s="48" t="s">
        <v>184</v>
      </c>
      <c r="B1416" s="89" t="s">
        <v>41</v>
      </c>
      <c r="C1416" s="89" t="s">
        <v>41</v>
      </c>
      <c r="D1416" s="9">
        <v>2017</v>
      </c>
      <c r="E1416" s="4">
        <v>43061</v>
      </c>
      <c r="F1416" s="205">
        <v>6568460</v>
      </c>
      <c r="G1416" s="174">
        <v>155057</v>
      </c>
      <c r="H1416" s="1">
        <v>5.8546178427366549</v>
      </c>
      <c r="I1416" s="1">
        <v>3.2063492063492065</v>
      </c>
      <c r="J1416" s="1">
        <v>4.6412384095552417</v>
      </c>
      <c r="K1416" s="1">
        <v>1.9597883597883599</v>
      </c>
      <c r="L1416" s="1">
        <v>3.4524804861438527</v>
      </c>
      <c r="M1416" s="1">
        <v>5.4042642359474042</v>
      </c>
      <c r="N1416" s="1" t="s">
        <v>581</v>
      </c>
      <c r="O1416" s="1">
        <v>0.50467808685630466</v>
      </c>
      <c r="P1416" s="1" t="s">
        <v>581</v>
      </c>
      <c r="Q1416" s="1" t="s">
        <v>581</v>
      </c>
      <c r="R1416" s="1" t="s">
        <v>1741</v>
      </c>
      <c r="S1416" s="1" t="s">
        <v>1741</v>
      </c>
      <c r="T1416" s="1" t="s">
        <v>1741</v>
      </c>
      <c r="U1416" s="1" t="s">
        <v>1741</v>
      </c>
      <c r="V1416" s="1" t="s">
        <v>1741</v>
      </c>
      <c r="W1416" s="3" t="s">
        <v>1741</v>
      </c>
      <c r="X1416" s="3" t="s">
        <v>1741</v>
      </c>
      <c r="Y1416" s="3" t="s">
        <v>1741</v>
      </c>
      <c r="Z1416" s="3" t="s">
        <v>1741</v>
      </c>
      <c r="AA1416" s="3" t="s">
        <v>1741</v>
      </c>
      <c r="AB1416" s="3" t="s">
        <v>1741</v>
      </c>
      <c r="AC1416" s="3" t="s">
        <v>1741</v>
      </c>
      <c r="AD1416" s="3" t="s">
        <v>1741</v>
      </c>
      <c r="AE1416" s="3" t="s">
        <v>1741</v>
      </c>
      <c r="AF1416" s="3" t="s">
        <v>1741</v>
      </c>
      <c r="AG1416" s="3" t="s">
        <v>1741</v>
      </c>
      <c r="AH1416" s="3" t="s">
        <v>1741</v>
      </c>
      <c r="AI1416" s="15" t="s">
        <v>1741</v>
      </c>
    </row>
    <row r="1417" spans="1:35" x14ac:dyDescent="0.3">
      <c r="A1417" s="48" t="s">
        <v>185</v>
      </c>
      <c r="B1417" s="89" t="s">
        <v>41</v>
      </c>
      <c r="C1417" s="89" t="s">
        <v>41</v>
      </c>
      <c r="D1417" s="9">
        <v>2017</v>
      </c>
      <c r="E1417" s="4">
        <v>43084</v>
      </c>
      <c r="F1417" s="205">
        <v>6568460</v>
      </c>
      <c r="G1417" s="174">
        <v>155057</v>
      </c>
      <c r="H1417" s="1">
        <v>6.7067512736813208</v>
      </c>
      <c r="I1417" s="1">
        <v>3.5503421906301793</v>
      </c>
      <c r="J1417" s="1">
        <v>5.2418123392009113</v>
      </c>
      <c r="K1417" s="1">
        <v>2.095243906159431</v>
      </c>
      <c r="L1417" s="1">
        <v>3.6246326408167828</v>
      </c>
      <c r="M1417" s="1">
        <v>5.6727681340695764</v>
      </c>
      <c r="N1417" s="1" t="s">
        <v>581</v>
      </c>
      <c r="O1417" s="1">
        <v>0.47687157428028104</v>
      </c>
      <c r="P1417" s="1" t="s">
        <v>581</v>
      </c>
      <c r="Q1417" s="1" t="s">
        <v>581</v>
      </c>
      <c r="R1417" s="1" t="s">
        <v>1741</v>
      </c>
      <c r="S1417" s="1" t="s">
        <v>1741</v>
      </c>
      <c r="T1417" s="1" t="s">
        <v>1741</v>
      </c>
      <c r="U1417" s="1" t="s">
        <v>1741</v>
      </c>
      <c r="V1417" s="1" t="s">
        <v>1741</v>
      </c>
      <c r="W1417" s="3" t="s">
        <v>1741</v>
      </c>
      <c r="X1417" s="3" t="s">
        <v>1741</v>
      </c>
      <c r="Y1417" s="3" t="s">
        <v>1741</v>
      </c>
      <c r="Z1417" s="3" t="s">
        <v>1741</v>
      </c>
      <c r="AA1417" s="3" t="s">
        <v>1741</v>
      </c>
      <c r="AB1417" s="3" t="s">
        <v>1741</v>
      </c>
      <c r="AC1417" s="3" t="s">
        <v>1741</v>
      </c>
      <c r="AD1417" s="3" t="s">
        <v>1741</v>
      </c>
      <c r="AE1417" s="3" t="s">
        <v>1741</v>
      </c>
      <c r="AF1417" s="3" t="s">
        <v>1741</v>
      </c>
      <c r="AG1417" s="3" t="s">
        <v>1741</v>
      </c>
      <c r="AH1417" s="3" t="s">
        <v>1741</v>
      </c>
      <c r="AI1417" s="15" t="s">
        <v>1741</v>
      </c>
    </row>
    <row r="1418" spans="1:35" x14ac:dyDescent="0.3">
      <c r="A1418" s="48" t="s">
        <v>186</v>
      </c>
      <c r="B1418" s="89" t="s">
        <v>42</v>
      </c>
      <c r="C1418" s="3" t="s">
        <v>42</v>
      </c>
      <c r="D1418" s="9">
        <v>2017</v>
      </c>
      <c r="E1418" s="4">
        <v>42772</v>
      </c>
      <c r="F1418" s="205">
        <v>6572520</v>
      </c>
      <c r="G1418" s="174">
        <v>148156</v>
      </c>
      <c r="H1418" s="1">
        <v>1.8243107686541666</v>
      </c>
      <c r="I1418" s="1">
        <v>1.8018673457014671</v>
      </c>
      <c r="J1418" s="1">
        <v>1.0821014804281448</v>
      </c>
      <c r="K1418" s="1">
        <v>1.4804887727768776</v>
      </c>
      <c r="L1418" s="1">
        <v>1.0086312378054829</v>
      </c>
      <c r="M1418" s="1">
        <v>1.6721783127748935</v>
      </c>
      <c r="N1418" s="1" t="s">
        <v>581</v>
      </c>
      <c r="O1418" s="1">
        <v>0.4206488309798605</v>
      </c>
      <c r="P1418" s="1" t="s">
        <v>557</v>
      </c>
      <c r="Q1418" s="1" t="s">
        <v>557</v>
      </c>
      <c r="R1418" s="1" t="s">
        <v>1741</v>
      </c>
      <c r="S1418" s="1" t="s">
        <v>1741</v>
      </c>
      <c r="T1418" s="1" t="s">
        <v>1741</v>
      </c>
      <c r="U1418" s="1" t="s">
        <v>1741</v>
      </c>
      <c r="V1418" s="1" t="s">
        <v>1741</v>
      </c>
      <c r="W1418" s="3" t="s">
        <v>1741</v>
      </c>
      <c r="X1418" s="3" t="s">
        <v>1741</v>
      </c>
      <c r="Y1418" s="3" t="s">
        <v>1741</v>
      </c>
      <c r="Z1418" s="3" t="s">
        <v>1741</v>
      </c>
      <c r="AA1418" s="3" t="s">
        <v>1741</v>
      </c>
      <c r="AB1418" s="3" t="s">
        <v>1741</v>
      </c>
      <c r="AC1418" s="3" t="s">
        <v>1741</v>
      </c>
      <c r="AD1418" s="3" t="s">
        <v>1741</v>
      </c>
      <c r="AE1418" s="3" t="s">
        <v>1741</v>
      </c>
      <c r="AF1418" s="3" t="s">
        <v>1741</v>
      </c>
      <c r="AG1418" s="3" t="s">
        <v>1741</v>
      </c>
      <c r="AH1418" s="3" t="s">
        <v>1741</v>
      </c>
      <c r="AI1418" s="15" t="s">
        <v>1741</v>
      </c>
    </row>
    <row r="1419" spans="1:35" x14ac:dyDescent="0.3">
      <c r="A1419" s="48" t="s">
        <v>187</v>
      </c>
      <c r="B1419" s="89" t="s">
        <v>42</v>
      </c>
      <c r="C1419" s="3" t="s">
        <v>42</v>
      </c>
      <c r="D1419" s="9">
        <v>2017</v>
      </c>
      <c r="E1419" s="4">
        <v>42788</v>
      </c>
      <c r="F1419" s="205">
        <v>6572520</v>
      </c>
      <c r="G1419" s="174">
        <v>148156</v>
      </c>
      <c r="H1419" s="1">
        <v>1.8771083000443851</v>
      </c>
      <c r="I1419" s="1">
        <v>1.9368619618286731</v>
      </c>
      <c r="J1419" s="1">
        <v>1.2349312028406569</v>
      </c>
      <c r="K1419" s="1">
        <v>1.6641034176653351</v>
      </c>
      <c r="L1419" s="1">
        <v>1.1605636928539724</v>
      </c>
      <c r="M1419" s="1">
        <v>1.6344873501997337</v>
      </c>
      <c r="N1419" s="1" t="s">
        <v>581</v>
      </c>
      <c r="O1419" s="1">
        <v>0.42384598313359967</v>
      </c>
      <c r="P1419" s="1" t="s">
        <v>557</v>
      </c>
      <c r="Q1419" s="1" t="s">
        <v>557</v>
      </c>
      <c r="R1419" s="1" t="s">
        <v>1741</v>
      </c>
      <c r="S1419" s="1" t="s">
        <v>1741</v>
      </c>
      <c r="T1419" s="1" t="s">
        <v>1741</v>
      </c>
      <c r="U1419" s="1" t="s">
        <v>1741</v>
      </c>
      <c r="V1419" s="1" t="s">
        <v>1741</v>
      </c>
      <c r="W1419" s="3" t="s">
        <v>1741</v>
      </c>
      <c r="X1419" s="3" t="s">
        <v>1741</v>
      </c>
      <c r="Y1419" s="3" t="s">
        <v>1741</v>
      </c>
      <c r="Z1419" s="3" t="s">
        <v>1741</v>
      </c>
      <c r="AA1419" s="3" t="s">
        <v>1741</v>
      </c>
      <c r="AB1419" s="3" t="s">
        <v>1741</v>
      </c>
      <c r="AC1419" s="3" t="s">
        <v>1741</v>
      </c>
      <c r="AD1419" s="3" t="s">
        <v>1741</v>
      </c>
      <c r="AE1419" s="3" t="s">
        <v>1741</v>
      </c>
      <c r="AF1419" s="3" t="s">
        <v>1741</v>
      </c>
      <c r="AG1419" s="3" t="s">
        <v>1741</v>
      </c>
      <c r="AH1419" s="3" t="s">
        <v>1741</v>
      </c>
      <c r="AI1419" s="15" t="s">
        <v>1741</v>
      </c>
    </row>
    <row r="1420" spans="1:35" x14ac:dyDescent="0.3">
      <c r="A1420" s="48" t="s">
        <v>188</v>
      </c>
      <c r="B1420" s="89" t="s">
        <v>42</v>
      </c>
      <c r="C1420" s="3" t="s">
        <v>42</v>
      </c>
      <c r="D1420" s="9">
        <v>2017</v>
      </c>
      <c r="E1420" s="4">
        <v>42816</v>
      </c>
      <c r="F1420" s="205">
        <v>6572520</v>
      </c>
      <c r="G1420" s="174">
        <v>148156</v>
      </c>
      <c r="H1420" s="1">
        <v>1.3483045333150292</v>
      </c>
      <c r="I1420" s="1">
        <v>2.4225789578820893</v>
      </c>
      <c r="J1420" s="1">
        <v>0.87552242423053839</v>
      </c>
      <c r="K1420" s="1">
        <v>2.127519490880208</v>
      </c>
      <c r="L1420" s="1">
        <v>1.1639040714519084</v>
      </c>
      <c r="M1420" s="1">
        <v>1.6792203778962649</v>
      </c>
      <c r="N1420" s="1" t="s">
        <v>581</v>
      </c>
      <c r="O1420" s="1">
        <v>0.39092961178537383</v>
      </c>
      <c r="P1420" s="1" t="s">
        <v>557</v>
      </c>
      <c r="Q1420" s="1" t="s">
        <v>557</v>
      </c>
      <c r="R1420" s="1" t="s">
        <v>1741</v>
      </c>
      <c r="S1420" s="1" t="s">
        <v>1741</v>
      </c>
      <c r="T1420" s="1" t="s">
        <v>1741</v>
      </c>
      <c r="U1420" s="1" t="s">
        <v>1741</v>
      </c>
      <c r="V1420" s="1" t="s">
        <v>1741</v>
      </c>
      <c r="W1420" s="3" t="s">
        <v>1741</v>
      </c>
      <c r="X1420" s="3" t="s">
        <v>1741</v>
      </c>
      <c r="Y1420" s="3" t="s">
        <v>1741</v>
      </c>
      <c r="Z1420" s="3" t="s">
        <v>1741</v>
      </c>
      <c r="AA1420" s="3" t="s">
        <v>1741</v>
      </c>
      <c r="AB1420" s="3" t="s">
        <v>1741</v>
      </c>
      <c r="AC1420" s="3" t="s">
        <v>1741</v>
      </c>
      <c r="AD1420" s="3" t="s">
        <v>1741</v>
      </c>
      <c r="AE1420" s="3" t="s">
        <v>1741</v>
      </c>
      <c r="AF1420" s="3" t="s">
        <v>1741</v>
      </c>
      <c r="AG1420" s="3" t="s">
        <v>1741</v>
      </c>
      <c r="AH1420" s="3" t="s">
        <v>1741</v>
      </c>
      <c r="AI1420" s="15" t="s">
        <v>1741</v>
      </c>
    </row>
    <row r="1421" spans="1:35" x14ac:dyDescent="0.3">
      <c r="A1421" s="48" t="s">
        <v>189</v>
      </c>
      <c r="B1421" s="89" t="s">
        <v>42</v>
      </c>
      <c r="C1421" s="3" t="s">
        <v>42</v>
      </c>
      <c r="D1421" s="9">
        <v>2017</v>
      </c>
      <c r="E1421" s="4">
        <v>42844</v>
      </c>
      <c r="F1421" s="205">
        <v>6572520</v>
      </c>
      <c r="G1421" s="174">
        <v>148156</v>
      </c>
      <c r="H1421" s="1">
        <v>1.4687171311212233</v>
      </c>
      <c r="I1421" s="1">
        <v>2.0636396851230612</v>
      </c>
      <c r="J1421" s="1">
        <v>0.84028077634215737</v>
      </c>
      <c r="K1421" s="1">
        <v>1.2627406693902858</v>
      </c>
      <c r="L1421" s="1">
        <v>1.3074810952048803</v>
      </c>
      <c r="M1421" s="1">
        <v>1.5184730018489612</v>
      </c>
      <c r="N1421" s="1" t="s">
        <v>581</v>
      </c>
      <c r="O1421" s="1">
        <v>0.42021235371619003</v>
      </c>
      <c r="P1421" s="1" t="s">
        <v>581</v>
      </c>
      <c r="Q1421" s="1" t="s">
        <v>581</v>
      </c>
      <c r="R1421" s="1" t="s">
        <v>1741</v>
      </c>
      <c r="S1421" s="1" t="s">
        <v>1741</v>
      </c>
      <c r="T1421" s="1" t="s">
        <v>1741</v>
      </c>
      <c r="U1421" s="1" t="s">
        <v>1741</v>
      </c>
      <c r="V1421" s="1" t="s">
        <v>1741</v>
      </c>
      <c r="W1421" s="3" t="s">
        <v>1741</v>
      </c>
      <c r="X1421" s="3" t="s">
        <v>1741</v>
      </c>
      <c r="Y1421" s="3" t="s">
        <v>1741</v>
      </c>
      <c r="Z1421" s="3" t="s">
        <v>1741</v>
      </c>
      <c r="AA1421" s="3" t="s">
        <v>1741</v>
      </c>
      <c r="AB1421" s="3" t="s">
        <v>1741</v>
      </c>
      <c r="AC1421" s="3" t="s">
        <v>1741</v>
      </c>
      <c r="AD1421" s="3" t="s">
        <v>1741</v>
      </c>
      <c r="AE1421" s="3" t="s">
        <v>1741</v>
      </c>
      <c r="AF1421" s="3" t="s">
        <v>1741</v>
      </c>
      <c r="AG1421" s="3" t="s">
        <v>1741</v>
      </c>
      <c r="AH1421" s="3" t="s">
        <v>1741</v>
      </c>
      <c r="AI1421" s="15" t="s">
        <v>1741</v>
      </c>
    </row>
    <row r="1422" spans="1:35" x14ac:dyDescent="0.3">
      <c r="A1422" s="48" t="s">
        <v>190</v>
      </c>
      <c r="B1422" s="89" t="s">
        <v>42</v>
      </c>
      <c r="C1422" s="3" t="s">
        <v>42</v>
      </c>
      <c r="D1422" s="9">
        <v>2017</v>
      </c>
      <c r="E1422" s="4">
        <v>42872</v>
      </c>
      <c r="F1422" s="205">
        <v>6572520</v>
      </c>
      <c r="G1422" s="174">
        <v>148156</v>
      </c>
      <c r="H1422" s="1">
        <v>1.5680273240404978</v>
      </c>
      <c r="I1422" s="1">
        <v>1.9577054015990774</v>
      </c>
      <c r="J1422" s="1">
        <v>0.47340230879270778</v>
      </c>
      <c r="K1422" s="1">
        <v>1.626024374286126</v>
      </c>
      <c r="L1422" s="1">
        <v>1.229470929394413</v>
      </c>
      <c r="M1422" s="1">
        <v>1.0224336582498865</v>
      </c>
      <c r="N1422" s="1" t="s">
        <v>581</v>
      </c>
      <c r="O1422" s="1">
        <v>0.34254854342016255</v>
      </c>
      <c r="P1422" s="1" t="s">
        <v>581</v>
      </c>
      <c r="Q1422" s="1" t="s">
        <v>581</v>
      </c>
      <c r="R1422" s="1" t="s">
        <v>1741</v>
      </c>
      <c r="S1422" s="1" t="s">
        <v>1741</v>
      </c>
      <c r="T1422" s="1" t="s">
        <v>1741</v>
      </c>
      <c r="U1422" s="1" t="s">
        <v>1741</v>
      </c>
      <c r="V1422" s="1" t="s">
        <v>1741</v>
      </c>
      <c r="W1422" s="3" t="s">
        <v>1741</v>
      </c>
      <c r="X1422" s="3" t="s">
        <v>1741</v>
      </c>
      <c r="Y1422" s="3" t="s">
        <v>1741</v>
      </c>
      <c r="Z1422" s="3" t="s">
        <v>1741</v>
      </c>
      <c r="AA1422" s="3" t="s">
        <v>1741</v>
      </c>
      <c r="AB1422" s="3" t="s">
        <v>1741</v>
      </c>
      <c r="AC1422" s="3" t="s">
        <v>1741</v>
      </c>
      <c r="AD1422" s="3" t="s">
        <v>1741</v>
      </c>
      <c r="AE1422" s="3" t="s">
        <v>1741</v>
      </c>
      <c r="AF1422" s="3" t="s">
        <v>1741</v>
      </c>
      <c r="AG1422" s="3" t="s">
        <v>1741</v>
      </c>
      <c r="AH1422" s="3" t="s">
        <v>1741</v>
      </c>
      <c r="AI1422" s="15" t="s">
        <v>1741</v>
      </c>
    </row>
    <row r="1423" spans="1:35" x14ac:dyDescent="0.3">
      <c r="A1423" s="48" t="s">
        <v>191</v>
      </c>
      <c r="B1423" s="89" t="s">
        <v>42</v>
      </c>
      <c r="C1423" s="3" t="s">
        <v>42</v>
      </c>
      <c r="D1423" s="9">
        <v>2017</v>
      </c>
      <c r="E1423" s="4">
        <v>42907</v>
      </c>
      <c r="F1423" s="205">
        <v>6572520</v>
      </c>
      <c r="G1423" s="174">
        <v>148156</v>
      </c>
      <c r="H1423" s="1">
        <v>2.2445912342392673</v>
      </c>
      <c r="I1423" s="1">
        <v>2.7416828244985596</v>
      </c>
      <c r="J1423" s="1">
        <v>1.2737848762693482</v>
      </c>
      <c r="K1423" s="1">
        <v>2.0911739897247146</v>
      </c>
      <c r="L1423" s="1">
        <v>1.5905879259916527</v>
      </c>
      <c r="M1423" s="1">
        <v>2.0484844501407649</v>
      </c>
      <c r="N1423" s="1" t="s">
        <v>581</v>
      </c>
      <c r="O1423" s="1">
        <v>0.58973347793223563</v>
      </c>
      <c r="P1423" s="1" t="s">
        <v>581</v>
      </c>
      <c r="Q1423" s="1" t="s">
        <v>581</v>
      </c>
      <c r="R1423" s="1" t="s">
        <v>1741</v>
      </c>
      <c r="S1423" s="1" t="s">
        <v>1741</v>
      </c>
      <c r="T1423" s="1" t="s">
        <v>1741</v>
      </c>
      <c r="U1423" s="1" t="s">
        <v>1741</v>
      </c>
      <c r="V1423" s="1" t="s">
        <v>1741</v>
      </c>
      <c r="W1423" s="3" t="s">
        <v>1741</v>
      </c>
      <c r="X1423" s="3" t="s">
        <v>1741</v>
      </c>
      <c r="Y1423" s="3" t="s">
        <v>1741</v>
      </c>
      <c r="Z1423" s="3" t="s">
        <v>1741</v>
      </c>
      <c r="AA1423" s="3" t="s">
        <v>1741</v>
      </c>
      <c r="AB1423" s="3" t="s">
        <v>1741</v>
      </c>
      <c r="AC1423" s="3" t="s">
        <v>1741</v>
      </c>
      <c r="AD1423" s="3" t="s">
        <v>1741</v>
      </c>
      <c r="AE1423" s="3" t="s">
        <v>1741</v>
      </c>
      <c r="AF1423" s="3" t="s">
        <v>1741</v>
      </c>
      <c r="AG1423" s="3" t="s">
        <v>1741</v>
      </c>
      <c r="AH1423" s="3" t="s">
        <v>1741</v>
      </c>
      <c r="AI1423" s="15" t="s">
        <v>1741</v>
      </c>
    </row>
    <row r="1424" spans="1:35" x14ac:dyDescent="0.3">
      <c r="A1424" s="48" t="s">
        <v>192</v>
      </c>
      <c r="B1424" s="89" t="s">
        <v>42</v>
      </c>
      <c r="C1424" s="3" t="s">
        <v>42</v>
      </c>
      <c r="D1424" s="9">
        <v>2017</v>
      </c>
      <c r="E1424" s="4">
        <v>42927</v>
      </c>
      <c r="F1424" s="205">
        <v>6572520</v>
      </c>
      <c r="G1424" s="174">
        <v>148156</v>
      </c>
      <c r="H1424" s="1">
        <v>2.2789710427045868</v>
      </c>
      <c r="I1424" s="1">
        <v>2.7457190933386122</v>
      </c>
      <c r="J1424" s="1">
        <v>1.4741275968634178</v>
      </c>
      <c r="K1424" s="1">
        <v>1.8954216019444168</v>
      </c>
      <c r="L1424" s="1">
        <v>1.2986241710383053</v>
      </c>
      <c r="M1424" s="1">
        <v>1.5775292267423318</v>
      </c>
      <c r="N1424" s="1" t="s">
        <v>581</v>
      </c>
      <c r="O1424" s="1">
        <v>0.67969909927744232</v>
      </c>
      <c r="P1424" s="1" t="s">
        <v>581</v>
      </c>
      <c r="Q1424" s="1" t="s">
        <v>581</v>
      </c>
      <c r="R1424" s="1" t="s">
        <v>1741</v>
      </c>
      <c r="S1424" s="1" t="s">
        <v>1741</v>
      </c>
      <c r="T1424" s="1" t="s">
        <v>1741</v>
      </c>
      <c r="U1424" s="1" t="s">
        <v>1741</v>
      </c>
      <c r="V1424" s="1" t="s">
        <v>1741</v>
      </c>
      <c r="W1424" s="3" t="s">
        <v>1741</v>
      </c>
      <c r="X1424" s="3" t="s">
        <v>1741</v>
      </c>
      <c r="Y1424" s="3" t="s">
        <v>1741</v>
      </c>
      <c r="Z1424" s="3" t="s">
        <v>1741</v>
      </c>
      <c r="AA1424" s="3" t="s">
        <v>1741</v>
      </c>
      <c r="AB1424" s="3" t="s">
        <v>1741</v>
      </c>
      <c r="AC1424" s="3" t="s">
        <v>1741</v>
      </c>
      <c r="AD1424" s="3" t="s">
        <v>1741</v>
      </c>
      <c r="AE1424" s="3" t="s">
        <v>1741</v>
      </c>
      <c r="AF1424" s="3" t="s">
        <v>1741</v>
      </c>
      <c r="AG1424" s="3" t="s">
        <v>1741</v>
      </c>
      <c r="AH1424" s="3" t="s">
        <v>1741</v>
      </c>
      <c r="AI1424" s="15" t="s">
        <v>1741</v>
      </c>
    </row>
    <row r="1425" spans="1:35" x14ac:dyDescent="0.3">
      <c r="A1425" s="48" t="s">
        <v>193</v>
      </c>
      <c r="B1425" s="89" t="s">
        <v>42</v>
      </c>
      <c r="C1425" s="3" t="s">
        <v>42</v>
      </c>
      <c r="D1425" s="9">
        <v>2017</v>
      </c>
      <c r="E1425" s="4">
        <v>42958</v>
      </c>
      <c r="F1425" s="205">
        <v>6572520</v>
      </c>
      <c r="G1425" s="174">
        <v>148156</v>
      </c>
      <c r="H1425" s="1">
        <v>2.4596863701798921</v>
      </c>
      <c r="I1425" s="1">
        <v>2.5153023659600655</v>
      </c>
      <c r="J1425" s="1">
        <v>1.1951252211562764</v>
      </c>
      <c r="K1425" s="1">
        <v>2.0835503686853705</v>
      </c>
      <c r="L1425" s="1">
        <v>1.3217397993384543</v>
      </c>
      <c r="M1425" s="1">
        <v>1.9383289926262925</v>
      </c>
      <c r="N1425" s="1" t="s">
        <v>581</v>
      </c>
      <c r="O1425" s="1">
        <v>0.47937120188133936</v>
      </c>
      <c r="P1425" s="1" t="s">
        <v>581</v>
      </c>
      <c r="Q1425" s="1" t="s">
        <v>581</v>
      </c>
      <c r="R1425" s="1" t="s">
        <v>1741</v>
      </c>
      <c r="S1425" s="1" t="s">
        <v>1741</v>
      </c>
      <c r="T1425" s="1" t="s">
        <v>1741</v>
      </c>
      <c r="U1425" s="1" t="s">
        <v>1741</v>
      </c>
      <c r="V1425" s="1" t="s">
        <v>1741</v>
      </c>
      <c r="W1425" s="3" t="s">
        <v>1741</v>
      </c>
      <c r="X1425" s="3" t="s">
        <v>1741</v>
      </c>
      <c r="Y1425" s="3" t="s">
        <v>1741</v>
      </c>
      <c r="Z1425" s="3" t="s">
        <v>1741</v>
      </c>
      <c r="AA1425" s="3" t="s">
        <v>1741</v>
      </c>
      <c r="AB1425" s="3" t="s">
        <v>1741</v>
      </c>
      <c r="AC1425" s="3" t="s">
        <v>1741</v>
      </c>
      <c r="AD1425" s="3" t="s">
        <v>1741</v>
      </c>
      <c r="AE1425" s="3" t="s">
        <v>1741</v>
      </c>
      <c r="AF1425" s="3" t="s">
        <v>1741</v>
      </c>
      <c r="AG1425" s="3" t="s">
        <v>1741</v>
      </c>
      <c r="AH1425" s="3" t="s">
        <v>1741</v>
      </c>
      <c r="AI1425" s="15" t="s">
        <v>1741</v>
      </c>
    </row>
    <row r="1426" spans="1:35" x14ac:dyDescent="0.3">
      <c r="A1426" s="48" t="s">
        <v>194</v>
      </c>
      <c r="B1426" s="89" t="s">
        <v>42</v>
      </c>
      <c r="C1426" s="3" t="s">
        <v>42</v>
      </c>
      <c r="D1426" s="9">
        <v>2017</v>
      </c>
      <c r="E1426" s="4">
        <v>42998</v>
      </c>
      <c r="F1426" s="205">
        <v>6572520</v>
      </c>
      <c r="G1426" s="174">
        <v>148156</v>
      </c>
      <c r="H1426" s="1">
        <v>1.999449217889403</v>
      </c>
      <c r="I1426" s="1">
        <v>2.6918924873320118</v>
      </c>
      <c r="J1426" s="1">
        <v>0.47807887199823745</v>
      </c>
      <c r="K1426" s="1">
        <v>0.82397003745318387</v>
      </c>
      <c r="L1426" s="1">
        <v>1.4122053315708307</v>
      </c>
      <c r="M1426" s="1">
        <v>1.4936439744437102</v>
      </c>
      <c r="N1426" s="1" t="s">
        <v>581</v>
      </c>
      <c r="O1426" s="1">
        <v>0.5684071381361534</v>
      </c>
      <c r="P1426" s="1" t="s">
        <v>581</v>
      </c>
      <c r="Q1426" s="1" t="s">
        <v>581</v>
      </c>
      <c r="R1426" s="1" t="s">
        <v>1741</v>
      </c>
      <c r="S1426" s="1" t="s">
        <v>1741</v>
      </c>
      <c r="T1426" s="1" t="s">
        <v>1741</v>
      </c>
      <c r="U1426" s="1" t="s">
        <v>1741</v>
      </c>
      <c r="V1426" s="1" t="s">
        <v>1741</v>
      </c>
      <c r="W1426" s="3" t="s">
        <v>1741</v>
      </c>
      <c r="X1426" s="3" t="s">
        <v>1741</v>
      </c>
      <c r="Y1426" s="3" t="s">
        <v>1741</v>
      </c>
      <c r="Z1426" s="3" t="s">
        <v>1741</v>
      </c>
      <c r="AA1426" s="3" t="s">
        <v>1741</v>
      </c>
      <c r="AB1426" s="3" t="s">
        <v>1741</v>
      </c>
      <c r="AC1426" s="3" t="s">
        <v>1741</v>
      </c>
      <c r="AD1426" s="3" t="s">
        <v>1741</v>
      </c>
      <c r="AE1426" s="3" t="s">
        <v>1741</v>
      </c>
      <c r="AF1426" s="3" t="s">
        <v>1741</v>
      </c>
      <c r="AG1426" s="3" t="s">
        <v>1741</v>
      </c>
      <c r="AH1426" s="3" t="s">
        <v>1741</v>
      </c>
      <c r="AI1426" s="15" t="s">
        <v>1741</v>
      </c>
    </row>
    <row r="1427" spans="1:35" x14ac:dyDescent="0.3">
      <c r="A1427" s="48" t="s">
        <v>195</v>
      </c>
      <c r="B1427" s="89" t="s">
        <v>42</v>
      </c>
      <c r="C1427" s="3" t="s">
        <v>42</v>
      </c>
      <c r="D1427" s="9">
        <v>2017</v>
      </c>
      <c r="E1427" s="4">
        <v>43024</v>
      </c>
      <c r="F1427" s="205">
        <v>6572520</v>
      </c>
      <c r="G1427" s="174">
        <v>148156</v>
      </c>
      <c r="H1427" s="1">
        <v>1.9425405680635803</v>
      </c>
      <c r="I1427" s="1">
        <v>2.5611564942108878</v>
      </c>
      <c r="J1427" s="1">
        <v>0.58223196298510116</v>
      </c>
      <c r="K1427" s="1">
        <v>2.0599499678997586</v>
      </c>
      <c r="L1427" s="1">
        <v>1.424741537712249</v>
      </c>
      <c r="M1427" s="1">
        <v>1.8166522769033226</v>
      </c>
      <c r="N1427" s="1" t="s">
        <v>581</v>
      </c>
      <c r="O1427" s="1">
        <v>0.53947001394700145</v>
      </c>
      <c r="P1427" s="1" t="s">
        <v>581</v>
      </c>
      <c r="Q1427" s="1" t="s">
        <v>581</v>
      </c>
      <c r="R1427" s="1" t="s">
        <v>1741</v>
      </c>
      <c r="S1427" s="1" t="s">
        <v>1741</v>
      </c>
      <c r="T1427" s="1" t="s">
        <v>1741</v>
      </c>
      <c r="U1427" s="1" t="s">
        <v>1741</v>
      </c>
      <c r="V1427" s="1" t="s">
        <v>1741</v>
      </c>
      <c r="W1427" s="3" t="s">
        <v>1741</v>
      </c>
      <c r="X1427" s="3" t="s">
        <v>1741</v>
      </c>
      <c r="Y1427" s="3" t="s">
        <v>1741</v>
      </c>
      <c r="Z1427" s="3" t="s">
        <v>1741</v>
      </c>
      <c r="AA1427" s="3" t="s">
        <v>1741</v>
      </c>
      <c r="AB1427" s="3" t="s">
        <v>1741</v>
      </c>
      <c r="AC1427" s="3" t="s">
        <v>1741</v>
      </c>
      <c r="AD1427" s="3" t="s">
        <v>1741</v>
      </c>
      <c r="AE1427" s="3" t="s">
        <v>1741</v>
      </c>
      <c r="AF1427" s="3" t="s">
        <v>1741</v>
      </c>
      <c r="AG1427" s="3" t="s">
        <v>1741</v>
      </c>
      <c r="AH1427" s="3" t="s">
        <v>1741</v>
      </c>
      <c r="AI1427" s="15" t="s">
        <v>1741</v>
      </c>
    </row>
    <row r="1428" spans="1:35" x14ac:dyDescent="0.3">
      <c r="A1428" s="48" t="s">
        <v>196</v>
      </c>
      <c r="B1428" s="89" t="s">
        <v>42</v>
      </c>
      <c r="C1428" s="3" t="s">
        <v>42</v>
      </c>
      <c r="D1428" s="9">
        <v>2017</v>
      </c>
      <c r="E1428" s="4">
        <v>43059</v>
      </c>
      <c r="F1428" s="205">
        <v>6572520</v>
      </c>
      <c r="G1428" s="174">
        <v>148156</v>
      </c>
      <c r="H1428" s="1">
        <v>1.6581052266995699</v>
      </c>
      <c r="I1428" s="1">
        <v>2.6434392960353277</v>
      </c>
      <c r="J1428" s="1">
        <v>1.1189726272039482</v>
      </c>
      <c r="K1428" s="1">
        <v>1.6121916636901861</v>
      </c>
      <c r="L1428" s="1">
        <v>1.6151140262579686</v>
      </c>
      <c r="M1428" s="1">
        <v>1.9007262612159193</v>
      </c>
      <c r="N1428" s="1" t="s">
        <v>581</v>
      </c>
      <c r="O1428" s="1">
        <v>0.39472459438689911</v>
      </c>
      <c r="P1428" s="1" t="s">
        <v>581</v>
      </c>
      <c r="Q1428" s="1" t="s">
        <v>581</v>
      </c>
      <c r="R1428" s="1" t="s">
        <v>1741</v>
      </c>
      <c r="S1428" s="1" t="s">
        <v>1741</v>
      </c>
      <c r="T1428" s="1" t="s">
        <v>1741</v>
      </c>
      <c r="U1428" s="1" t="s">
        <v>1741</v>
      </c>
      <c r="V1428" s="1" t="s">
        <v>1741</v>
      </c>
      <c r="W1428" s="3" t="s">
        <v>1741</v>
      </c>
      <c r="X1428" s="3" t="s">
        <v>1741</v>
      </c>
      <c r="Y1428" s="3" t="s">
        <v>1741</v>
      </c>
      <c r="Z1428" s="3" t="s">
        <v>1741</v>
      </c>
      <c r="AA1428" s="3" t="s">
        <v>1741</v>
      </c>
      <c r="AB1428" s="3" t="s">
        <v>1741</v>
      </c>
      <c r="AC1428" s="3" t="s">
        <v>1741</v>
      </c>
      <c r="AD1428" s="3" t="s">
        <v>1741</v>
      </c>
      <c r="AE1428" s="3" t="s">
        <v>1741</v>
      </c>
      <c r="AF1428" s="3" t="s">
        <v>1741</v>
      </c>
      <c r="AG1428" s="3" t="s">
        <v>1741</v>
      </c>
      <c r="AH1428" s="3" t="s">
        <v>1741</v>
      </c>
      <c r="AI1428" s="15" t="s">
        <v>1741</v>
      </c>
    </row>
    <row r="1429" spans="1:35" x14ac:dyDescent="0.3">
      <c r="A1429" s="48" t="s">
        <v>197</v>
      </c>
      <c r="B1429" s="89" t="s">
        <v>42</v>
      </c>
      <c r="C1429" s="3" t="s">
        <v>42</v>
      </c>
      <c r="D1429" s="9">
        <v>2017</v>
      </c>
      <c r="E1429" s="4">
        <v>43084</v>
      </c>
      <c r="F1429" s="205">
        <v>6572520</v>
      </c>
      <c r="G1429" s="174">
        <v>148156</v>
      </c>
      <c r="H1429" s="1">
        <v>1.5153797826223536</v>
      </c>
      <c r="I1429" s="1">
        <v>2.7164876128248627</v>
      </c>
      <c r="J1429" s="1">
        <v>0.99017926326150252</v>
      </c>
      <c r="K1429" s="1">
        <v>1.7867688634792991</v>
      </c>
      <c r="L1429" s="1">
        <v>1.517617432095663</v>
      </c>
      <c r="M1429" s="1">
        <v>1.9710896106887816</v>
      </c>
      <c r="N1429" s="1" t="s">
        <v>581</v>
      </c>
      <c r="O1429" s="1">
        <v>0.4439081904043895</v>
      </c>
      <c r="P1429" s="1" t="s">
        <v>581</v>
      </c>
      <c r="Q1429" s="1" t="s">
        <v>581</v>
      </c>
      <c r="R1429" s="1" t="s">
        <v>1741</v>
      </c>
      <c r="S1429" s="1" t="s">
        <v>1741</v>
      </c>
      <c r="T1429" s="1" t="s">
        <v>1741</v>
      </c>
      <c r="U1429" s="1" t="s">
        <v>1741</v>
      </c>
      <c r="V1429" s="1" t="s">
        <v>1741</v>
      </c>
      <c r="W1429" s="3" t="s">
        <v>1741</v>
      </c>
      <c r="X1429" s="3" t="s">
        <v>1741</v>
      </c>
      <c r="Y1429" s="3" t="s">
        <v>1741</v>
      </c>
      <c r="Z1429" s="3" t="s">
        <v>1741</v>
      </c>
      <c r="AA1429" s="3" t="s">
        <v>1741</v>
      </c>
      <c r="AB1429" s="3" t="s">
        <v>1741</v>
      </c>
      <c r="AC1429" s="3" t="s">
        <v>1741</v>
      </c>
      <c r="AD1429" s="3" t="s">
        <v>1741</v>
      </c>
      <c r="AE1429" s="3" t="s">
        <v>1741</v>
      </c>
      <c r="AF1429" s="3" t="s">
        <v>1741</v>
      </c>
      <c r="AG1429" s="3" t="s">
        <v>1741</v>
      </c>
      <c r="AH1429" s="3" t="s">
        <v>1741</v>
      </c>
      <c r="AI1429" s="15" t="s">
        <v>1741</v>
      </c>
    </row>
    <row r="1430" spans="1:35" x14ac:dyDescent="0.3">
      <c r="A1430" s="48" t="s">
        <v>198</v>
      </c>
      <c r="B1430" s="89" t="s">
        <v>43</v>
      </c>
      <c r="C1430" s="3" t="s">
        <v>43</v>
      </c>
      <c r="D1430" s="9">
        <v>2017</v>
      </c>
      <c r="E1430" s="4">
        <v>42769</v>
      </c>
      <c r="F1430" s="205">
        <v>6578630</v>
      </c>
      <c r="G1430" s="174">
        <v>153662</v>
      </c>
      <c r="H1430" s="1">
        <v>2.6464063346714886</v>
      </c>
      <c r="I1430" s="1">
        <v>1.4394567753779457</v>
      </c>
      <c r="J1430" s="1">
        <v>1.7823451997832409</v>
      </c>
      <c r="K1430" s="1">
        <v>1.6611426296406888</v>
      </c>
      <c r="L1430" s="1">
        <v>0.76308018977472547</v>
      </c>
      <c r="M1430" s="1">
        <v>1.4984572509206728</v>
      </c>
      <c r="N1430" s="1" t="s">
        <v>581</v>
      </c>
      <c r="O1430" s="1">
        <v>0.29328821206993799</v>
      </c>
      <c r="P1430" s="1" t="s">
        <v>557</v>
      </c>
      <c r="Q1430" s="1" t="s">
        <v>557</v>
      </c>
      <c r="R1430" s="1" t="s">
        <v>1741</v>
      </c>
      <c r="S1430" s="1" t="s">
        <v>1741</v>
      </c>
      <c r="T1430" s="1" t="s">
        <v>1741</v>
      </c>
      <c r="U1430" s="1" t="s">
        <v>1741</v>
      </c>
      <c r="V1430" s="1" t="s">
        <v>1741</v>
      </c>
      <c r="W1430" s="3" t="s">
        <v>1741</v>
      </c>
      <c r="X1430" s="3" t="s">
        <v>1741</v>
      </c>
      <c r="Y1430" s="3" t="s">
        <v>1741</v>
      </c>
      <c r="Z1430" s="3" t="s">
        <v>1741</v>
      </c>
      <c r="AA1430" s="3" t="s">
        <v>1741</v>
      </c>
      <c r="AB1430" s="3" t="s">
        <v>1741</v>
      </c>
      <c r="AC1430" s="3" t="s">
        <v>1741</v>
      </c>
      <c r="AD1430" s="3" t="s">
        <v>1741</v>
      </c>
      <c r="AE1430" s="3" t="s">
        <v>1741</v>
      </c>
      <c r="AF1430" s="3" t="s">
        <v>1741</v>
      </c>
      <c r="AG1430" s="3" t="s">
        <v>1741</v>
      </c>
      <c r="AH1430" s="3" t="s">
        <v>1741</v>
      </c>
      <c r="AI1430" s="15" t="s">
        <v>1741</v>
      </c>
    </row>
    <row r="1431" spans="1:35" x14ac:dyDescent="0.3">
      <c r="A1431" s="48" t="s">
        <v>199</v>
      </c>
      <c r="B1431" s="89" t="s">
        <v>43</v>
      </c>
      <c r="C1431" s="3" t="s">
        <v>43</v>
      </c>
      <c r="D1431" s="9">
        <v>2017</v>
      </c>
      <c r="E1431" s="4">
        <v>42769</v>
      </c>
      <c r="F1431" s="205">
        <v>6578630</v>
      </c>
      <c r="G1431" s="174">
        <v>153662</v>
      </c>
      <c r="H1431" s="1">
        <v>2.6285210879859049</v>
      </c>
      <c r="I1431" s="1">
        <v>1.5192159453804646</v>
      </c>
      <c r="J1431" s="1">
        <v>1.5963550269794076</v>
      </c>
      <c r="K1431" s="1">
        <v>1.7829038652130824</v>
      </c>
      <c r="L1431" s="1">
        <v>0.81598942847703992</v>
      </c>
      <c r="M1431" s="1">
        <v>1.49207135777998</v>
      </c>
      <c r="N1431" s="1" t="s">
        <v>581</v>
      </c>
      <c r="O1431" s="1">
        <v>0.30062768417575153</v>
      </c>
      <c r="P1431" s="1" t="s">
        <v>557</v>
      </c>
      <c r="Q1431" s="1" t="s">
        <v>557</v>
      </c>
      <c r="R1431" s="1" t="s">
        <v>1741</v>
      </c>
      <c r="S1431" s="1" t="s">
        <v>1741</v>
      </c>
      <c r="T1431" s="1" t="s">
        <v>1741</v>
      </c>
      <c r="U1431" s="1" t="s">
        <v>1741</v>
      </c>
      <c r="V1431" s="1" t="s">
        <v>1741</v>
      </c>
      <c r="W1431" s="3" t="s">
        <v>1741</v>
      </c>
      <c r="X1431" s="3" t="s">
        <v>1741</v>
      </c>
      <c r="Y1431" s="3" t="s">
        <v>1741</v>
      </c>
      <c r="Z1431" s="3" t="s">
        <v>1741</v>
      </c>
      <c r="AA1431" s="3" t="s">
        <v>1741</v>
      </c>
      <c r="AB1431" s="3" t="s">
        <v>1741</v>
      </c>
      <c r="AC1431" s="3" t="s">
        <v>1741</v>
      </c>
      <c r="AD1431" s="3" t="s">
        <v>1741</v>
      </c>
      <c r="AE1431" s="3" t="s">
        <v>1741</v>
      </c>
      <c r="AF1431" s="3" t="s">
        <v>1741</v>
      </c>
      <c r="AG1431" s="3" t="s">
        <v>1741</v>
      </c>
      <c r="AH1431" s="3" t="s">
        <v>1741</v>
      </c>
      <c r="AI1431" s="15" t="s">
        <v>1741</v>
      </c>
    </row>
    <row r="1432" spans="1:35" x14ac:dyDescent="0.3">
      <c r="A1432" s="48" t="s">
        <v>200</v>
      </c>
      <c r="B1432" s="89" t="s">
        <v>43</v>
      </c>
      <c r="C1432" s="3" t="s">
        <v>43</v>
      </c>
      <c r="D1432" s="9">
        <v>2017</v>
      </c>
      <c r="E1432" s="4">
        <v>42815</v>
      </c>
      <c r="F1432" s="205">
        <v>6578630</v>
      </c>
      <c r="G1432" s="174">
        <v>153662</v>
      </c>
      <c r="H1432" s="1">
        <v>2.2218961873672152</v>
      </c>
      <c r="I1432" s="1">
        <v>1.5628304813019767</v>
      </c>
      <c r="J1432" s="1">
        <v>1.4195447863734987</v>
      </c>
      <c r="K1432" s="1">
        <v>2.1866279939169417</v>
      </c>
      <c r="L1432" s="1">
        <v>0.7336952259547449</v>
      </c>
      <c r="M1432" s="1">
        <v>1.2884403967985762</v>
      </c>
      <c r="N1432" s="1" t="s">
        <v>581</v>
      </c>
      <c r="O1432" s="1">
        <v>0.27737258542191573</v>
      </c>
      <c r="P1432" s="1" t="s">
        <v>557</v>
      </c>
      <c r="Q1432" s="1" t="s">
        <v>557</v>
      </c>
      <c r="R1432" s="1" t="s">
        <v>1741</v>
      </c>
      <c r="S1432" s="1" t="s">
        <v>1741</v>
      </c>
      <c r="T1432" s="1" t="s">
        <v>1741</v>
      </c>
      <c r="U1432" s="1" t="s">
        <v>1741</v>
      </c>
      <c r="V1432" s="1" t="s">
        <v>1741</v>
      </c>
      <c r="W1432" s="3" t="s">
        <v>1741</v>
      </c>
      <c r="X1432" s="3" t="s">
        <v>1741</v>
      </c>
      <c r="Y1432" s="3" t="s">
        <v>1741</v>
      </c>
      <c r="Z1432" s="3" t="s">
        <v>1741</v>
      </c>
      <c r="AA1432" s="3" t="s">
        <v>1741</v>
      </c>
      <c r="AB1432" s="3" t="s">
        <v>1741</v>
      </c>
      <c r="AC1432" s="3" t="s">
        <v>1741</v>
      </c>
      <c r="AD1432" s="3" t="s">
        <v>1741</v>
      </c>
      <c r="AE1432" s="3" t="s">
        <v>1741</v>
      </c>
      <c r="AF1432" s="3" t="s">
        <v>1741</v>
      </c>
      <c r="AG1432" s="3" t="s">
        <v>1741</v>
      </c>
      <c r="AH1432" s="3" t="s">
        <v>1741</v>
      </c>
      <c r="AI1432" s="15" t="s">
        <v>1741</v>
      </c>
    </row>
    <row r="1433" spans="1:35" x14ac:dyDescent="0.3">
      <c r="A1433" s="48" t="s">
        <v>201</v>
      </c>
      <c r="B1433" s="89" t="s">
        <v>43</v>
      </c>
      <c r="C1433" s="3" t="s">
        <v>43</v>
      </c>
      <c r="D1433" s="9">
        <v>2017</v>
      </c>
      <c r="E1433" s="4">
        <v>42844</v>
      </c>
      <c r="F1433" s="205">
        <v>6578630</v>
      </c>
      <c r="G1433" s="174">
        <v>153662</v>
      </c>
      <c r="H1433" s="1">
        <v>2.604976806693545</v>
      </c>
      <c r="I1433" s="1">
        <v>1.3665626219274287</v>
      </c>
      <c r="J1433" s="1">
        <v>1.8044717561884946</v>
      </c>
      <c r="K1433" s="1">
        <v>1.5839944509472408</v>
      </c>
      <c r="L1433" s="1">
        <v>0.96775696882993012</v>
      </c>
      <c r="M1433" s="1">
        <v>1.0702518749729051</v>
      </c>
      <c r="N1433" s="1" t="s">
        <v>581</v>
      </c>
      <c r="O1433" s="1">
        <v>0.36907703645901074</v>
      </c>
      <c r="P1433" s="1" t="s">
        <v>581</v>
      </c>
      <c r="Q1433" s="1" t="s">
        <v>581</v>
      </c>
      <c r="R1433" s="1" t="s">
        <v>1741</v>
      </c>
      <c r="S1433" s="1" t="s">
        <v>1741</v>
      </c>
      <c r="T1433" s="1" t="s">
        <v>1741</v>
      </c>
      <c r="U1433" s="1" t="s">
        <v>1741</v>
      </c>
      <c r="V1433" s="1" t="s">
        <v>1741</v>
      </c>
      <c r="W1433" s="3" t="s">
        <v>1741</v>
      </c>
      <c r="X1433" s="3" t="s">
        <v>1741</v>
      </c>
      <c r="Y1433" s="3" t="s">
        <v>1741</v>
      </c>
      <c r="Z1433" s="3" t="s">
        <v>1741</v>
      </c>
      <c r="AA1433" s="3" t="s">
        <v>1741</v>
      </c>
      <c r="AB1433" s="3" t="s">
        <v>1741</v>
      </c>
      <c r="AC1433" s="3" t="s">
        <v>1741</v>
      </c>
      <c r="AD1433" s="3" t="s">
        <v>1741</v>
      </c>
      <c r="AE1433" s="3" t="s">
        <v>1741</v>
      </c>
      <c r="AF1433" s="3" t="s">
        <v>1741</v>
      </c>
      <c r="AG1433" s="3" t="s">
        <v>1741</v>
      </c>
      <c r="AH1433" s="3" t="s">
        <v>1741</v>
      </c>
      <c r="AI1433" s="15" t="s">
        <v>1741</v>
      </c>
    </row>
    <row r="1434" spans="1:35" x14ac:dyDescent="0.3">
      <c r="A1434" s="48" t="s">
        <v>202</v>
      </c>
      <c r="B1434" s="89" t="s">
        <v>43</v>
      </c>
      <c r="C1434" s="3" t="s">
        <v>43</v>
      </c>
      <c r="D1434" s="9">
        <v>2017</v>
      </c>
      <c r="E1434" s="4">
        <v>42871</v>
      </c>
      <c r="F1434" s="205">
        <v>6578630</v>
      </c>
      <c r="G1434" s="174">
        <v>153662</v>
      </c>
      <c r="H1434" s="1">
        <v>2.0621403404133116</v>
      </c>
      <c r="I1434" s="1">
        <v>1.1115897367926926</v>
      </c>
      <c r="J1434" s="1">
        <v>1.2369528480068923</v>
      </c>
      <c r="K1434" s="1">
        <v>1.3147111125838056</v>
      </c>
      <c r="L1434" s="1">
        <v>0.74080210300761007</v>
      </c>
      <c r="M1434" s="1">
        <v>0.61742712923997944</v>
      </c>
      <c r="N1434" s="1" t="s">
        <v>581</v>
      </c>
      <c r="O1434" s="1">
        <v>0.27160166561737187</v>
      </c>
      <c r="P1434" s="1" t="s">
        <v>581</v>
      </c>
      <c r="Q1434" s="1" t="s">
        <v>581</v>
      </c>
      <c r="R1434" s="1" t="s">
        <v>1741</v>
      </c>
      <c r="S1434" s="1" t="s">
        <v>1741</v>
      </c>
      <c r="T1434" s="1" t="s">
        <v>1741</v>
      </c>
      <c r="U1434" s="1" t="s">
        <v>1741</v>
      </c>
      <c r="V1434" s="1" t="s">
        <v>1741</v>
      </c>
      <c r="W1434" s="3" t="s">
        <v>1741</v>
      </c>
      <c r="X1434" s="3" t="s">
        <v>1741</v>
      </c>
      <c r="Y1434" s="3" t="s">
        <v>1741</v>
      </c>
      <c r="Z1434" s="3" t="s">
        <v>1741</v>
      </c>
      <c r="AA1434" s="3" t="s">
        <v>1741</v>
      </c>
      <c r="AB1434" s="3" t="s">
        <v>1741</v>
      </c>
      <c r="AC1434" s="3" t="s">
        <v>1741</v>
      </c>
      <c r="AD1434" s="3" t="s">
        <v>1741</v>
      </c>
      <c r="AE1434" s="3" t="s">
        <v>1741</v>
      </c>
      <c r="AF1434" s="3" t="s">
        <v>1741</v>
      </c>
      <c r="AG1434" s="3" t="s">
        <v>1741</v>
      </c>
      <c r="AH1434" s="3" t="s">
        <v>1741</v>
      </c>
      <c r="AI1434" s="15" t="s">
        <v>1741</v>
      </c>
    </row>
    <row r="1435" spans="1:35" x14ac:dyDescent="0.3">
      <c r="A1435" s="48" t="s">
        <v>203</v>
      </c>
      <c r="B1435" s="89" t="s">
        <v>43</v>
      </c>
      <c r="C1435" s="3" t="s">
        <v>43</v>
      </c>
      <c r="D1435" s="9">
        <v>2017</v>
      </c>
      <c r="E1435" s="4">
        <v>42907</v>
      </c>
      <c r="F1435" s="205">
        <v>6578630</v>
      </c>
      <c r="G1435" s="174">
        <v>153662</v>
      </c>
      <c r="H1435" s="1">
        <v>3.0909429334734813</v>
      </c>
      <c r="I1435" s="1">
        <v>1.7056453378881444</v>
      </c>
      <c r="J1435" s="1">
        <v>1.7527263171725138</v>
      </c>
      <c r="K1435" s="1">
        <v>1.5317413392896246</v>
      </c>
      <c r="L1435" s="1">
        <v>0.98213112600183949</v>
      </c>
      <c r="M1435" s="1">
        <v>1.4759339552402226</v>
      </c>
      <c r="N1435" s="1" t="s">
        <v>581</v>
      </c>
      <c r="O1435" s="1">
        <v>0.39892918144790435</v>
      </c>
      <c r="P1435" s="1" t="s">
        <v>581</v>
      </c>
      <c r="Q1435" s="1" t="s">
        <v>581</v>
      </c>
      <c r="R1435" s="1" t="s">
        <v>1741</v>
      </c>
      <c r="S1435" s="1" t="s">
        <v>1741</v>
      </c>
      <c r="T1435" s="1" t="s">
        <v>1741</v>
      </c>
      <c r="U1435" s="1" t="s">
        <v>1741</v>
      </c>
      <c r="V1435" s="1" t="s">
        <v>1741</v>
      </c>
      <c r="W1435" s="3" t="s">
        <v>1741</v>
      </c>
      <c r="X1435" s="3" t="s">
        <v>1741</v>
      </c>
      <c r="Y1435" s="3" t="s">
        <v>1741</v>
      </c>
      <c r="Z1435" s="3" t="s">
        <v>1741</v>
      </c>
      <c r="AA1435" s="3" t="s">
        <v>1741</v>
      </c>
      <c r="AB1435" s="3" t="s">
        <v>1741</v>
      </c>
      <c r="AC1435" s="3" t="s">
        <v>1741</v>
      </c>
      <c r="AD1435" s="3" t="s">
        <v>1741</v>
      </c>
      <c r="AE1435" s="3" t="s">
        <v>1741</v>
      </c>
      <c r="AF1435" s="3" t="s">
        <v>1741</v>
      </c>
      <c r="AG1435" s="3" t="s">
        <v>1741</v>
      </c>
      <c r="AH1435" s="3" t="s">
        <v>1741</v>
      </c>
      <c r="AI1435" s="15" t="s">
        <v>1741</v>
      </c>
    </row>
    <row r="1436" spans="1:35" x14ac:dyDescent="0.3">
      <c r="A1436" s="48" t="s">
        <v>204</v>
      </c>
      <c r="B1436" s="89" t="s">
        <v>43</v>
      </c>
      <c r="C1436" s="3" t="s">
        <v>43</v>
      </c>
      <c r="D1436" s="9">
        <v>2017</v>
      </c>
      <c r="E1436" s="4">
        <v>42928</v>
      </c>
      <c r="F1436" s="205">
        <v>6578630</v>
      </c>
      <c r="G1436" s="174">
        <v>153662</v>
      </c>
      <c r="H1436" s="1">
        <v>2.7738781787224696</v>
      </c>
      <c r="I1436" s="1">
        <v>1.6516724336793545</v>
      </c>
      <c r="J1436" s="1">
        <v>1.4591970121381885</v>
      </c>
      <c r="K1436" s="1">
        <v>1.3823804031416487</v>
      </c>
      <c r="L1436" s="1">
        <v>0.87526775416048774</v>
      </c>
      <c r="M1436" s="1">
        <v>1.2329323886417312</v>
      </c>
      <c r="N1436" s="1" t="s">
        <v>581</v>
      </c>
      <c r="O1436" s="1">
        <v>0.29991761410446532</v>
      </c>
      <c r="P1436" s="1" t="s">
        <v>581</v>
      </c>
      <c r="Q1436" s="1" t="s">
        <v>581</v>
      </c>
      <c r="R1436" s="1" t="s">
        <v>1741</v>
      </c>
      <c r="S1436" s="1" t="s">
        <v>1741</v>
      </c>
      <c r="T1436" s="1" t="s">
        <v>1741</v>
      </c>
      <c r="U1436" s="1" t="s">
        <v>1741</v>
      </c>
      <c r="V1436" s="1" t="s">
        <v>1741</v>
      </c>
      <c r="W1436" s="3" t="s">
        <v>1741</v>
      </c>
      <c r="X1436" s="3" t="s">
        <v>1741</v>
      </c>
      <c r="Y1436" s="3" t="s">
        <v>1741</v>
      </c>
      <c r="Z1436" s="3" t="s">
        <v>1741</v>
      </c>
      <c r="AA1436" s="3" t="s">
        <v>1741</v>
      </c>
      <c r="AB1436" s="3" t="s">
        <v>1741</v>
      </c>
      <c r="AC1436" s="3" t="s">
        <v>1741</v>
      </c>
      <c r="AD1436" s="3" t="s">
        <v>1741</v>
      </c>
      <c r="AE1436" s="3" t="s">
        <v>1741</v>
      </c>
      <c r="AF1436" s="3" t="s">
        <v>1741</v>
      </c>
      <c r="AG1436" s="3" t="s">
        <v>1741</v>
      </c>
      <c r="AH1436" s="3" t="s">
        <v>1741</v>
      </c>
      <c r="AI1436" s="15" t="s">
        <v>1741</v>
      </c>
    </row>
    <row r="1437" spans="1:35" x14ac:dyDescent="0.3">
      <c r="A1437" s="48" t="s">
        <v>205</v>
      </c>
      <c r="B1437" s="89" t="s">
        <v>43</v>
      </c>
      <c r="C1437" s="3" t="s">
        <v>43</v>
      </c>
      <c r="D1437" s="9">
        <v>2017</v>
      </c>
      <c r="E1437" s="4">
        <v>42957</v>
      </c>
      <c r="F1437" s="205">
        <v>6578630</v>
      </c>
      <c r="G1437" s="174">
        <v>153662</v>
      </c>
      <c r="H1437" s="1">
        <v>2.7497478861221003</v>
      </c>
      <c r="I1437" s="1" t="s">
        <v>587</v>
      </c>
      <c r="J1437" s="1">
        <v>1.9333000875472366</v>
      </c>
      <c r="K1437" s="1">
        <v>2.0147057193834015</v>
      </c>
      <c r="L1437" s="1">
        <v>1.0935314782184691</v>
      </c>
      <c r="M1437" s="1">
        <v>1.8217139310925672</v>
      </c>
      <c r="N1437" s="1" t="s">
        <v>581</v>
      </c>
      <c r="O1437" s="1">
        <v>0.31519554063189159</v>
      </c>
      <c r="P1437" s="1" t="s">
        <v>581</v>
      </c>
      <c r="Q1437" s="1" t="s">
        <v>581</v>
      </c>
      <c r="R1437" s="1" t="s">
        <v>1741</v>
      </c>
      <c r="S1437" s="1" t="s">
        <v>1741</v>
      </c>
      <c r="T1437" s="1" t="s">
        <v>1741</v>
      </c>
      <c r="U1437" s="1" t="s">
        <v>1741</v>
      </c>
      <c r="V1437" s="1" t="s">
        <v>1741</v>
      </c>
      <c r="W1437" s="3" t="s">
        <v>1741</v>
      </c>
      <c r="X1437" s="3" t="s">
        <v>1741</v>
      </c>
      <c r="Y1437" s="3" t="s">
        <v>1741</v>
      </c>
      <c r="Z1437" s="3" t="s">
        <v>1741</v>
      </c>
      <c r="AA1437" s="3" t="s">
        <v>1741</v>
      </c>
      <c r="AB1437" s="3" t="s">
        <v>1741</v>
      </c>
      <c r="AC1437" s="3" t="s">
        <v>1741</v>
      </c>
      <c r="AD1437" s="3" t="s">
        <v>1741</v>
      </c>
      <c r="AE1437" s="3" t="s">
        <v>1741</v>
      </c>
      <c r="AF1437" s="3" t="s">
        <v>1741</v>
      </c>
      <c r="AG1437" s="3" t="s">
        <v>1741</v>
      </c>
      <c r="AH1437" s="3" t="s">
        <v>1741</v>
      </c>
      <c r="AI1437" s="15" t="s">
        <v>1741</v>
      </c>
    </row>
    <row r="1438" spans="1:35" x14ac:dyDescent="0.3">
      <c r="A1438" s="48" t="s">
        <v>206</v>
      </c>
      <c r="B1438" s="89" t="s">
        <v>43</v>
      </c>
      <c r="C1438" s="3" t="s">
        <v>43</v>
      </c>
      <c r="D1438" s="9">
        <v>2017</v>
      </c>
      <c r="E1438" s="4">
        <v>42957</v>
      </c>
      <c r="F1438" s="205">
        <v>6578630</v>
      </c>
      <c r="G1438" s="174">
        <v>153662</v>
      </c>
      <c r="H1438" s="1">
        <v>2.966169584803497</v>
      </c>
      <c r="I1438" s="1" t="s">
        <v>587</v>
      </c>
      <c r="J1438" s="1">
        <v>1.6627299558396023</v>
      </c>
      <c r="K1438" s="1">
        <v>1.9006834875618577</v>
      </c>
      <c r="L1438" s="1">
        <v>0.98503206621840522</v>
      </c>
      <c r="M1438" s="1">
        <v>2.0037059228191643</v>
      </c>
      <c r="N1438" s="1" t="s">
        <v>581</v>
      </c>
      <c r="O1438" s="1">
        <v>0.25067461110001549</v>
      </c>
      <c r="P1438" s="1" t="s">
        <v>581</v>
      </c>
      <c r="Q1438" s="1" t="s">
        <v>581</v>
      </c>
      <c r="R1438" s="1" t="s">
        <v>1741</v>
      </c>
      <c r="S1438" s="1" t="s">
        <v>1741</v>
      </c>
      <c r="T1438" s="1" t="s">
        <v>1741</v>
      </c>
      <c r="U1438" s="1" t="s">
        <v>1741</v>
      </c>
      <c r="V1438" s="1" t="s">
        <v>1741</v>
      </c>
      <c r="W1438" s="3" t="s">
        <v>1741</v>
      </c>
      <c r="X1438" s="3" t="s">
        <v>1741</v>
      </c>
      <c r="Y1438" s="3" t="s">
        <v>1741</v>
      </c>
      <c r="Z1438" s="3" t="s">
        <v>1741</v>
      </c>
      <c r="AA1438" s="3" t="s">
        <v>1741</v>
      </c>
      <c r="AB1438" s="3" t="s">
        <v>1741</v>
      </c>
      <c r="AC1438" s="3" t="s">
        <v>1741</v>
      </c>
      <c r="AD1438" s="3" t="s">
        <v>1741</v>
      </c>
      <c r="AE1438" s="3" t="s">
        <v>1741</v>
      </c>
      <c r="AF1438" s="3" t="s">
        <v>1741</v>
      </c>
      <c r="AG1438" s="3" t="s">
        <v>1741</v>
      </c>
      <c r="AH1438" s="3" t="s">
        <v>1741</v>
      </c>
      <c r="AI1438" s="15" t="s">
        <v>1741</v>
      </c>
    </row>
    <row r="1439" spans="1:35" x14ac:dyDescent="0.3">
      <c r="A1439" s="48" t="s">
        <v>207</v>
      </c>
      <c r="B1439" s="89" t="s">
        <v>43</v>
      </c>
      <c r="C1439" s="3" t="s">
        <v>43</v>
      </c>
      <c r="D1439" s="9">
        <v>2017</v>
      </c>
      <c r="E1439" s="4">
        <v>42998</v>
      </c>
      <c r="F1439" s="205">
        <v>6578630</v>
      </c>
      <c r="G1439" s="174">
        <v>153662</v>
      </c>
      <c r="H1439" s="1">
        <v>3.1518304942444928</v>
      </c>
      <c r="I1439" s="1">
        <v>1.8776650979872296</v>
      </c>
      <c r="J1439" s="1">
        <v>1.0130134111044828</v>
      </c>
      <c r="K1439" s="1">
        <v>0.30600296060626159</v>
      </c>
      <c r="L1439" s="1">
        <v>0.94562647754137108</v>
      </c>
      <c r="M1439" s="1">
        <v>1.2924261505490378</v>
      </c>
      <c r="N1439" s="1" t="s">
        <v>581</v>
      </c>
      <c r="O1439" s="1">
        <v>0.45403327367932667</v>
      </c>
      <c r="P1439" s="1" t="s">
        <v>581</v>
      </c>
      <c r="Q1439" s="1" t="s">
        <v>581</v>
      </c>
      <c r="R1439" s="1" t="s">
        <v>1741</v>
      </c>
      <c r="S1439" s="1" t="s">
        <v>1741</v>
      </c>
      <c r="T1439" s="1" t="s">
        <v>1741</v>
      </c>
      <c r="U1439" s="1" t="s">
        <v>1741</v>
      </c>
      <c r="V1439" s="1" t="s">
        <v>1741</v>
      </c>
      <c r="W1439" s="3" t="s">
        <v>1741</v>
      </c>
      <c r="X1439" s="3" t="s">
        <v>1741</v>
      </c>
      <c r="Y1439" s="3" t="s">
        <v>1741</v>
      </c>
      <c r="Z1439" s="3" t="s">
        <v>1741</v>
      </c>
      <c r="AA1439" s="3" t="s">
        <v>1741</v>
      </c>
      <c r="AB1439" s="3" t="s">
        <v>1741</v>
      </c>
      <c r="AC1439" s="3" t="s">
        <v>1741</v>
      </c>
      <c r="AD1439" s="3" t="s">
        <v>1741</v>
      </c>
      <c r="AE1439" s="3" t="s">
        <v>1741</v>
      </c>
      <c r="AF1439" s="3" t="s">
        <v>1741</v>
      </c>
      <c r="AG1439" s="3" t="s">
        <v>1741</v>
      </c>
      <c r="AH1439" s="3" t="s">
        <v>1741</v>
      </c>
      <c r="AI1439" s="15" t="s">
        <v>1741</v>
      </c>
    </row>
    <row r="1440" spans="1:35" x14ac:dyDescent="0.3">
      <c r="A1440" s="48" t="s">
        <v>208</v>
      </c>
      <c r="B1440" s="89" t="s">
        <v>43</v>
      </c>
      <c r="C1440" s="3" t="s">
        <v>43</v>
      </c>
      <c r="D1440" s="9">
        <v>2017</v>
      </c>
      <c r="E1440" s="4">
        <v>43024</v>
      </c>
      <c r="F1440" s="205">
        <v>6578630</v>
      </c>
      <c r="G1440" s="174">
        <v>153662</v>
      </c>
      <c r="H1440" s="1">
        <v>3.5475794284700037</v>
      </c>
      <c r="I1440" s="1">
        <v>1.8878682996095135</v>
      </c>
      <c r="J1440" s="1">
        <v>1.8448260560880367</v>
      </c>
      <c r="K1440" s="1">
        <v>1.9679623713170036</v>
      </c>
      <c r="L1440" s="1">
        <v>1.1083821441249557</v>
      </c>
      <c r="M1440" s="1">
        <v>1.3780173943911962</v>
      </c>
      <c r="N1440" s="1" t="s">
        <v>581</v>
      </c>
      <c r="O1440" s="1">
        <v>0.41086261980830668</v>
      </c>
      <c r="P1440" s="1" t="s">
        <v>581</v>
      </c>
      <c r="Q1440" s="1" t="s">
        <v>581</v>
      </c>
      <c r="R1440" s="1" t="s">
        <v>1741</v>
      </c>
      <c r="S1440" s="1" t="s">
        <v>1741</v>
      </c>
      <c r="T1440" s="1" t="s">
        <v>1741</v>
      </c>
      <c r="U1440" s="1" t="s">
        <v>1741</v>
      </c>
      <c r="V1440" s="1" t="s">
        <v>1741</v>
      </c>
      <c r="W1440" s="3" t="s">
        <v>1741</v>
      </c>
      <c r="X1440" s="3" t="s">
        <v>1741</v>
      </c>
      <c r="Y1440" s="3" t="s">
        <v>1741</v>
      </c>
      <c r="Z1440" s="3" t="s">
        <v>1741</v>
      </c>
      <c r="AA1440" s="3" t="s">
        <v>1741</v>
      </c>
      <c r="AB1440" s="3" t="s">
        <v>1741</v>
      </c>
      <c r="AC1440" s="3" t="s">
        <v>1741</v>
      </c>
      <c r="AD1440" s="3" t="s">
        <v>1741</v>
      </c>
      <c r="AE1440" s="3" t="s">
        <v>1741</v>
      </c>
      <c r="AF1440" s="3" t="s">
        <v>1741</v>
      </c>
      <c r="AG1440" s="3" t="s">
        <v>1741</v>
      </c>
      <c r="AH1440" s="3" t="s">
        <v>1741</v>
      </c>
      <c r="AI1440" s="15" t="s">
        <v>1741</v>
      </c>
    </row>
    <row r="1441" spans="1:35" x14ac:dyDescent="0.3">
      <c r="A1441" s="48" t="s">
        <v>209</v>
      </c>
      <c r="B1441" s="89" t="s">
        <v>43</v>
      </c>
      <c r="C1441" s="3" t="s">
        <v>43</v>
      </c>
      <c r="D1441" s="9">
        <v>2017</v>
      </c>
      <c r="E1441" s="4">
        <v>43059</v>
      </c>
      <c r="F1441" s="205">
        <v>6578630</v>
      </c>
      <c r="G1441" s="174">
        <v>153662</v>
      </c>
      <c r="H1441" s="1">
        <v>3.1066827042900642</v>
      </c>
      <c r="I1441" s="1">
        <v>1.5412372809726602</v>
      </c>
      <c r="J1441" s="1">
        <v>1.747700009752609</v>
      </c>
      <c r="K1441" s="1">
        <v>1.7376114777369613</v>
      </c>
      <c r="L1441" s="1">
        <v>0.94732507612452999</v>
      </c>
      <c r="M1441" s="1">
        <v>1.5160972226737319</v>
      </c>
      <c r="N1441" s="1" t="s">
        <v>581</v>
      </c>
      <c r="O1441" s="1">
        <v>0.33016915358191645</v>
      </c>
      <c r="P1441" s="1" t="s">
        <v>581</v>
      </c>
      <c r="Q1441" s="1" t="s">
        <v>581</v>
      </c>
      <c r="R1441" s="1" t="s">
        <v>1741</v>
      </c>
      <c r="S1441" s="1" t="s">
        <v>1741</v>
      </c>
      <c r="T1441" s="1" t="s">
        <v>1741</v>
      </c>
      <c r="U1441" s="1" t="s">
        <v>1741</v>
      </c>
      <c r="V1441" s="1" t="s">
        <v>1741</v>
      </c>
      <c r="W1441" s="3" t="s">
        <v>1741</v>
      </c>
      <c r="X1441" s="3" t="s">
        <v>1741</v>
      </c>
      <c r="Y1441" s="3" t="s">
        <v>1741</v>
      </c>
      <c r="Z1441" s="3" t="s">
        <v>1741</v>
      </c>
      <c r="AA1441" s="3" t="s">
        <v>1741</v>
      </c>
      <c r="AB1441" s="3" t="s">
        <v>1741</v>
      </c>
      <c r="AC1441" s="3" t="s">
        <v>1741</v>
      </c>
      <c r="AD1441" s="3" t="s">
        <v>1741</v>
      </c>
      <c r="AE1441" s="3" t="s">
        <v>1741</v>
      </c>
      <c r="AF1441" s="3" t="s">
        <v>1741</v>
      </c>
      <c r="AG1441" s="3" t="s">
        <v>1741</v>
      </c>
      <c r="AH1441" s="3" t="s">
        <v>1741</v>
      </c>
      <c r="AI1441" s="15" t="s">
        <v>1741</v>
      </c>
    </row>
    <row r="1442" spans="1:35" x14ac:dyDescent="0.3">
      <c r="A1442" s="48" t="s">
        <v>210</v>
      </c>
      <c r="B1442" s="89" t="s">
        <v>43</v>
      </c>
      <c r="C1442" s="3" t="s">
        <v>43</v>
      </c>
      <c r="D1442" s="9">
        <v>2017</v>
      </c>
      <c r="E1442" s="4">
        <v>43059</v>
      </c>
      <c r="F1442" s="205">
        <v>6578630</v>
      </c>
      <c r="G1442" s="174">
        <v>153662</v>
      </c>
      <c r="H1442" s="1">
        <v>2.891850635336723</v>
      </c>
      <c r="I1442" s="1">
        <v>1.4152164987524871</v>
      </c>
      <c r="J1442" s="1">
        <v>1.7800271610396989</v>
      </c>
      <c r="K1442" s="1">
        <v>1.5459895356304412</v>
      </c>
      <c r="L1442" s="1">
        <v>0.94876248828811749</v>
      </c>
      <c r="M1442" s="1">
        <v>1.3402604512101401</v>
      </c>
      <c r="N1442" s="1" t="s">
        <v>581</v>
      </c>
      <c r="O1442" s="1">
        <v>0.28444346187453279</v>
      </c>
      <c r="P1442" s="1" t="s">
        <v>581</v>
      </c>
      <c r="Q1442" s="1" t="s">
        <v>581</v>
      </c>
      <c r="R1442" s="1" t="s">
        <v>1741</v>
      </c>
      <c r="S1442" s="1" t="s">
        <v>1741</v>
      </c>
      <c r="T1442" s="1" t="s">
        <v>1741</v>
      </c>
      <c r="U1442" s="1" t="s">
        <v>1741</v>
      </c>
      <c r="V1442" s="1" t="s">
        <v>1741</v>
      </c>
      <c r="W1442" s="3" t="s">
        <v>1741</v>
      </c>
      <c r="X1442" s="3" t="s">
        <v>1741</v>
      </c>
      <c r="Y1442" s="3" t="s">
        <v>1741</v>
      </c>
      <c r="Z1442" s="3" t="s">
        <v>1741</v>
      </c>
      <c r="AA1442" s="3" t="s">
        <v>1741</v>
      </c>
      <c r="AB1442" s="3" t="s">
        <v>1741</v>
      </c>
      <c r="AC1442" s="3" t="s">
        <v>1741</v>
      </c>
      <c r="AD1442" s="3" t="s">
        <v>1741</v>
      </c>
      <c r="AE1442" s="3" t="s">
        <v>1741</v>
      </c>
      <c r="AF1442" s="3" t="s">
        <v>1741</v>
      </c>
      <c r="AG1442" s="3" t="s">
        <v>1741</v>
      </c>
      <c r="AH1442" s="3" t="s">
        <v>1741</v>
      </c>
      <c r="AI1442" s="15" t="s">
        <v>1741</v>
      </c>
    </row>
    <row r="1443" spans="1:35" x14ac:dyDescent="0.3">
      <c r="A1443" s="48" t="s">
        <v>211</v>
      </c>
      <c r="B1443" s="89" t="s">
        <v>43</v>
      </c>
      <c r="C1443" s="3" t="s">
        <v>43</v>
      </c>
      <c r="D1443" s="9">
        <v>2017</v>
      </c>
      <c r="E1443" s="4">
        <v>43083</v>
      </c>
      <c r="F1443" s="205">
        <v>6578630</v>
      </c>
      <c r="G1443" s="174">
        <v>153662</v>
      </c>
      <c r="H1443" s="1">
        <v>2.6918846786456876</v>
      </c>
      <c r="I1443" s="1">
        <v>1.4330343750323267</v>
      </c>
      <c r="J1443" s="1">
        <v>1.9154444547890221</v>
      </c>
      <c r="K1443" s="1">
        <v>1.5107221549824659</v>
      </c>
      <c r="L1443" s="1" t="s">
        <v>587</v>
      </c>
      <c r="M1443" s="1">
        <v>1.2459319947449543</v>
      </c>
      <c r="N1443" s="1" t="s">
        <v>581</v>
      </c>
      <c r="O1443" s="1">
        <v>0.31131096835593625</v>
      </c>
      <c r="P1443" s="1">
        <v>0.8547724710093203</v>
      </c>
      <c r="Q1443" s="1" t="s">
        <v>581</v>
      </c>
      <c r="R1443" s="1" t="s">
        <v>1741</v>
      </c>
      <c r="S1443" s="1" t="s">
        <v>1741</v>
      </c>
      <c r="T1443" s="1" t="s">
        <v>1741</v>
      </c>
      <c r="U1443" s="1" t="s">
        <v>1741</v>
      </c>
      <c r="V1443" s="1" t="s">
        <v>1741</v>
      </c>
      <c r="W1443" s="3" t="s">
        <v>1741</v>
      </c>
      <c r="X1443" s="3" t="s">
        <v>1741</v>
      </c>
      <c r="Y1443" s="3" t="s">
        <v>1741</v>
      </c>
      <c r="Z1443" s="3" t="s">
        <v>1741</v>
      </c>
      <c r="AA1443" s="3" t="s">
        <v>1741</v>
      </c>
      <c r="AB1443" s="3" t="s">
        <v>1741</v>
      </c>
      <c r="AC1443" s="3" t="s">
        <v>1741</v>
      </c>
      <c r="AD1443" s="3" t="s">
        <v>1741</v>
      </c>
      <c r="AE1443" s="3" t="s">
        <v>1741</v>
      </c>
      <c r="AF1443" s="3" t="s">
        <v>1741</v>
      </c>
      <c r="AG1443" s="3" t="s">
        <v>1741</v>
      </c>
      <c r="AH1443" s="3" t="s">
        <v>1741</v>
      </c>
      <c r="AI1443" s="15" t="s">
        <v>1741</v>
      </c>
    </row>
    <row r="1444" spans="1:35" x14ac:dyDescent="0.3">
      <c r="A1444" s="48" t="s">
        <v>212</v>
      </c>
      <c r="B1444" s="89" t="s">
        <v>43</v>
      </c>
      <c r="C1444" s="3" t="s">
        <v>43</v>
      </c>
      <c r="D1444" s="9">
        <v>2017</v>
      </c>
      <c r="E1444" s="4">
        <v>43083</v>
      </c>
      <c r="F1444" s="205">
        <v>6578630</v>
      </c>
      <c r="G1444" s="174">
        <v>153662</v>
      </c>
      <c r="H1444" s="1">
        <v>2.9039311538853241</v>
      </c>
      <c r="I1444" s="1">
        <v>1.5976168652612279</v>
      </c>
      <c r="J1444" s="1">
        <v>2.0191638659741318</v>
      </c>
      <c r="K1444" s="1">
        <v>1.6120989917506872</v>
      </c>
      <c r="L1444" s="1">
        <v>0.93708116916182904</v>
      </c>
      <c r="M1444" s="1">
        <v>1.3058356248090435</v>
      </c>
      <c r="N1444" s="1" t="s">
        <v>581</v>
      </c>
      <c r="O1444" s="1">
        <v>0.33248192280272937</v>
      </c>
      <c r="P1444" s="1" t="s">
        <v>581</v>
      </c>
      <c r="Q1444" s="1" t="s">
        <v>581</v>
      </c>
      <c r="R1444" s="1" t="s">
        <v>1741</v>
      </c>
      <c r="S1444" s="1" t="s">
        <v>1741</v>
      </c>
      <c r="T1444" s="1" t="s">
        <v>1741</v>
      </c>
      <c r="U1444" s="1" t="s">
        <v>1741</v>
      </c>
      <c r="V1444" s="1" t="s">
        <v>1741</v>
      </c>
      <c r="W1444" s="3" t="s">
        <v>1741</v>
      </c>
      <c r="X1444" s="3" t="s">
        <v>1741</v>
      </c>
      <c r="Y1444" s="3" t="s">
        <v>1741</v>
      </c>
      <c r="Z1444" s="3" t="s">
        <v>1741</v>
      </c>
      <c r="AA1444" s="3" t="s">
        <v>1741</v>
      </c>
      <c r="AB1444" s="3" t="s">
        <v>1741</v>
      </c>
      <c r="AC1444" s="3" t="s">
        <v>1741</v>
      </c>
      <c r="AD1444" s="3" t="s">
        <v>1741</v>
      </c>
      <c r="AE1444" s="3" t="s">
        <v>1741</v>
      </c>
      <c r="AF1444" s="3" t="s">
        <v>1741</v>
      </c>
      <c r="AG1444" s="3" t="s">
        <v>1741</v>
      </c>
      <c r="AH1444" s="3" t="s">
        <v>1741</v>
      </c>
      <c r="AI1444" s="15" t="s">
        <v>1741</v>
      </c>
    </row>
    <row r="1445" spans="1:35" x14ac:dyDescent="0.3">
      <c r="A1445" s="48" t="s">
        <v>213</v>
      </c>
      <c r="B1445" s="89" t="s">
        <v>44</v>
      </c>
      <c r="C1445" s="3" t="s">
        <v>44</v>
      </c>
      <c r="D1445" s="9">
        <v>2017</v>
      </c>
      <c r="E1445" s="4">
        <v>42773</v>
      </c>
      <c r="F1445" s="205">
        <v>6580770</v>
      </c>
      <c r="G1445" s="174">
        <v>149668</v>
      </c>
      <c r="H1445" s="1">
        <v>2.828539871879832</v>
      </c>
      <c r="I1445" s="1">
        <v>1.6827921360724543</v>
      </c>
      <c r="J1445" s="1">
        <v>1.6706980340181135</v>
      </c>
      <c r="K1445" s="1">
        <v>1.9704605699138502</v>
      </c>
      <c r="L1445" s="1">
        <v>0.89131875414181583</v>
      </c>
      <c r="M1445" s="1">
        <v>1.8079854208084827</v>
      </c>
      <c r="N1445" s="1" t="s">
        <v>581</v>
      </c>
      <c r="O1445" s="1">
        <v>0.31047051027170314</v>
      </c>
      <c r="P1445" s="1" t="s">
        <v>557</v>
      </c>
      <c r="Q1445" s="1" t="s">
        <v>557</v>
      </c>
      <c r="R1445" s="1" t="s">
        <v>1741</v>
      </c>
      <c r="S1445" s="1" t="s">
        <v>1741</v>
      </c>
      <c r="T1445" s="1" t="s">
        <v>1741</v>
      </c>
      <c r="U1445" s="1" t="s">
        <v>1741</v>
      </c>
      <c r="V1445" s="1" t="s">
        <v>1741</v>
      </c>
      <c r="W1445" s="3" t="s">
        <v>1741</v>
      </c>
      <c r="X1445" s="3" t="s">
        <v>1741</v>
      </c>
      <c r="Y1445" s="3" t="s">
        <v>1741</v>
      </c>
      <c r="Z1445" s="3" t="s">
        <v>1741</v>
      </c>
      <c r="AA1445" s="3" t="s">
        <v>1741</v>
      </c>
      <c r="AB1445" s="3" t="s">
        <v>1741</v>
      </c>
      <c r="AC1445" s="3" t="s">
        <v>1741</v>
      </c>
      <c r="AD1445" s="3" t="s">
        <v>1741</v>
      </c>
      <c r="AE1445" s="3" t="s">
        <v>1741</v>
      </c>
      <c r="AF1445" s="3" t="s">
        <v>1741</v>
      </c>
      <c r="AG1445" s="3" t="s">
        <v>1741</v>
      </c>
      <c r="AH1445" s="3" t="s">
        <v>1741</v>
      </c>
      <c r="AI1445" s="15" t="s">
        <v>1741</v>
      </c>
    </row>
    <row r="1446" spans="1:35" x14ac:dyDescent="0.3">
      <c r="A1446" s="48" t="s">
        <v>214</v>
      </c>
      <c r="B1446" s="89" t="s">
        <v>44</v>
      </c>
      <c r="C1446" s="3" t="s">
        <v>44</v>
      </c>
      <c r="D1446" s="9">
        <v>2017</v>
      </c>
      <c r="E1446" s="4">
        <v>42789</v>
      </c>
      <c r="F1446" s="205">
        <v>6580770</v>
      </c>
      <c r="G1446" s="174">
        <v>149668</v>
      </c>
      <c r="H1446" s="1">
        <v>2.6501065910639325</v>
      </c>
      <c r="I1446" s="1">
        <v>1.334586053053779</v>
      </c>
      <c r="J1446" s="1">
        <v>1.6548207731698206</v>
      </c>
      <c r="K1446" s="1">
        <v>1.8556625129118038</v>
      </c>
      <c r="L1446" s="1">
        <v>0.85921188545306715</v>
      </c>
      <c r="M1446" s="1">
        <v>1.3516186457440496</v>
      </c>
      <c r="N1446" s="1" t="s">
        <v>581</v>
      </c>
      <c r="O1446" s="1">
        <v>0.28556515241423264</v>
      </c>
      <c r="P1446" s="1" t="s">
        <v>557</v>
      </c>
      <c r="Q1446" s="1" t="s">
        <v>557</v>
      </c>
      <c r="R1446" s="1" t="s">
        <v>1741</v>
      </c>
      <c r="S1446" s="1" t="s">
        <v>1741</v>
      </c>
      <c r="T1446" s="1" t="s">
        <v>1741</v>
      </c>
      <c r="U1446" s="1" t="s">
        <v>1741</v>
      </c>
      <c r="V1446" s="1" t="s">
        <v>1741</v>
      </c>
      <c r="W1446" s="3" t="s">
        <v>1741</v>
      </c>
      <c r="X1446" s="3" t="s">
        <v>1741</v>
      </c>
      <c r="Y1446" s="3" t="s">
        <v>1741</v>
      </c>
      <c r="Z1446" s="3" t="s">
        <v>1741</v>
      </c>
      <c r="AA1446" s="3" t="s">
        <v>1741</v>
      </c>
      <c r="AB1446" s="3" t="s">
        <v>1741</v>
      </c>
      <c r="AC1446" s="3" t="s">
        <v>1741</v>
      </c>
      <c r="AD1446" s="3" t="s">
        <v>1741</v>
      </c>
      <c r="AE1446" s="3" t="s">
        <v>1741</v>
      </c>
      <c r="AF1446" s="3" t="s">
        <v>1741</v>
      </c>
      <c r="AG1446" s="3" t="s">
        <v>1741</v>
      </c>
      <c r="AH1446" s="3" t="s">
        <v>1741</v>
      </c>
      <c r="AI1446" s="15" t="s">
        <v>1741</v>
      </c>
    </row>
    <row r="1447" spans="1:35" x14ac:dyDescent="0.3">
      <c r="A1447" s="48" t="s">
        <v>215</v>
      </c>
      <c r="B1447" s="89" t="s">
        <v>44</v>
      </c>
      <c r="C1447" s="3" t="s">
        <v>44</v>
      </c>
      <c r="D1447" s="9">
        <v>2017</v>
      </c>
      <c r="E1447" s="4">
        <v>42815</v>
      </c>
      <c r="F1447" s="205">
        <v>6580770</v>
      </c>
      <c r="G1447" s="174">
        <v>149668</v>
      </c>
      <c r="H1447" s="1">
        <v>3.298370604921169</v>
      </c>
      <c r="I1447" s="1">
        <v>1.8397578263004744</v>
      </c>
      <c r="J1447" s="1">
        <v>1.973759005604423</v>
      </c>
      <c r="K1447" s="1">
        <v>2.1755210372884304</v>
      </c>
      <c r="L1447" s="1">
        <v>0.83679307583344142</v>
      </c>
      <c r="M1447" s="1">
        <v>1.4955450717023211</v>
      </c>
      <c r="N1447" s="1" t="s">
        <v>581</v>
      </c>
      <c r="O1447" s="1">
        <v>0.28486572794329917</v>
      </c>
      <c r="P1447" s="1" t="s">
        <v>557</v>
      </c>
      <c r="Q1447" s="1" t="s">
        <v>557</v>
      </c>
      <c r="R1447" s="1" t="s">
        <v>1741</v>
      </c>
      <c r="S1447" s="1" t="s">
        <v>1741</v>
      </c>
      <c r="T1447" s="1" t="s">
        <v>1741</v>
      </c>
      <c r="U1447" s="1" t="s">
        <v>1741</v>
      </c>
      <c r="V1447" s="1" t="s">
        <v>1741</v>
      </c>
      <c r="W1447" s="3" t="s">
        <v>1741</v>
      </c>
      <c r="X1447" s="3" t="s">
        <v>1741</v>
      </c>
      <c r="Y1447" s="3" t="s">
        <v>1741</v>
      </c>
      <c r="Z1447" s="3" t="s">
        <v>1741</v>
      </c>
      <c r="AA1447" s="3" t="s">
        <v>1741</v>
      </c>
      <c r="AB1447" s="3" t="s">
        <v>1741</v>
      </c>
      <c r="AC1447" s="3" t="s">
        <v>1741</v>
      </c>
      <c r="AD1447" s="3" t="s">
        <v>1741</v>
      </c>
      <c r="AE1447" s="3" t="s">
        <v>1741</v>
      </c>
      <c r="AF1447" s="3" t="s">
        <v>1741</v>
      </c>
      <c r="AG1447" s="3" t="s">
        <v>1741</v>
      </c>
      <c r="AH1447" s="3" t="s">
        <v>1741</v>
      </c>
      <c r="AI1447" s="15" t="s">
        <v>1741</v>
      </c>
    </row>
    <row r="1448" spans="1:35" x14ac:dyDescent="0.3">
      <c r="A1448" s="48" t="s">
        <v>216</v>
      </c>
      <c r="B1448" s="89" t="s">
        <v>44</v>
      </c>
      <c r="C1448" s="3" t="s">
        <v>44</v>
      </c>
      <c r="D1448" s="9">
        <v>2017</v>
      </c>
      <c r="E1448" s="4">
        <v>42844</v>
      </c>
      <c r="F1448" s="205">
        <v>6580770</v>
      </c>
      <c r="G1448" s="174">
        <v>149668</v>
      </c>
      <c r="H1448" s="1">
        <v>4.5075280169806549</v>
      </c>
      <c r="I1448" s="1">
        <v>1.8684219208815862</v>
      </c>
      <c r="J1448" s="1">
        <v>2.5206484322588447</v>
      </c>
      <c r="K1448" s="1">
        <v>1.6172534010799871</v>
      </c>
      <c r="L1448" s="1">
        <v>1.1931879419754308</v>
      </c>
      <c r="M1448" s="1">
        <v>1.3928756035061092</v>
      </c>
      <c r="N1448" s="1" t="s">
        <v>581</v>
      </c>
      <c r="O1448" s="1">
        <v>0.38771761962893309</v>
      </c>
      <c r="P1448" s="1">
        <v>0.44011129807427923</v>
      </c>
      <c r="Q1448" s="1" t="s">
        <v>581</v>
      </c>
      <c r="R1448" s="1" t="s">
        <v>1741</v>
      </c>
      <c r="S1448" s="1" t="s">
        <v>1741</v>
      </c>
      <c r="T1448" s="1" t="s">
        <v>1741</v>
      </c>
      <c r="U1448" s="1" t="s">
        <v>1741</v>
      </c>
      <c r="V1448" s="1" t="s">
        <v>1741</v>
      </c>
      <c r="W1448" s="3" t="s">
        <v>1741</v>
      </c>
      <c r="X1448" s="3" t="s">
        <v>1741</v>
      </c>
      <c r="Y1448" s="3" t="s">
        <v>1741</v>
      </c>
      <c r="Z1448" s="3" t="s">
        <v>1741</v>
      </c>
      <c r="AA1448" s="3" t="s">
        <v>1741</v>
      </c>
      <c r="AB1448" s="3" t="s">
        <v>1741</v>
      </c>
      <c r="AC1448" s="3" t="s">
        <v>1741</v>
      </c>
      <c r="AD1448" s="3" t="s">
        <v>1741</v>
      </c>
      <c r="AE1448" s="3" t="s">
        <v>1741</v>
      </c>
      <c r="AF1448" s="3" t="s">
        <v>1741</v>
      </c>
      <c r="AG1448" s="3" t="s">
        <v>1741</v>
      </c>
      <c r="AH1448" s="3" t="s">
        <v>1741</v>
      </c>
      <c r="AI1448" s="15" t="s">
        <v>1741</v>
      </c>
    </row>
    <row r="1449" spans="1:35" x14ac:dyDescent="0.3">
      <c r="A1449" s="48" t="s">
        <v>217</v>
      </c>
      <c r="B1449" s="89" t="s">
        <v>44</v>
      </c>
      <c r="C1449" s="3" t="s">
        <v>44</v>
      </c>
      <c r="D1449" s="9">
        <v>2017</v>
      </c>
      <c r="E1449" s="4">
        <v>42872</v>
      </c>
      <c r="F1449" s="205">
        <v>6580770</v>
      </c>
      <c r="G1449" s="174">
        <v>149668</v>
      </c>
      <c r="H1449" s="1">
        <v>3.4833940196402962</v>
      </c>
      <c r="I1449" s="1">
        <v>1.5142888668211412</v>
      </c>
      <c r="J1449" s="1">
        <v>1.9837802052300562</v>
      </c>
      <c r="K1449" s="1">
        <v>1.2140571554672848</v>
      </c>
      <c r="L1449" s="1">
        <v>1.0578174997241532</v>
      </c>
      <c r="M1449" s="1">
        <v>1.3152377799845527</v>
      </c>
      <c r="N1449" s="1" t="s">
        <v>581</v>
      </c>
      <c r="O1449" s="1">
        <v>0.31435507006509983</v>
      </c>
      <c r="P1449" s="1" t="s">
        <v>581</v>
      </c>
      <c r="Q1449" s="1" t="s">
        <v>581</v>
      </c>
      <c r="R1449" s="1" t="s">
        <v>1741</v>
      </c>
      <c r="S1449" s="1" t="s">
        <v>1741</v>
      </c>
      <c r="T1449" s="1" t="s">
        <v>1741</v>
      </c>
      <c r="U1449" s="1" t="s">
        <v>1741</v>
      </c>
      <c r="V1449" s="1" t="s">
        <v>1741</v>
      </c>
      <c r="W1449" s="3" t="s">
        <v>1741</v>
      </c>
      <c r="X1449" s="3" t="s">
        <v>1741</v>
      </c>
      <c r="Y1449" s="3" t="s">
        <v>1741</v>
      </c>
      <c r="Z1449" s="3" t="s">
        <v>1741</v>
      </c>
      <c r="AA1449" s="3" t="s">
        <v>1741</v>
      </c>
      <c r="AB1449" s="3" t="s">
        <v>1741</v>
      </c>
      <c r="AC1449" s="3" t="s">
        <v>1741</v>
      </c>
      <c r="AD1449" s="3" t="s">
        <v>1741</v>
      </c>
      <c r="AE1449" s="3" t="s">
        <v>1741</v>
      </c>
      <c r="AF1449" s="3" t="s">
        <v>1741</v>
      </c>
      <c r="AG1449" s="3" t="s">
        <v>1741</v>
      </c>
      <c r="AH1449" s="3" t="s">
        <v>1741</v>
      </c>
      <c r="AI1449" s="15" t="s">
        <v>1741</v>
      </c>
    </row>
    <row r="1450" spans="1:35" x14ac:dyDescent="0.3">
      <c r="A1450" s="48" t="s">
        <v>218</v>
      </c>
      <c r="B1450" s="89" t="s">
        <v>44</v>
      </c>
      <c r="C1450" s="3" t="s">
        <v>44</v>
      </c>
      <c r="D1450" s="9">
        <v>2017</v>
      </c>
      <c r="E1450" s="4">
        <v>42906</v>
      </c>
      <c r="F1450" s="205">
        <v>6580770</v>
      </c>
      <c r="G1450" s="174">
        <v>149668</v>
      </c>
      <c r="H1450" s="1">
        <v>5.0294903207293116</v>
      </c>
      <c r="I1450" s="1">
        <v>1.9941284241661701</v>
      </c>
      <c r="J1450" s="1">
        <v>2.3859347063108403</v>
      </c>
      <c r="K1450" s="1">
        <v>1.5009712381078515</v>
      </c>
      <c r="L1450" s="1">
        <v>1.2515727435269186</v>
      </c>
      <c r="M1450" s="1">
        <v>1.7095998057523782</v>
      </c>
      <c r="N1450" s="1" t="s">
        <v>581</v>
      </c>
      <c r="O1450" s="1">
        <v>0.48821270114561949</v>
      </c>
      <c r="P1450" s="1">
        <v>0.50791338321965429</v>
      </c>
      <c r="Q1450" s="1" t="s">
        <v>581</v>
      </c>
      <c r="R1450" s="1" t="s">
        <v>1741</v>
      </c>
      <c r="S1450" s="1" t="s">
        <v>1741</v>
      </c>
      <c r="T1450" s="1" t="s">
        <v>1741</v>
      </c>
      <c r="U1450" s="1" t="s">
        <v>1741</v>
      </c>
      <c r="V1450" s="1" t="s">
        <v>1741</v>
      </c>
      <c r="W1450" s="3" t="s">
        <v>1741</v>
      </c>
      <c r="X1450" s="3" t="s">
        <v>1741</v>
      </c>
      <c r="Y1450" s="3" t="s">
        <v>1741</v>
      </c>
      <c r="Z1450" s="3" t="s">
        <v>1741</v>
      </c>
      <c r="AA1450" s="3" t="s">
        <v>1741</v>
      </c>
      <c r="AB1450" s="3" t="s">
        <v>1741</v>
      </c>
      <c r="AC1450" s="3" t="s">
        <v>1741</v>
      </c>
      <c r="AD1450" s="3" t="s">
        <v>1741</v>
      </c>
      <c r="AE1450" s="3" t="s">
        <v>1741</v>
      </c>
      <c r="AF1450" s="3" t="s">
        <v>1741</v>
      </c>
      <c r="AG1450" s="3" t="s">
        <v>1741</v>
      </c>
      <c r="AH1450" s="3" t="s">
        <v>1741</v>
      </c>
      <c r="AI1450" s="15" t="s">
        <v>1741</v>
      </c>
    </row>
    <row r="1451" spans="1:35" x14ac:dyDescent="0.3">
      <c r="A1451" s="48" t="s">
        <v>219</v>
      </c>
      <c r="B1451" s="89" t="s">
        <v>44</v>
      </c>
      <c r="C1451" s="3" t="s">
        <v>44</v>
      </c>
      <c r="D1451" s="9">
        <v>2017</v>
      </c>
      <c r="E1451" s="4">
        <v>42928</v>
      </c>
      <c r="F1451" s="205">
        <v>6580770</v>
      </c>
      <c r="G1451" s="174">
        <v>149668</v>
      </c>
      <c r="H1451" s="1">
        <v>4.8800705467372136</v>
      </c>
      <c r="I1451" s="1">
        <v>2.1071428571428572</v>
      </c>
      <c r="J1451" s="1">
        <v>2.3075176366843033</v>
      </c>
      <c r="K1451" s="1">
        <v>2.0154872134038802</v>
      </c>
      <c r="L1451" s="1">
        <v>1.1461640211640212</v>
      </c>
      <c r="M1451" s="1">
        <v>1.8093033509700178</v>
      </c>
      <c r="N1451" s="1" t="s">
        <v>581</v>
      </c>
      <c r="O1451" s="1">
        <v>0.41008597883597886</v>
      </c>
      <c r="P1451" s="1">
        <v>0.64083994708994718</v>
      </c>
      <c r="Q1451" s="1" t="s">
        <v>581</v>
      </c>
      <c r="R1451" s="1" t="s">
        <v>1741</v>
      </c>
      <c r="S1451" s="1" t="s">
        <v>1741</v>
      </c>
      <c r="T1451" s="1" t="s">
        <v>1741</v>
      </c>
      <c r="U1451" s="1" t="s">
        <v>1741</v>
      </c>
      <c r="V1451" s="1" t="s">
        <v>1741</v>
      </c>
      <c r="W1451" s="3" t="s">
        <v>1741</v>
      </c>
      <c r="X1451" s="3" t="s">
        <v>1741</v>
      </c>
      <c r="Y1451" s="3" t="s">
        <v>1741</v>
      </c>
      <c r="Z1451" s="3" t="s">
        <v>1741</v>
      </c>
      <c r="AA1451" s="3" t="s">
        <v>1741</v>
      </c>
      <c r="AB1451" s="3" t="s">
        <v>1741</v>
      </c>
      <c r="AC1451" s="3" t="s">
        <v>1741</v>
      </c>
      <c r="AD1451" s="3" t="s">
        <v>1741</v>
      </c>
      <c r="AE1451" s="3" t="s">
        <v>1741</v>
      </c>
      <c r="AF1451" s="3" t="s">
        <v>1741</v>
      </c>
      <c r="AG1451" s="3" t="s">
        <v>1741</v>
      </c>
      <c r="AH1451" s="3" t="s">
        <v>1741</v>
      </c>
      <c r="AI1451" s="15" t="s">
        <v>1741</v>
      </c>
    </row>
    <row r="1452" spans="1:35" x14ac:dyDescent="0.3">
      <c r="A1452" s="48" t="s">
        <v>220</v>
      </c>
      <c r="B1452" s="89" t="s">
        <v>44</v>
      </c>
      <c r="C1452" s="3" t="s">
        <v>44</v>
      </c>
      <c r="D1452" s="9">
        <v>2017</v>
      </c>
      <c r="E1452" s="4">
        <v>42957</v>
      </c>
      <c r="F1452" s="205">
        <v>6580770</v>
      </c>
      <c r="G1452" s="174">
        <v>149668</v>
      </c>
      <c r="H1452" s="1">
        <v>3.5603943127125008</v>
      </c>
      <c r="I1452" s="1">
        <v>1.9670375767209785</v>
      </c>
      <c r="J1452" s="1">
        <v>2.3298361813926789</v>
      </c>
      <c r="K1452" s="1">
        <v>1.7783922815383937</v>
      </c>
      <c r="L1452" s="1">
        <v>1.1919569920960833</v>
      </c>
      <c r="M1452" s="1">
        <v>1.5563430034883208</v>
      </c>
      <c r="N1452" s="1" t="s">
        <v>581</v>
      </c>
      <c r="O1452" s="1">
        <v>0.46167593941802448</v>
      </c>
      <c r="P1452" s="1">
        <v>0.43265112376915266</v>
      </c>
      <c r="Q1452" s="1" t="s">
        <v>581</v>
      </c>
      <c r="R1452" s="1" t="s">
        <v>1741</v>
      </c>
      <c r="S1452" s="1" t="s">
        <v>1741</v>
      </c>
      <c r="T1452" s="1" t="s">
        <v>1741</v>
      </c>
      <c r="U1452" s="1" t="s">
        <v>1741</v>
      </c>
      <c r="V1452" s="1" t="s">
        <v>1741</v>
      </c>
      <c r="W1452" s="3" t="s">
        <v>1741</v>
      </c>
      <c r="X1452" s="3" t="s">
        <v>1741</v>
      </c>
      <c r="Y1452" s="3" t="s">
        <v>1741</v>
      </c>
      <c r="Z1452" s="3" t="s">
        <v>1741</v>
      </c>
      <c r="AA1452" s="3" t="s">
        <v>1741</v>
      </c>
      <c r="AB1452" s="3" t="s">
        <v>1741</v>
      </c>
      <c r="AC1452" s="3" t="s">
        <v>1741</v>
      </c>
      <c r="AD1452" s="3" t="s">
        <v>1741</v>
      </c>
      <c r="AE1452" s="3" t="s">
        <v>1741</v>
      </c>
      <c r="AF1452" s="3" t="s">
        <v>1741</v>
      </c>
      <c r="AG1452" s="3" t="s">
        <v>1741</v>
      </c>
      <c r="AH1452" s="3" t="s">
        <v>1741</v>
      </c>
      <c r="AI1452" s="15" t="s">
        <v>1741</v>
      </c>
    </row>
    <row r="1453" spans="1:35" x14ac:dyDescent="0.3">
      <c r="A1453" s="48" t="s">
        <v>221</v>
      </c>
      <c r="B1453" s="89" t="s">
        <v>44</v>
      </c>
      <c r="C1453" s="3" t="s">
        <v>44</v>
      </c>
      <c r="D1453" s="9">
        <v>2017</v>
      </c>
      <c r="E1453" s="4">
        <v>42999</v>
      </c>
      <c r="F1453" s="205">
        <v>6580770</v>
      </c>
      <c r="G1453" s="174">
        <v>149668</v>
      </c>
      <c r="H1453" s="1">
        <v>5.4612110787686339</v>
      </c>
      <c r="I1453" s="1">
        <v>2.234607920966746</v>
      </c>
      <c r="J1453" s="1">
        <v>2.0794742877304402</v>
      </c>
      <c r="K1453" s="1">
        <v>0.35503219546617276</v>
      </c>
      <c r="L1453" s="1">
        <v>1.1488930052041986</v>
      </c>
      <c r="M1453" s="1">
        <v>1.3792559760077623</v>
      </c>
      <c r="N1453" s="1" t="s">
        <v>581</v>
      </c>
      <c r="O1453" s="1">
        <v>0.47631648584281572</v>
      </c>
      <c r="P1453" s="1">
        <v>0.77274631736791044</v>
      </c>
      <c r="Q1453" s="1" t="s">
        <v>581</v>
      </c>
      <c r="R1453" s="1" t="s">
        <v>1741</v>
      </c>
      <c r="S1453" s="1" t="s">
        <v>1741</v>
      </c>
      <c r="T1453" s="1" t="s">
        <v>1741</v>
      </c>
      <c r="U1453" s="1" t="s">
        <v>1741</v>
      </c>
      <c r="V1453" s="1" t="s">
        <v>1741</v>
      </c>
      <c r="W1453" s="3" t="s">
        <v>1741</v>
      </c>
      <c r="X1453" s="3" t="s">
        <v>1741</v>
      </c>
      <c r="Y1453" s="3" t="s">
        <v>1741</v>
      </c>
      <c r="Z1453" s="3" t="s">
        <v>1741</v>
      </c>
      <c r="AA1453" s="3" t="s">
        <v>1741</v>
      </c>
      <c r="AB1453" s="3" t="s">
        <v>1741</v>
      </c>
      <c r="AC1453" s="3" t="s">
        <v>1741</v>
      </c>
      <c r="AD1453" s="3" t="s">
        <v>1741</v>
      </c>
      <c r="AE1453" s="3" t="s">
        <v>1741</v>
      </c>
      <c r="AF1453" s="3" t="s">
        <v>1741</v>
      </c>
      <c r="AG1453" s="3" t="s">
        <v>1741</v>
      </c>
      <c r="AH1453" s="3" t="s">
        <v>1741</v>
      </c>
      <c r="AI1453" s="15" t="s">
        <v>1741</v>
      </c>
    </row>
    <row r="1454" spans="1:35" x14ac:dyDescent="0.3">
      <c r="A1454" s="48" t="s">
        <v>222</v>
      </c>
      <c r="B1454" s="89" t="s">
        <v>44</v>
      </c>
      <c r="C1454" s="3" t="s">
        <v>44</v>
      </c>
      <c r="D1454" s="9">
        <v>2017</v>
      </c>
      <c r="E1454" s="4">
        <v>43025</v>
      </c>
      <c r="F1454" s="205">
        <v>6580770</v>
      </c>
      <c r="G1454" s="174">
        <v>149668</v>
      </c>
      <c r="H1454" s="1">
        <v>5.2934704004094222</v>
      </c>
      <c r="I1454" s="1">
        <v>2.3005462657009672</v>
      </c>
      <c r="J1454" s="1">
        <v>2.4609770479401001</v>
      </c>
      <c r="K1454" s="1">
        <v>1.6966500895608736</v>
      </c>
      <c r="L1454" s="1">
        <v>1.3585883871254854</v>
      </c>
      <c r="M1454" s="1">
        <v>1.9794621897355451</v>
      </c>
      <c r="N1454" s="1" t="s">
        <v>581</v>
      </c>
      <c r="O1454" s="1">
        <v>0.49549748005740801</v>
      </c>
      <c r="P1454" s="1">
        <v>0.60404080860674436</v>
      </c>
      <c r="Q1454" s="1" t="s">
        <v>581</v>
      </c>
      <c r="R1454" s="1" t="s">
        <v>1741</v>
      </c>
      <c r="S1454" s="1" t="s">
        <v>1741</v>
      </c>
      <c r="T1454" s="1" t="s">
        <v>1741</v>
      </c>
      <c r="U1454" s="1" t="s">
        <v>1741</v>
      </c>
      <c r="V1454" s="1" t="s">
        <v>1741</v>
      </c>
      <c r="W1454" s="3" t="s">
        <v>1741</v>
      </c>
      <c r="X1454" s="3" t="s">
        <v>1741</v>
      </c>
      <c r="Y1454" s="3" t="s">
        <v>1741</v>
      </c>
      <c r="Z1454" s="3" t="s">
        <v>1741</v>
      </c>
      <c r="AA1454" s="3" t="s">
        <v>1741</v>
      </c>
      <c r="AB1454" s="3" t="s">
        <v>1741</v>
      </c>
      <c r="AC1454" s="3" t="s">
        <v>1741</v>
      </c>
      <c r="AD1454" s="3" t="s">
        <v>1741</v>
      </c>
      <c r="AE1454" s="3" t="s">
        <v>1741</v>
      </c>
      <c r="AF1454" s="3" t="s">
        <v>1741</v>
      </c>
      <c r="AG1454" s="3" t="s">
        <v>1741</v>
      </c>
      <c r="AH1454" s="3" t="s">
        <v>1741</v>
      </c>
      <c r="AI1454" s="15" t="s">
        <v>1741</v>
      </c>
    </row>
    <row r="1455" spans="1:35" x14ac:dyDescent="0.3">
      <c r="A1455" s="48" t="s">
        <v>223</v>
      </c>
      <c r="B1455" s="89" t="s">
        <v>44</v>
      </c>
      <c r="C1455" s="3" t="s">
        <v>44</v>
      </c>
      <c r="D1455" s="9">
        <v>2017</v>
      </c>
      <c r="E1455" s="4">
        <v>43061</v>
      </c>
      <c r="F1455" s="205">
        <v>6580770</v>
      </c>
      <c r="G1455" s="174">
        <v>149668</v>
      </c>
      <c r="H1455" s="1">
        <v>3.7106126520831402</v>
      </c>
      <c r="I1455" s="1">
        <v>1.8175927925704234</v>
      </c>
      <c r="J1455" s="1">
        <v>2.4485822714510506</v>
      </c>
      <c r="K1455" s="1">
        <v>1.6398959201094279</v>
      </c>
      <c r="L1455" s="1">
        <v>0.97931772134974748</v>
      </c>
      <c r="M1455" s="1">
        <v>1.2537924367241573</v>
      </c>
      <c r="N1455" s="1" t="s">
        <v>581</v>
      </c>
      <c r="O1455" s="1">
        <v>0.2933057706745652</v>
      </c>
      <c r="P1455" s="1" t="s">
        <v>581</v>
      </c>
      <c r="Q1455" s="1" t="s">
        <v>581</v>
      </c>
      <c r="R1455" s="1" t="s">
        <v>1741</v>
      </c>
      <c r="S1455" s="1" t="s">
        <v>1741</v>
      </c>
      <c r="T1455" s="1" t="s">
        <v>1741</v>
      </c>
      <c r="U1455" s="1" t="s">
        <v>1741</v>
      </c>
      <c r="V1455" s="1" t="s">
        <v>1741</v>
      </c>
      <c r="W1455" s="3" t="s">
        <v>1741</v>
      </c>
      <c r="X1455" s="3" t="s">
        <v>1741</v>
      </c>
      <c r="Y1455" s="3" t="s">
        <v>1741</v>
      </c>
      <c r="Z1455" s="3" t="s">
        <v>1741</v>
      </c>
      <c r="AA1455" s="3" t="s">
        <v>1741</v>
      </c>
      <c r="AB1455" s="3" t="s">
        <v>1741</v>
      </c>
      <c r="AC1455" s="3" t="s">
        <v>1741</v>
      </c>
      <c r="AD1455" s="3" t="s">
        <v>1741</v>
      </c>
      <c r="AE1455" s="3" t="s">
        <v>1741</v>
      </c>
      <c r="AF1455" s="3" t="s">
        <v>1741</v>
      </c>
      <c r="AG1455" s="3" t="s">
        <v>1741</v>
      </c>
      <c r="AH1455" s="3" t="s">
        <v>1741</v>
      </c>
      <c r="AI1455" s="15" t="s">
        <v>1741</v>
      </c>
    </row>
    <row r="1456" spans="1:35" x14ac:dyDescent="0.3">
      <c r="A1456" s="48" t="s">
        <v>224</v>
      </c>
      <c r="B1456" s="89" t="s">
        <v>44</v>
      </c>
      <c r="C1456" s="3" t="s">
        <v>44</v>
      </c>
      <c r="D1456" s="9">
        <v>2017</v>
      </c>
      <c r="E1456" s="4">
        <v>43083</v>
      </c>
      <c r="F1456" s="205">
        <v>6580770</v>
      </c>
      <c r="G1456" s="174">
        <v>149668</v>
      </c>
      <c r="H1456" s="1">
        <v>6.752894924946391</v>
      </c>
      <c r="I1456" s="1">
        <v>2.5660103537158574</v>
      </c>
      <c r="J1456" s="1">
        <v>3.9255756276127971</v>
      </c>
      <c r="K1456" s="1">
        <v>1.9390473714991228</v>
      </c>
      <c r="L1456" s="1">
        <v>1.2220363029869821</v>
      </c>
      <c r="M1456" s="1">
        <v>1.9769857257348322</v>
      </c>
      <c r="N1456" s="1" t="s">
        <v>581</v>
      </c>
      <c r="O1456" s="1">
        <v>0.3876591504754478</v>
      </c>
      <c r="P1456" s="1" t="s">
        <v>581</v>
      </c>
      <c r="Q1456" s="1" t="s">
        <v>581</v>
      </c>
      <c r="R1456" s="1" t="s">
        <v>1741</v>
      </c>
      <c r="S1456" s="1" t="s">
        <v>1741</v>
      </c>
      <c r="T1456" s="1" t="s">
        <v>1741</v>
      </c>
      <c r="U1456" s="1" t="s">
        <v>1741</v>
      </c>
      <c r="V1456" s="1" t="s">
        <v>1741</v>
      </c>
      <c r="W1456" s="3" t="s">
        <v>1741</v>
      </c>
      <c r="X1456" s="3" t="s">
        <v>1741</v>
      </c>
      <c r="Y1456" s="3" t="s">
        <v>1741</v>
      </c>
      <c r="Z1456" s="3" t="s">
        <v>1741</v>
      </c>
      <c r="AA1456" s="3" t="s">
        <v>1741</v>
      </c>
      <c r="AB1456" s="3" t="s">
        <v>1741</v>
      </c>
      <c r="AC1456" s="3" t="s">
        <v>1741</v>
      </c>
      <c r="AD1456" s="3" t="s">
        <v>1741</v>
      </c>
      <c r="AE1456" s="3" t="s">
        <v>1741</v>
      </c>
      <c r="AF1456" s="3" t="s">
        <v>1741</v>
      </c>
      <c r="AG1456" s="3" t="s">
        <v>1741</v>
      </c>
      <c r="AH1456" s="3" t="s">
        <v>1741</v>
      </c>
      <c r="AI1456" s="15" t="s">
        <v>1741</v>
      </c>
    </row>
    <row r="1457" spans="1:35" x14ac:dyDescent="0.3">
      <c r="A1457" s="48" t="s">
        <v>225</v>
      </c>
      <c r="B1457" s="102" t="s">
        <v>45</v>
      </c>
      <c r="C1457" s="102" t="s">
        <v>2005</v>
      </c>
      <c r="D1457" s="9">
        <v>2017</v>
      </c>
      <c r="E1457" s="4">
        <v>42769</v>
      </c>
      <c r="F1457" s="205">
        <v>6582550</v>
      </c>
      <c r="G1457" s="174">
        <v>156341</v>
      </c>
      <c r="H1457" s="1">
        <v>1.5300251352804941</v>
      </c>
      <c r="I1457" s="1">
        <v>1.1059523417520059</v>
      </c>
      <c r="J1457" s="1">
        <v>0.75147903015136053</v>
      </c>
      <c r="K1457" s="1">
        <v>0.84522045506931409</v>
      </c>
      <c r="L1457" s="1">
        <v>0.67832329019724058</v>
      </c>
      <c r="M1457" s="1">
        <v>1.375251078402318</v>
      </c>
      <c r="N1457" s="1" t="s">
        <v>581</v>
      </c>
      <c r="O1457" s="1">
        <v>0.24037669992426486</v>
      </c>
      <c r="P1457" s="1" t="s">
        <v>557</v>
      </c>
      <c r="Q1457" s="1" t="s">
        <v>557</v>
      </c>
      <c r="R1457" s="1" t="s">
        <v>1741</v>
      </c>
      <c r="S1457" s="1" t="s">
        <v>1741</v>
      </c>
      <c r="T1457" s="1" t="s">
        <v>1741</v>
      </c>
      <c r="U1457" s="1" t="s">
        <v>1741</v>
      </c>
      <c r="V1457" s="1" t="s">
        <v>1741</v>
      </c>
      <c r="W1457" s="3" t="s">
        <v>1741</v>
      </c>
      <c r="X1457" s="3" t="s">
        <v>1741</v>
      </c>
      <c r="Y1457" s="3" t="s">
        <v>1741</v>
      </c>
      <c r="Z1457" s="3" t="s">
        <v>1741</v>
      </c>
      <c r="AA1457" s="3" t="s">
        <v>1741</v>
      </c>
      <c r="AB1457" s="3" t="s">
        <v>1741</v>
      </c>
      <c r="AC1457" s="3" t="s">
        <v>1741</v>
      </c>
      <c r="AD1457" s="3" t="s">
        <v>1741</v>
      </c>
      <c r="AE1457" s="3" t="s">
        <v>1741</v>
      </c>
      <c r="AF1457" s="3" t="s">
        <v>1741</v>
      </c>
      <c r="AG1457" s="3" t="s">
        <v>1741</v>
      </c>
      <c r="AH1457" s="3" t="s">
        <v>1741</v>
      </c>
      <c r="AI1457" s="15" t="s">
        <v>1741</v>
      </c>
    </row>
    <row r="1458" spans="1:35" x14ac:dyDescent="0.3">
      <c r="A1458" s="48" t="s">
        <v>226</v>
      </c>
      <c r="B1458" s="102" t="s">
        <v>45</v>
      </c>
      <c r="C1458" s="102" t="s">
        <v>2005</v>
      </c>
      <c r="D1458" s="9">
        <v>2017</v>
      </c>
      <c r="E1458" s="4">
        <v>42790</v>
      </c>
      <c r="F1458" s="205">
        <v>6582550</v>
      </c>
      <c r="G1458" s="174">
        <v>156341</v>
      </c>
      <c r="H1458" s="1">
        <v>2.307485191168551</v>
      </c>
      <c r="I1458" s="1">
        <v>0.88303495873308924</v>
      </c>
      <c r="J1458" s="1">
        <v>1.1043926455881219</v>
      </c>
      <c r="K1458" s="1">
        <v>0.94918290417944218</v>
      </c>
      <c r="L1458" s="1">
        <v>0.66807336828107655</v>
      </c>
      <c r="M1458" s="1">
        <v>0.99238402954073379</v>
      </c>
      <c r="N1458" s="1" t="s">
        <v>581</v>
      </c>
      <c r="O1458" s="1">
        <v>0.18272834174057345</v>
      </c>
      <c r="P1458" s="1" t="s">
        <v>557</v>
      </c>
      <c r="Q1458" s="1" t="s">
        <v>557</v>
      </c>
      <c r="R1458" s="1" t="s">
        <v>1741</v>
      </c>
      <c r="S1458" s="1" t="s">
        <v>1741</v>
      </c>
      <c r="T1458" s="1" t="s">
        <v>1741</v>
      </c>
      <c r="U1458" s="1" t="s">
        <v>1741</v>
      </c>
      <c r="V1458" s="1" t="s">
        <v>1741</v>
      </c>
      <c r="W1458" s="3" t="s">
        <v>1741</v>
      </c>
      <c r="X1458" s="3" t="s">
        <v>1741</v>
      </c>
      <c r="Y1458" s="3" t="s">
        <v>1741</v>
      </c>
      <c r="Z1458" s="3" t="s">
        <v>1741</v>
      </c>
      <c r="AA1458" s="3" t="s">
        <v>1741</v>
      </c>
      <c r="AB1458" s="3" t="s">
        <v>1741</v>
      </c>
      <c r="AC1458" s="3" t="s">
        <v>1741</v>
      </c>
      <c r="AD1458" s="3" t="s">
        <v>1741</v>
      </c>
      <c r="AE1458" s="3" t="s">
        <v>1741</v>
      </c>
      <c r="AF1458" s="3" t="s">
        <v>1741</v>
      </c>
      <c r="AG1458" s="3" t="s">
        <v>1741</v>
      </c>
      <c r="AH1458" s="3" t="s">
        <v>1741</v>
      </c>
      <c r="AI1458" s="15" t="s">
        <v>1741</v>
      </c>
    </row>
    <row r="1459" spans="1:35" x14ac:dyDescent="0.3">
      <c r="A1459" s="48" t="s">
        <v>227</v>
      </c>
      <c r="B1459" s="102" t="s">
        <v>45</v>
      </c>
      <c r="C1459" s="102" t="s">
        <v>2005</v>
      </c>
      <c r="D1459" s="9">
        <v>2017</v>
      </c>
      <c r="E1459" s="4">
        <v>42816</v>
      </c>
      <c r="F1459" s="205">
        <v>6582550</v>
      </c>
      <c r="G1459" s="174">
        <v>156341</v>
      </c>
      <c r="H1459" s="1">
        <v>1.3957774727876398</v>
      </c>
      <c r="I1459" s="1">
        <v>1.1803574800341063</v>
      </c>
      <c r="J1459" s="1">
        <v>0.99824591408229935</v>
      </c>
      <c r="K1459" s="1">
        <v>1.307437126408675</v>
      </c>
      <c r="L1459" s="1">
        <v>0.65442604589232733</v>
      </c>
      <c r="M1459" s="1">
        <v>1.057839361853351</v>
      </c>
      <c r="N1459" s="1" t="s">
        <v>581</v>
      </c>
      <c r="O1459" s="1">
        <v>0.18825954744847773</v>
      </c>
      <c r="P1459" s="1" t="s">
        <v>557</v>
      </c>
      <c r="Q1459" s="1" t="s">
        <v>557</v>
      </c>
      <c r="R1459" s="1" t="s">
        <v>1741</v>
      </c>
      <c r="S1459" s="1" t="s">
        <v>1741</v>
      </c>
      <c r="T1459" s="1" t="s">
        <v>1741</v>
      </c>
      <c r="U1459" s="1" t="s">
        <v>1741</v>
      </c>
      <c r="V1459" s="1" t="s">
        <v>1741</v>
      </c>
      <c r="W1459" s="3" t="s">
        <v>1741</v>
      </c>
      <c r="X1459" s="3" t="s">
        <v>1741</v>
      </c>
      <c r="Y1459" s="3" t="s">
        <v>1741</v>
      </c>
      <c r="Z1459" s="3" t="s">
        <v>1741</v>
      </c>
      <c r="AA1459" s="3" t="s">
        <v>1741</v>
      </c>
      <c r="AB1459" s="3" t="s">
        <v>1741</v>
      </c>
      <c r="AC1459" s="3" t="s">
        <v>1741</v>
      </c>
      <c r="AD1459" s="3" t="s">
        <v>1741</v>
      </c>
      <c r="AE1459" s="3" t="s">
        <v>1741</v>
      </c>
      <c r="AF1459" s="3" t="s">
        <v>1741</v>
      </c>
      <c r="AG1459" s="3" t="s">
        <v>1741</v>
      </c>
      <c r="AH1459" s="3" t="s">
        <v>1741</v>
      </c>
      <c r="AI1459" s="15" t="s">
        <v>1741</v>
      </c>
    </row>
    <row r="1460" spans="1:35" x14ac:dyDescent="0.3">
      <c r="A1460" s="48" t="s">
        <v>228</v>
      </c>
      <c r="B1460" s="102" t="s">
        <v>45</v>
      </c>
      <c r="C1460" s="102" t="s">
        <v>2005</v>
      </c>
      <c r="D1460" s="9">
        <v>2017</v>
      </c>
      <c r="E1460" s="4">
        <v>42844</v>
      </c>
      <c r="F1460" s="205">
        <v>6582550</v>
      </c>
      <c r="G1460" s="174">
        <v>156341</v>
      </c>
      <c r="H1460" s="1">
        <v>1.8838763301508141</v>
      </c>
      <c r="I1460" s="1">
        <v>1.0640112864595295</v>
      </c>
      <c r="J1460" s="1">
        <v>1.2171768540087711</v>
      </c>
      <c r="K1460" s="1">
        <v>0.89954832288898379</v>
      </c>
      <c r="L1460" s="1">
        <v>0.71407635858569285</v>
      </c>
      <c r="M1460" s="1">
        <v>0.51893653553813013</v>
      </c>
      <c r="N1460" s="1" t="s">
        <v>581</v>
      </c>
      <c r="O1460" s="1">
        <v>0.26645668602425715</v>
      </c>
      <c r="P1460" s="1" t="s">
        <v>581</v>
      </c>
      <c r="Q1460" s="1" t="s">
        <v>581</v>
      </c>
      <c r="R1460" s="1" t="s">
        <v>1741</v>
      </c>
      <c r="S1460" s="1" t="s">
        <v>1741</v>
      </c>
      <c r="T1460" s="1" t="s">
        <v>1741</v>
      </c>
      <c r="U1460" s="1" t="s">
        <v>1741</v>
      </c>
      <c r="V1460" s="1" t="s">
        <v>1741</v>
      </c>
      <c r="W1460" s="3" t="s">
        <v>1741</v>
      </c>
      <c r="X1460" s="3" t="s">
        <v>1741</v>
      </c>
      <c r="Y1460" s="3" t="s">
        <v>1741</v>
      </c>
      <c r="Z1460" s="3" t="s">
        <v>1741</v>
      </c>
      <c r="AA1460" s="3" t="s">
        <v>1741</v>
      </c>
      <c r="AB1460" s="3" t="s">
        <v>1741</v>
      </c>
      <c r="AC1460" s="3" t="s">
        <v>1741</v>
      </c>
      <c r="AD1460" s="3" t="s">
        <v>1741</v>
      </c>
      <c r="AE1460" s="3" t="s">
        <v>1741</v>
      </c>
      <c r="AF1460" s="3" t="s">
        <v>1741</v>
      </c>
      <c r="AG1460" s="3" t="s">
        <v>1741</v>
      </c>
      <c r="AH1460" s="3" t="s">
        <v>1741</v>
      </c>
      <c r="AI1460" s="15" t="s">
        <v>1741</v>
      </c>
    </row>
    <row r="1461" spans="1:35" x14ac:dyDescent="0.3">
      <c r="A1461" s="48" t="s">
        <v>229</v>
      </c>
      <c r="B1461" s="102" t="s">
        <v>45</v>
      </c>
      <c r="C1461" s="102" t="s">
        <v>2005</v>
      </c>
      <c r="D1461" s="9">
        <v>2017</v>
      </c>
      <c r="E1461" s="4">
        <v>42873</v>
      </c>
      <c r="F1461" s="205">
        <v>6582550</v>
      </c>
      <c r="G1461" s="174">
        <v>156341</v>
      </c>
      <c r="H1461" s="1">
        <v>1.1291958890212166</v>
      </c>
      <c r="I1461" s="1">
        <v>0.74588681575581139</v>
      </c>
      <c r="J1461" s="1">
        <v>0.73541087733227495</v>
      </c>
      <c r="K1461" s="1">
        <v>0.4921485598341494</v>
      </c>
      <c r="L1461" s="1">
        <v>0.76606678135062412</v>
      </c>
      <c r="M1461" s="1">
        <v>0.62965903577257321</v>
      </c>
      <c r="N1461" s="1" t="s">
        <v>581</v>
      </c>
      <c r="O1461" s="1">
        <v>0.13453310396541834</v>
      </c>
      <c r="P1461" s="1" t="s">
        <v>581</v>
      </c>
      <c r="Q1461" s="1" t="s">
        <v>581</v>
      </c>
      <c r="R1461" s="1" t="s">
        <v>1741</v>
      </c>
      <c r="S1461" s="1" t="s">
        <v>1741</v>
      </c>
      <c r="T1461" s="1" t="s">
        <v>1741</v>
      </c>
      <c r="U1461" s="1" t="s">
        <v>1741</v>
      </c>
      <c r="V1461" s="1" t="s">
        <v>1741</v>
      </c>
      <c r="W1461" s="3" t="s">
        <v>1741</v>
      </c>
      <c r="X1461" s="3" t="s">
        <v>1741</v>
      </c>
      <c r="Y1461" s="3" t="s">
        <v>1741</v>
      </c>
      <c r="Z1461" s="3" t="s">
        <v>1741</v>
      </c>
      <c r="AA1461" s="3" t="s">
        <v>1741</v>
      </c>
      <c r="AB1461" s="3" t="s">
        <v>1741</v>
      </c>
      <c r="AC1461" s="3" t="s">
        <v>1741</v>
      </c>
      <c r="AD1461" s="3" t="s">
        <v>1741</v>
      </c>
      <c r="AE1461" s="3" t="s">
        <v>1741</v>
      </c>
      <c r="AF1461" s="3" t="s">
        <v>1741</v>
      </c>
      <c r="AG1461" s="3" t="s">
        <v>1741</v>
      </c>
      <c r="AH1461" s="3" t="s">
        <v>1741</v>
      </c>
      <c r="AI1461" s="15" t="s">
        <v>1741</v>
      </c>
    </row>
    <row r="1462" spans="1:35" x14ac:dyDescent="0.3">
      <c r="A1462" s="48" t="s">
        <v>230</v>
      </c>
      <c r="B1462" s="102" t="s">
        <v>45</v>
      </c>
      <c r="C1462" s="102" t="s">
        <v>2005</v>
      </c>
      <c r="D1462" s="9">
        <v>2017</v>
      </c>
      <c r="E1462" s="4">
        <v>42906</v>
      </c>
      <c r="F1462" s="205">
        <v>6582550</v>
      </c>
      <c r="G1462" s="174">
        <v>156341</v>
      </c>
      <c r="H1462" s="1">
        <v>1.7352150537634412</v>
      </c>
      <c r="I1462" s="1">
        <v>1.2270844350431869</v>
      </c>
      <c r="J1462" s="1">
        <v>1.1852194606028557</v>
      </c>
      <c r="K1462" s="1">
        <v>0.76785871672836237</v>
      </c>
      <c r="L1462" s="1">
        <v>0.72051824431517719</v>
      </c>
      <c r="M1462" s="1">
        <v>1.4223074211175746</v>
      </c>
      <c r="N1462" s="1" t="s">
        <v>581</v>
      </c>
      <c r="O1462" s="1">
        <v>0.22987176097303014</v>
      </c>
      <c r="P1462" s="1" t="s">
        <v>581</v>
      </c>
      <c r="Q1462" s="1" t="s">
        <v>581</v>
      </c>
      <c r="R1462" s="1" t="s">
        <v>1741</v>
      </c>
      <c r="S1462" s="1" t="s">
        <v>1741</v>
      </c>
      <c r="T1462" s="1" t="s">
        <v>1741</v>
      </c>
      <c r="U1462" s="1" t="s">
        <v>1741</v>
      </c>
      <c r="V1462" s="1" t="s">
        <v>1741</v>
      </c>
      <c r="W1462" s="3" t="s">
        <v>1741</v>
      </c>
      <c r="X1462" s="3" t="s">
        <v>1741</v>
      </c>
      <c r="Y1462" s="3" t="s">
        <v>1741</v>
      </c>
      <c r="Z1462" s="3" t="s">
        <v>1741</v>
      </c>
      <c r="AA1462" s="3" t="s">
        <v>1741</v>
      </c>
      <c r="AB1462" s="3" t="s">
        <v>1741</v>
      </c>
      <c r="AC1462" s="3" t="s">
        <v>1741</v>
      </c>
      <c r="AD1462" s="3" t="s">
        <v>1741</v>
      </c>
      <c r="AE1462" s="3" t="s">
        <v>1741</v>
      </c>
      <c r="AF1462" s="3" t="s">
        <v>1741</v>
      </c>
      <c r="AG1462" s="3" t="s">
        <v>1741</v>
      </c>
      <c r="AH1462" s="3" t="s">
        <v>1741</v>
      </c>
      <c r="AI1462" s="15" t="s">
        <v>1741</v>
      </c>
    </row>
    <row r="1463" spans="1:35" x14ac:dyDescent="0.3">
      <c r="A1463" s="48" t="s">
        <v>231</v>
      </c>
      <c r="B1463" s="102" t="s">
        <v>45</v>
      </c>
      <c r="C1463" s="102" t="s">
        <v>2005</v>
      </c>
      <c r="D1463" s="9">
        <v>2017</v>
      </c>
      <c r="E1463" s="4">
        <v>42928</v>
      </c>
      <c r="F1463" s="205">
        <v>6582550</v>
      </c>
      <c r="G1463" s="174">
        <v>156341</v>
      </c>
      <c r="H1463" s="1">
        <v>1.6154234424034939</v>
      </c>
      <c r="I1463" s="1">
        <v>1.0935545460530647</v>
      </c>
      <c r="J1463" s="1">
        <v>1.0362543068448657</v>
      </c>
      <c r="K1463" s="1">
        <v>0.92989444115258846</v>
      </c>
      <c r="L1463" s="1">
        <v>0.68009743893607222</v>
      </c>
      <c r="M1463" s="1">
        <v>0.7608576382030855</v>
      </c>
      <c r="N1463" s="1" t="s">
        <v>581</v>
      </c>
      <c r="O1463" s="1">
        <v>0.19425241951412209</v>
      </c>
      <c r="P1463" s="1" t="s">
        <v>581</v>
      </c>
      <c r="Q1463" s="1" t="s">
        <v>581</v>
      </c>
      <c r="R1463" s="1" t="s">
        <v>1741</v>
      </c>
      <c r="S1463" s="1" t="s">
        <v>1741</v>
      </c>
      <c r="T1463" s="1" t="s">
        <v>1741</v>
      </c>
      <c r="U1463" s="1" t="s">
        <v>1741</v>
      </c>
      <c r="V1463" s="1" t="s">
        <v>1741</v>
      </c>
      <c r="W1463" s="3" t="s">
        <v>1741</v>
      </c>
      <c r="X1463" s="3" t="s">
        <v>1741</v>
      </c>
      <c r="Y1463" s="3" t="s">
        <v>1741</v>
      </c>
      <c r="Z1463" s="3" t="s">
        <v>1741</v>
      </c>
      <c r="AA1463" s="3" t="s">
        <v>1741</v>
      </c>
      <c r="AB1463" s="3" t="s">
        <v>1741</v>
      </c>
      <c r="AC1463" s="3" t="s">
        <v>1741</v>
      </c>
      <c r="AD1463" s="3" t="s">
        <v>1741</v>
      </c>
      <c r="AE1463" s="3" t="s">
        <v>1741</v>
      </c>
      <c r="AF1463" s="3" t="s">
        <v>1741</v>
      </c>
      <c r="AG1463" s="3" t="s">
        <v>1741</v>
      </c>
      <c r="AH1463" s="3" t="s">
        <v>1741</v>
      </c>
      <c r="AI1463" s="15" t="s">
        <v>1741</v>
      </c>
    </row>
    <row r="1464" spans="1:35" x14ac:dyDescent="0.3">
      <c r="A1464" s="48" t="s">
        <v>232</v>
      </c>
      <c r="B1464" s="102" t="s">
        <v>45</v>
      </c>
      <c r="C1464" s="102" t="s">
        <v>2005</v>
      </c>
      <c r="D1464" s="9">
        <v>2017</v>
      </c>
      <c r="E1464" s="4">
        <v>42958</v>
      </c>
      <c r="F1464" s="205">
        <v>6582550</v>
      </c>
      <c r="G1464" s="174">
        <v>156341</v>
      </c>
      <c r="H1464" s="1">
        <v>1.4169888888888891</v>
      </c>
      <c r="I1464" s="1">
        <v>1.0432222222222221</v>
      </c>
      <c r="J1464" s="1">
        <v>0.95839111111111097</v>
      </c>
      <c r="K1464" s="1">
        <v>0.7766777777777778</v>
      </c>
      <c r="L1464" s="1">
        <v>0.63974444444444445</v>
      </c>
      <c r="M1464" s="1">
        <v>0.85317777777777792</v>
      </c>
      <c r="N1464" s="1" t="s">
        <v>581</v>
      </c>
      <c r="O1464" s="1">
        <v>0.20669222222222225</v>
      </c>
      <c r="P1464" s="1" t="s">
        <v>581</v>
      </c>
      <c r="Q1464" s="1" t="s">
        <v>581</v>
      </c>
      <c r="R1464" s="1" t="s">
        <v>1741</v>
      </c>
      <c r="S1464" s="1" t="s">
        <v>1741</v>
      </c>
      <c r="T1464" s="1" t="s">
        <v>1741</v>
      </c>
      <c r="U1464" s="1" t="s">
        <v>1741</v>
      </c>
      <c r="V1464" s="1" t="s">
        <v>1741</v>
      </c>
      <c r="W1464" s="3" t="s">
        <v>1741</v>
      </c>
      <c r="X1464" s="3" t="s">
        <v>1741</v>
      </c>
      <c r="Y1464" s="3" t="s">
        <v>1741</v>
      </c>
      <c r="Z1464" s="3" t="s">
        <v>1741</v>
      </c>
      <c r="AA1464" s="3" t="s">
        <v>1741</v>
      </c>
      <c r="AB1464" s="3" t="s">
        <v>1741</v>
      </c>
      <c r="AC1464" s="3" t="s">
        <v>1741</v>
      </c>
      <c r="AD1464" s="3" t="s">
        <v>1741</v>
      </c>
      <c r="AE1464" s="3" t="s">
        <v>1741</v>
      </c>
      <c r="AF1464" s="3" t="s">
        <v>1741</v>
      </c>
      <c r="AG1464" s="3" t="s">
        <v>1741</v>
      </c>
      <c r="AH1464" s="3" t="s">
        <v>1741</v>
      </c>
      <c r="AI1464" s="15" t="s">
        <v>1741</v>
      </c>
    </row>
    <row r="1465" spans="1:35" x14ac:dyDescent="0.3">
      <c r="A1465" s="48" t="s">
        <v>233</v>
      </c>
      <c r="B1465" s="102" t="s">
        <v>45</v>
      </c>
      <c r="C1465" s="102" t="s">
        <v>2005</v>
      </c>
      <c r="D1465" s="9">
        <v>2017</v>
      </c>
      <c r="E1465" s="4">
        <v>42998</v>
      </c>
      <c r="F1465" s="205">
        <v>6582550</v>
      </c>
      <c r="G1465" s="174">
        <v>156341</v>
      </c>
      <c r="H1465" s="1">
        <v>1.3441790316499214</v>
      </c>
      <c r="I1465" s="1">
        <v>1.0265708519085324</v>
      </c>
      <c r="J1465" s="1">
        <v>0.16523609909730075</v>
      </c>
      <c r="K1465" s="1" t="s">
        <v>556</v>
      </c>
      <c r="L1465" s="1">
        <v>0.63987402133652704</v>
      </c>
      <c r="M1465" s="1">
        <v>0.76178277552287799</v>
      </c>
      <c r="N1465" s="1" t="s">
        <v>581</v>
      </c>
      <c r="O1465" s="1">
        <v>0.25284450063211139</v>
      </c>
      <c r="P1465" s="1" t="s">
        <v>581</v>
      </c>
      <c r="Q1465" s="1" t="s">
        <v>581</v>
      </c>
      <c r="R1465" s="1" t="s">
        <v>1741</v>
      </c>
      <c r="S1465" s="1" t="s">
        <v>1741</v>
      </c>
      <c r="T1465" s="1" t="s">
        <v>1741</v>
      </c>
      <c r="U1465" s="1" t="s">
        <v>1741</v>
      </c>
      <c r="V1465" s="1" t="s">
        <v>1741</v>
      </c>
      <c r="W1465" s="3" t="s">
        <v>1741</v>
      </c>
      <c r="X1465" s="3" t="s">
        <v>1741</v>
      </c>
      <c r="Y1465" s="3" t="s">
        <v>1741</v>
      </c>
      <c r="Z1465" s="3" t="s">
        <v>1741</v>
      </c>
      <c r="AA1465" s="3" t="s">
        <v>1741</v>
      </c>
      <c r="AB1465" s="3" t="s">
        <v>1741</v>
      </c>
      <c r="AC1465" s="3" t="s">
        <v>1741</v>
      </c>
      <c r="AD1465" s="3" t="s">
        <v>1741</v>
      </c>
      <c r="AE1465" s="3" t="s">
        <v>1741</v>
      </c>
      <c r="AF1465" s="3" t="s">
        <v>1741</v>
      </c>
      <c r="AG1465" s="3" t="s">
        <v>1741</v>
      </c>
      <c r="AH1465" s="3" t="s">
        <v>1741</v>
      </c>
      <c r="AI1465" s="15" t="s">
        <v>1741</v>
      </c>
    </row>
    <row r="1466" spans="1:35" x14ac:dyDescent="0.3">
      <c r="A1466" s="48" t="s">
        <v>234</v>
      </c>
      <c r="B1466" s="102" t="s">
        <v>45</v>
      </c>
      <c r="C1466" s="102" t="s">
        <v>2005</v>
      </c>
      <c r="D1466" s="9">
        <v>2017</v>
      </c>
      <c r="E1466" s="4">
        <v>43025</v>
      </c>
      <c r="F1466" s="205">
        <v>6582550</v>
      </c>
      <c r="G1466" s="174">
        <v>156341</v>
      </c>
      <c r="H1466" s="1">
        <v>2.0641882111920191</v>
      </c>
      <c r="I1466" s="1">
        <v>1.3169439062952324</v>
      </c>
      <c r="J1466" s="1">
        <v>0.66248023693410829</v>
      </c>
      <c r="K1466" s="1">
        <v>1.1868973656668227</v>
      </c>
      <c r="L1466" s="1">
        <v>0.86861736477609297</v>
      </c>
      <c r="M1466" s="1">
        <v>1.1860066359364911</v>
      </c>
      <c r="N1466" s="1" t="s">
        <v>581</v>
      </c>
      <c r="O1466" s="1">
        <v>0.24803260070813016</v>
      </c>
      <c r="P1466" s="1" t="s">
        <v>581</v>
      </c>
      <c r="Q1466" s="1" t="s">
        <v>581</v>
      </c>
      <c r="R1466" s="1" t="s">
        <v>1741</v>
      </c>
      <c r="S1466" s="1" t="s">
        <v>1741</v>
      </c>
      <c r="T1466" s="1" t="s">
        <v>1741</v>
      </c>
      <c r="U1466" s="1" t="s">
        <v>1741</v>
      </c>
      <c r="V1466" s="1" t="s">
        <v>1741</v>
      </c>
      <c r="W1466" s="3" t="s">
        <v>1741</v>
      </c>
      <c r="X1466" s="3" t="s">
        <v>1741</v>
      </c>
      <c r="Y1466" s="3" t="s">
        <v>1741</v>
      </c>
      <c r="Z1466" s="3" t="s">
        <v>1741</v>
      </c>
      <c r="AA1466" s="3" t="s">
        <v>1741</v>
      </c>
      <c r="AB1466" s="3" t="s">
        <v>1741</v>
      </c>
      <c r="AC1466" s="3" t="s">
        <v>1741</v>
      </c>
      <c r="AD1466" s="3" t="s">
        <v>1741</v>
      </c>
      <c r="AE1466" s="3" t="s">
        <v>1741</v>
      </c>
      <c r="AF1466" s="3" t="s">
        <v>1741</v>
      </c>
      <c r="AG1466" s="3" t="s">
        <v>1741</v>
      </c>
      <c r="AH1466" s="3" t="s">
        <v>1741</v>
      </c>
      <c r="AI1466" s="15" t="s">
        <v>1741</v>
      </c>
    </row>
    <row r="1467" spans="1:35" x14ac:dyDescent="0.3">
      <c r="A1467" s="48" t="s">
        <v>235</v>
      </c>
      <c r="B1467" s="102" t="s">
        <v>45</v>
      </c>
      <c r="C1467" s="102" t="s">
        <v>2005</v>
      </c>
      <c r="D1467" s="9">
        <v>2017</v>
      </c>
      <c r="E1467" s="4">
        <v>43059</v>
      </c>
      <c r="F1467" s="205">
        <v>6582550</v>
      </c>
      <c r="G1467" s="174">
        <v>156341</v>
      </c>
      <c r="H1467" s="1">
        <v>1.7169296885294087</v>
      </c>
      <c r="I1467" s="1">
        <v>1.0584729528385077</v>
      </c>
      <c r="J1467" s="1">
        <v>0.96576154711588169</v>
      </c>
      <c r="K1467" s="1">
        <v>0.83165587212779113</v>
      </c>
      <c r="L1467" s="1">
        <v>0.72492676944283962</v>
      </c>
      <c r="M1467" s="1">
        <v>0.90724805140835796</v>
      </c>
      <c r="N1467" s="1" t="s">
        <v>581</v>
      </c>
      <c r="O1467" s="1">
        <v>0.26473479895804825</v>
      </c>
      <c r="P1467" s="1">
        <v>1.0392150900558479</v>
      </c>
      <c r="Q1467" s="1" t="s">
        <v>581</v>
      </c>
      <c r="R1467" s="1" t="s">
        <v>1741</v>
      </c>
      <c r="S1467" s="1" t="s">
        <v>1741</v>
      </c>
      <c r="T1467" s="1" t="s">
        <v>1741</v>
      </c>
      <c r="U1467" s="1" t="s">
        <v>1741</v>
      </c>
      <c r="V1467" s="1" t="s">
        <v>1741</v>
      </c>
      <c r="W1467" s="3" t="s">
        <v>1741</v>
      </c>
      <c r="X1467" s="3" t="s">
        <v>1741</v>
      </c>
      <c r="Y1467" s="3" t="s">
        <v>1741</v>
      </c>
      <c r="Z1467" s="3" t="s">
        <v>1741</v>
      </c>
      <c r="AA1467" s="3" t="s">
        <v>1741</v>
      </c>
      <c r="AB1467" s="3" t="s">
        <v>1741</v>
      </c>
      <c r="AC1467" s="3" t="s">
        <v>1741</v>
      </c>
      <c r="AD1467" s="3" t="s">
        <v>1741</v>
      </c>
      <c r="AE1467" s="3" t="s">
        <v>1741</v>
      </c>
      <c r="AF1467" s="3" t="s">
        <v>1741</v>
      </c>
      <c r="AG1467" s="3" t="s">
        <v>1741</v>
      </c>
      <c r="AH1467" s="3" t="s">
        <v>1741</v>
      </c>
      <c r="AI1467" s="15" t="s">
        <v>1741</v>
      </c>
    </row>
    <row r="1468" spans="1:35" x14ac:dyDescent="0.3">
      <c r="A1468" s="48" t="s">
        <v>236</v>
      </c>
      <c r="B1468" s="102" t="s">
        <v>45</v>
      </c>
      <c r="C1468" s="102" t="s">
        <v>2005</v>
      </c>
      <c r="D1468" s="9">
        <v>2017</v>
      </c>
      <c r="E1468" s="4">
        <v>43083</v>
      </c>
      <c r="F1468" s="205">
        <v>6582550</v>
      </c>
      <c r="G1468" s="174">
        <v>156341</v>
      </c>
      <c r="H1468" s="1">
        <v>2.3449873545776425</v>
      </c>
      <c r="I1468" s="1">
        <v>1.4627100545158205</v>
      </c>
      <c r="J1468" s="1">
        <v>1.6699162592030572</v>
      </c>
      <c r="K1468" s="1">
        <v>1.3650311920418141</v>
      </c>
      <c r="L1468" s="1" t="s">
        <v>587</v>
      </c>
      <c r="M1468" s="1">
        <v>1.4448715787107287</v>
      </c>
      <c r="N1468" s="1" t="s">
        <v>581</v>
      </c>
      <c r="O1468" s="1">
        <v>0.3005015455516214</v>
      </c>
      <c r="P1468" s="1" t="s">
        <v>581</v>
      </c>
      <c r="Q1468" s="1" t="s">
        <v>581</v>
      </c>
      <c r="R1468" s="1" t="s">
        <v>1741</v>
      </c>
      <c r="S1468" s="1" t="s">
        <v>1741</v>
      </c>
      <c r="T1468" s="1" t="s">
        <v>1741</v>
      </c>
      <c r="U1468" s="1" t="s">
        <v>1741</v>
      </c>
      <c r="V1468" s="1" t="s">
        <v>1741</v>
      </c>
      <c r="W1468" s="3" t="s">
        <v>1741</v>
      </c>
      <c r="X1468" s="3" t="s">
        <v>1741</v>
      </c>
      <c r="Y1468" s="3" t="s">
        <v>1741</v>
      </c>
      <c r="Z1468" s="3" t="s">
        <v>1741</v>
      </c>
      <c r="AA1468" s="3" t="s">
        <v>1741</v>
      </c>
      <c r="AB1468" s="3" t="s">
        <v>1741</v>
      </c>
      <c r="AC1468" s="3" t="s">
        <v>1741</v>
      </c>
      <c r="AD1468" s="3" t="s">
        <v>1741</v>
      </c>
      <c r="AE1468" s="3" t="s">
        <v>1741</v>
      </c>
      <c r="AF1468" s="3" t="s">
        <v>1741</v>
      </c>
      <c r="AG1468" s="3" t="s">
        <v>1741</v>
      </c>
      <c r="AH1468" s="3" t="s">
        <v>1741</v>
      </c>
      <c r="AI1468" s="15" t="s">
        <v>1741</v>
      </c>
    </row>
    <row r="1469" spans="1:35" x14ac:dyDescent="0.3">
      <c r="A1469" s="48" t="s">
        <v>237</v>
      </c>
      <c r="B1469" s="89" t="s">
        <v>46</v>
      </c>
      <c r="C1469" s="3" t="s">
        <v>46</v>
      </c>
      <c r="D1469" s="9">
        <v>2017</v>
      </c>
      <c r="E1469" s="4">
        <v>42772</v>
      </c>
      <c r="F1469" s="202" t="s">
        <v>1282</v>
      </c>
      <c r="G1469" s="202" t="s">
        <v>1283</v>
      </c>
      <c r="H1469" s="1">
        <v>3.6314694293177494</v>
      </c>
      <c r="I1469" s="1">
        <v>4.3992119360694213</v>
      </c>
      <c r="J1469" s="1">
        <v>2.8264599105680257</v>
      </c>
      <c r="K1469" s="1">
        <v>2.5557344932926025</v>
      </c>
      <c r="L1469" s="1">
        <v>4.7483065480143445</v>
      </c>
      <c r="M1469" s="1">
        <v>10.08317837694249</v>
      </c>
      <c r="N1469" s="1" t="s">
        <v>581</v>
      </c>
      <c r="O1469" s="1">
        <v>1.0200557843007041</v>
      </c>
      <c r="P1469" s="1" t="s">
        <v>557</v>
      </c>
      <c r="Q1469" s="1" t="s">
        <v>557</v>
      </c>
      <c r="R1469" s="1" t="s">
        <v>1741</v>
      </c>
      <c r="S1469" s="1" t="s">
        <v>1741</v>
      </c>
      <c r="T1469" s="1" t="s">
        <v>1741</v>
      </c>
      <c r="U1469" s="1" t="s">
        <v>1741</v>
      </c>
      <c r="V1469" s="1" t="s">
        <v>1741</v>
      </c>
      <c r="W1469" s="3" t="s">
        <v>1741</v>
      </c>
      <c r="X1469" s="3" t="s">
        <v>1741</v>
      </c>
      <c r="Y1469" s="3" t="s">
        <v>1741</v>
      </c>
      <c r="Z1469" s="3" t="s">
        <v>1741</v>
      </c>
      <c r="AA1469" s="3" t="s">
        <v>1741</v>
      </c>
      <c r="AB1469" s="3" t="s">
        <v>1741</v>
      </c>
      <c r="AC1469" s="3" t="s">
        <v>1741</v>
      </c>
      <c r="AD1469" s="3" t="s">
        <v>1741</v>
      </c>
      <c r="AE1469" s="3" t="s">
        <v>1741</v>
      </c>
      <c r="AF1469" s="3" t="s">
        <v>1741</v>
      </c>
      <c r="AG1469" s="3" t="s">
        <v>1741</v>
      </c>
      <c r="AH1469" s="3" t="s">
        <v>1741</v>
      </c>
      <c r="AI1469" s="15" t="s">
        <v>1741</v>
      </c>
    </row>
    <row r="1470" spans="1:35" x14ac:dyDescent="0.3">
      <c r="A1470" s="48" t="s">
        <v>238</v>
      </c>
      <c r="B1470" s="89" t="s">
        <v>46</v>
      </c>
      <c r="C1470" s="3" t="s">
        <v>46</v>
      </c>
      <c r="D1470" s="9">
        <v>2017</v>
      </c>
      <c r="E1470" s="4">
        <v>42788</v>
      </c>
      <c r="F1470" s="202" t="s">
        <v>1282</v>
      </c>
      <c r="G1470" s="202" t="s">
        <v>1283</v>
      </c>
      <c r="H1470" s="1">
        <v>3.475446673243451</v>
      </c>
      <c r="I1470" s="1">
        <v>4.307245423654499</v>
      </c>
      <c r="J1470" s="1">
        <v>3.5842595637399985</v>
      </c>
      <c r="K1470" s="1">
        <v>2.4955497095253754</v>
      </c>
      <c r="L1470" s="1">
        <v>4.6781760385837989</v>
      </c>
      <c r="M1470" s="1">
        <v>8.8128904965471904</v>
      </c>
      <c r="N1470" s="1" t="s">
        <v>581</v>
      </c>
      <c r="O1470" s="1">
        <v>1.1421352625232928</v>
      </c>
      <c r="P1470" s="1" t="s">
        <v>557</v>
      </c>
      <c r="Q1470" s="1" t="s">
        <v>557</v>
      </c>
      <c r="R1470" s="1" t="s">
        <v>1741</v>
      </c>
      <c r="S1470" s="1" t="s">
        <v>1741</v>
      </c>
      <c r="T1470" s="1" t="s">
        <v>1741</v>
      </c>
      <c r="U1470" s="1" t="s">
        <v>1741</v>
      </c>
      <c r="V1470" s="1" t="s">
        <v>1741</v>
      </c>
      <c r="W1470" s="3" t="s">
        <v>1741</v>
      </c>
      <c r="X1470" s="3" t="s">
        <v>1741</v>
      </c>
      <c r="Y1470" s="3" t="s">
        <v>1741</v>
      </c>
      <c r="Z1470" s="3" t="s">
        <v>1741</v>
      </c>
      <c r="AA1470" s="3" t="s">
        <v>1741</v>
      </c>
      <c r="AB1470" s="3" t="s">
        <v>1741</v>
      </c>
      <c r="AC1470" s="3" t="s">
        <v>1741</v>
      </c>
      <c r="AD1470" s="3" t="s">
        <v>1741</v>
      </c>
      <c r="AE1470" s="3" t="s">
        <v>1741</v>
      </c>
      <c r="AF1470" s="3" t="s">
        <v>1741</v>
      </c>
      <c r="AG1470" s="3" t="s">
        <v>1741</v>
      </c>
      <c r="AH1470" s="3" t="s">
        <v>1741</v>
      </c>
      <c r="AI1470" s="15" t="s">
        <v>1741</v>
      </c>
    </row>
    <row r="1471" spans="1:35" x14ac:dyDescent="0.3">
      <c r="A1471" s="48" t="s">
        <v>239</v>
      </c>
      <c r="B1471" s="89" t="s">
        <v>46</v>
      </c>
      <c r="C1471" s="3" t="s">
        <v>46</v>
      </c>
      <c r="D1471" s="9">
        <v>2017</v>
      </c>
      <c r="E1471" s="4">
        <v>42816</v>
      </c>
      <c r="F1471" s="202" t="s">
        <v>1282</v>
      </c>
      <c r="G1471" s="202" t="s">
        <v>1283</v>
      </c>
      <c r="H1471" s="1">
        <v>3.2982321475689029</v>
      </c>
      <c r="I1471" s="1">
        <v>3.6841214525838937</v>
      </c>
      <c r="J1471" s="1">
        <v>2.4780835119434808</v>
      </c>
      <c r="K1471" s="1">
        <v>2.6897347727500414</v>
      </c>
      <c r="L1471" s="1">
        <v>4.0182280134659969</v>
      </c>
      <c r="M1471" s="1">
        <v>8.3138837962358814</v>
      </c>
      <c r="N1471" s="1" t="s">
        <v>581</v>
      </c>
      <c r="O1471" s="1">
        <v>0.85018187367320641</v>
      </c>
      <c r="P1471" s="1" t="s">
        <v>557</v>
      </c>
      <c r="Q1471" s="1" t="s">
        <v>557</v>
      </c>
      <c r="R1471" s="1" t="s">
        <v>1741</v>
      </c>
      <c r="S1471" s="1" t="s">
        <v>1741</v>
      </c>
      <c r="T1471" s="1" t="s">
        <v>1741</v>
      </c>
      <c r="U1471" s="1" t="s">
        <v>1741</v>
      </c>
      <c r="V1471" s="1" t="s">
        <v>1741</v>
      </c>
      <c r="W1471" s="3" t="s">
        <v>1741</v>
      </c>
      <c r="X1471" s="3" t="s">
        <v>1741</v>
      </c>
      <c r="Y1471" s="3" t="s">
        <v>1741</v>
      </c>
      <c r="Z1471" s="3" t="s">
        <v>1741</v>
      </c>
      <c r="AA1471" s="3" t="s">
        <v>1741</v>
      </c>
      <c r="AB1471" s="3" t="s">
        <v>1741</v>
      </c>
      <c r="AC1471" s="3" t="s">
        <v>1741</v>
      </c>
      <c r="AD1471" s="3" t="s">
        <v>1741</v>
      </c>
      <c r="AE1471" s="3" t="s">
        <v>1741</v>
      </c>
      <c r="AF1471" s="3" t="s">
        <v>1741</v>
      </c>
      <c r="AG1471" s="3" t="s">
        <v>1741</v>
      </c>
      <c r="AH1471" s="3" t="s">
        <v>1741</v>
      </c>
      <c r="AI1471" s="15" t="s">
        <v>1741</v>
      </c>
    </row>
    <row r="1472" spans="1:35" x14ac:dyDescent="0.3">
      <c r="A1472" s="48" t="s">
        <v>240</v>
      </c>
      <c r="B1472" s="89" t="s">
        <v>46</v>
      </c>
      <c r="C1472" s="3" t="s">
        <v>46</v>
      </c>
      <c r="D1472" s="9">
        <v>2017</v>
      </c>
      <c r="E1472" s="4">
        <v>42845</v>
      </c>
      <c r="F1472" s="202" t="s">
        <v>1282</v>
      </c>
      <c r="G1472" s="202" t="s">
        <v>1283</v>
      </c>
      <c r="H1472" s="1">
        <v>3.2387082649151617</v>
      </c>
      <c r="I1472" s="1">
        <v>4.0371100164203613</v>
      </c>
      <c r="J1472" s="1">
        <v>2.6961685823754786</v>
      </c>
      <c r="K1472" s="1">
        <v>2.0169896004378765</v>
      </c>
      <c r="L1472" s="1">
        <v>5.3387301587301588</v>
      </c>
      <c r="M1472" s="1">
        <v>9.2846195949644237</v>
      </c>
      <c r="N1472" s="1" t="s">
        <v>581</v>
      </c>
      <c r="O1472" s="1">
        <v>1.1215544608648056</v>
      </c>
      <c r="P1472" s="1">
        <v>0.47091406677613568</v>
      </c>
      <c r="Q1472" s="1" t="s">
        <v>581</v>
      </c>
      <c r="R1472" s="1" t="s">
        <v>1741</v>
      </c>
      <c r="S1472" s="1" t="s">
        <v>1741</v>
      </c>
      <c r="T1472" s="1" t="s">
        <v>1741</v>
      </c>
      <c r="U1472" s="1" t="s">
        <v>1741</v>
      </c>
      <c r="V1472" s="1" t="s">
        <v>1741</v>
      </c>
      <c r="W1472" s="3" t="s">
        <v>1741</v>
      </c>
      <c r="X1472" s="3" t="s">
        <v>1741</v>
      </c>
      <c r="Y1472" s="3" t="s">
        <v>1741</v>
      </c>
      <c r="Z1472" s="3" t="s">
        <v>1741</v>
      </c>
      <c r="AA1472" s="3" t="s">
        <v>1741</v>
      </c>
      <c r="AB1472" s="3" t="s">
        <v>1741</v>
      </c>
      <c r="AC1472" s="3" t="s">
        <v>1741</v>
      </c>
      <c r="AD1472" s="3" t="s">
        <v>1741</v>
      </c>
      <c r="AE1472" s="3" t="s">
        <v>1741</v>
      </c>
      <c r="AF1472" s="3" t="s">
        <v>1741</v>
      </c>
      <c r="AG1472" s="3" t="s">
        <v>1741</v>
      </c>
      <c r="AH1472" s="3" t="s">
        <v>1741</v>
      </c>
      <c r="AI1472" s="15" t="s">
        <v>1741</v>
      </c>
    </row>
    <row r="1473" spans="1:35" x14ac:dyDescent="0.3">
      <c r="A1473" s="48" t="s">
        <v>241</v>
      </c>
      <c r="B1473" s="89" t="s">
        <v>46</v>
      </c>
      <c r="C1473" s="3" t="s">
        <v>46</v>
      </c>
      <c r="D1473" s="9">
        <v>2017</v>
      </c>
      <c r="E1473" s="4">
        <v>42872</v>
      </c>
      <c r="F1473" s="202" t="s">
        <v>1282</v>
      </c>
      <c r="G1473" s="202" t="s">
        <v>1283</v>
      </c>
      <c r="H1473" s="1">
        <v>2.9490823363518186</v>
      </c>
      <c r="I1473" s="1">
        <v>3.7790556767356289</v>
      </c>
      <c r="J1473" s="1">
        <v>2.4267962191817039</v>
      </c>
      <c r="K1473" s="1">
        <v>1.5988058254566284</v>
      </c>
      <c r="L1473" s="1">
        <v>4.4767224095005176</v>
      </c>
      <c r="M1473" s="1">
        <v>8.4947231586137004</v>
      </c>
      <c r="N1473" s="1" t="s">
        <v>581</v>
      </c>
      <c r="O1473" s="1">
        <v>0.89882565492321576</v>
      </c>
      <c r="P1473" s="1" t="s">
        <v>581</v>
      </c>
      <c r="Q1473" s="1" t="s">
        <v>581</v>
      </c>
      <c r="R1473" s="1" t="s">
        <v>1741</v>
      </c>
      <c r="S1473" s="1" t="s">
        <v>1741</v>
      </c>
      <c r="T1473" s="1" t="s">
        <v>1741</v>
      </c>
      <c r="U1473" s="1" t="s">
        <v>1741</v>
      </c>
      <c r="V1473" s="1" t="s">
        <v>1741</v>
      </c>
      <c r="W1473" s="3" t="s">
        <v>1741</v>
      </c>
      <c r="X1473" s="3" t="s">
        <v>1741</v>
      </c>
      <c r="Y1473" s="3" t="s">
        <v>1741</v>
      </c>
      <c r="Z1473" s="3" t="s">
        <v>1741</v>
      </c>
      <c r="AA1473" s="3" t="s">
        <v>1741</v>
      </c>
      <c r="AB1473" s="3" t="s">
        <v>1741</v>
      </c>
      <c r="AC1473" s="3" t="s">
        <v>1741</v>
      </c>
      <c r="AD1473" s="3" t="s">
        <v>1741</v>
      </c>
      <c r="AE1473" s="3" t="s">
        <v>1741</v>
      </c>
      <c r="AF1473" s="3" t="s">
        <v>1741</v>
      </c>
      <c r="AG1473" s="3" t="s">
        <v>1741</v>
      </c>
      <c r="AH1473" s="3" t="s">
        <v>1741</v>
      </c>
      <c r="AI1473" s="15" t="s">
        <v>1741</v>
      </c>
    </row>
    <row r="1474" spans="1:35" x14ac:dyDescent="0.3">
      <c r="A1474" s="48" t="s">
        <v>242</v>
      </c>
      <c r="B1474" s="89" t="s">
        <v>46</v>
      </c>
      <c r="C1474" s="3" t="s">
        <v>46</v>
      </c>
      <c r="D1474" s="9">
        <v>2017</v>
      </c>
      <c r="E1474" s="4">
        <v>42907</v>
      </c>
      <c r="F1474" s="202" t="s">
        <v>1282</v>
      </c>
      <c r="G1474" s="202" t="s">
        <v>1283</v>
      </c>
      <c r="H1474" s="1">
        <v>3.9022821599848667</v>
      </c>
      <c r="I1474" s="1">
        <v>4.3938534121129171</v>
      </c>
      <c r="J1474" s="1">
        <v>3.4402643789431515</v>
      </c>
      <c r="K1474" s="1">
        <v>2.4312292063068175</v>
      </c>
      <c r="L1474" s="1">
        <v>5.3409887505424445</v>
      </c>
      <c r="M1474" s="1">
        <v>9.7384028218223904</v>
      </c>
      <c r="N1474" s="1" t="s">
        <v>581</v>
      </c>
      <c r="O1474" s="1">
        <v>1.1064192008545584</v>
      </c>
      <c r="P1474" s="1">
        <v>0.48202423473645556</v>
      </c>
      <c r="Q1474" s="1" t="s">
        <v>581</v>
      </c>
      <c r="R1474" s="1" t="s">
        <v>1741</v>
      </c>
      <c r="S1474" s="1" t="s">
        <v>1741</v>
      </c>
      <c r="T1474" s="1" t="s">
        <v>1741</v>
      </c>
      <c r="U1474" s="1" t="s">
        <v>1741</v>
      </c>
      <c r="V1474" s="1" t="s">
        <v>1741</v>
      </c>
      <c r="W1474" s="3" t="s">
        <v>1741</v>
      </c>
      <c r="X1474" s="3" t="s">
        <v>1741</v>
      </c>
      <c r="Y1474" s="3" t="s">
        <v>1741</v>
      </c>
      <c r="Z1474" s="3" t="s">
        <v>1741</v>
      </c>
      <c r="AA1474" s="3" t="s">
        <v>1741</v>
      </c>
      <c r="AB1474" s="3" t="s">
        <v>1741</v>
      </c>
      <c r="AC1474" s="3" t="s">
        <v>1741</v>
      </c>
      <c r="AD1474" s="3" t="s">
        <v>1741</v>
      </c>
      <c r="AE1474" s="3" t="s">
        <v>1741</v>
      </c>
      <c r="AF1474" s="3" t="s">
        <v>1741</v>
      </c>
      <c r="AG1474" s="3" t="s">
        <v>1741</v>
      </c>
      <c r="AH1474" s="3" t="s">
        <v>1741</v>
      </c>
      <c r="AI1474" s="15" t="s">
        <v>1741</v>
      </c>
    </row>
    <row r="1475" spans="1:35" x14ac:dyDescent="0.3">
      <c r="A1475" s="48" t="s">
        <v>243</v>
      </c>
      <c r="B1475" s="89" t="s">
        <v>46</v>
      </c>
      <c r="C1475" s="3" t="s">
        <v>46</v>
      </c>
      <c r="D1475" s="9">
        <v>2017</v>
      </c>
      <c r="E1475" s="4">
        <v>42927</v>
      </c>
      <c r="F1475" s="202" t="s">
        <v>1282</v>
      </c>
      <c r="G1475" s="202" t="s">
        <v>1283</v>
      </c>
      <c r="H1475" s="1">
        <v>4.24979617020339</v>
      </c>
      <c r="I1475" s="1">
        <v>4.393468632246976</v>
      </c>
      <c r="J1475" s="1">
        <v>3.2418633348758292</v>
      </c>
      <c r="K1475" s="1">
        <v>2.2161807805028539</v>
      </c>
      <c r="L1475" s="1">
        <v>4.741852317048985</v>
      </c>
      <c r="M1475" s="1">
        <v>8.9447125448976443</v>
      </c>
      <c r="N1475" s="1" t="s">
        <v>581</v>
      </c>
      <c r="O1475" s="1">
        <v>1.2428439214649305</v>
      </c>
      <c r="P1475" s="1" t="s">
        <v>581</v>
      </c>
      <c r="Q1475" s="1" t="s">
        <v>581</v>
      </c>
      <c r="R1475" s="1" t="s">
        <v>1741</v>
      </c>
      <c r="S1475" s="1" t="s">
        <v>1741</v>
      </c>
      <c r="T1475" s="1" t="s">
        <v>1741</v>
      </c>
      <c r="U1475" s="1" t="s">
        <v>1741</v>
      </c>
      <c r="V1475" s="1" t="s">
        <v>1741</v>
      </c>
      <c r="W1475" s="3" t="s">
        <v>1741</v>
      </c>
      <c r="X1475" s="3" t="s">
        <v>1741</v>
      </c>
      <c r="Y1475" s="3" t="s">
        <v>1741</v>
      </c>
      <c r="Z1475" s="3" t="s">
        <v>1741</v>
      </c>
      <c r="AA1475" s="3" t="s">
        <v>1741</v>
      </c>
      <c r="AB1475" s="3" t="s">
        <v>1741</v>
      </c>
      <c r="AC1475" s="3" t="s">
        <v>1741</v>
      </c>
      <c r="AD1475" s="3" t="s">
        <v>1741</v>
      </c>
      <c r="AE1475" s="3" t="s">
        <v>1741</v>
      </c>
      <c r="AF1475" s="3" t="s">
        <v>1741</v>
      </c>
      <c r="AG1475" s="3" t="s">
        <v>1741</v>
      </c>
      <c r="AH1475" s="3" t="s">
        <v>1741</v>
      </c>
      <c r="AI1475" s="15" t="s">
        <v>1741</v>
      </c>
    </row>
    <row r="1476" spans="1:35" x14ac:dyDescent="0.3">
      <c r="A1476" s="48" t="s">
        <v>244</v>
      </c>
      <c r="B1476" s="89" t="s">
        <v>46</v>
      </c>
      <c r="C1476" s="3" t="s">
        <v>46</v>
      </c>
      <c r="D1476" s="9">
        <v>2017</v>
      </c>
      <c r="E1476" s="4">
        <v>42958</v>
      </c>
      <c r="F1476" s="202" t="s">
        <v>1282</v>
      </c>
      <c r="G1476" s="202" t="s">
        <v>1283</v>
      </c>
      <c r="H1476" s="1">
        <v>3.9222130288488062</v>
      </c>
      <c r="I1476" s="1">
        <v>4.5108941474984832</v>
      </c>
      <c r="J1476" s="1">
        <v>3.4370919521209116</v>
      </c>
      <c r="K1476" s="1">
        <v>2.7668486954603124</v>
      </c>
      <c r="L1476" s="1">
        <v>5.3216062662033217</v>
      </c>
      <c r="M1476" s="1">
        <v>9.6771581444095105</v>
      </c>
      <c r="N1476" s="1" t="s">
        <v>581</v>
      </c>
      <c r="O1476" s="1">
        <v>0.92142203100005537</v>
      </c>
      <c r="P1476" s="1" t="s">
        <v>581</v>
      </c>
      <c r="Q1476" s="1" t="s">
        <v>581</v>
      </c>
      <c r="R1476" s="1" t="s">
        <v>1741</v>
      </c>
      <c r="S1476" s="1" t="s">
        <v>1741</v>
      </c>
      <c r="T1476" s="1" t="s">
        <v>1741</v>
      </c>
      <c r="U1476" s="1" t="s">
        <v>1741</v>
      </c>
      <c r="V1476" s="1" t="s">
        <v>1741</v>
      </c>
      <c r="W1476" s="3" t="s">
        <v>1741</v>
      </c>
      <c r="X1476" s="3" t="s">
        <v>1741</v>
      </c>
      <c r="Y1476" s="3" t="s">
        <v>1741</v>
      </c>
      <c r="Z1476" s="3" t="s">
        <v>1741</v>
      </c>
      <c r="AA1476" s="3" t="s">
        <v>1741</v>
      </c>
      <c r="AB1476" s="3" t="s">
        <v>1741</v>
      </c>
      <c r="AC1476" s="3" t="s">
        <v>1741</v>
      </c>
      <c r="AD1476" s="3" t="s">
        <v>1741</v>
      </c>
      <c r="AE1476" s="3" t="s">
        <v>1741</v>
      </c>
      <c r="AF1476" s="3" t="s">
        <v>1741</v>
      </c>
      <c r="AG1476" s="3" t="s">
        <v>1741</v>
      </c>
      <c r="AH1476" s="3" t="s">
        <v>1741</v>
      </c>
      <c r="AI1476" s="15" t="s">
        <v>1741</v>
      </c>
    </row>
    <row r="1477" spans="1:35" x14ac:dyDescent="0.3">
      <c r="A1477" s="48" t="s">
        <v>245</v>
      </c>
      <c r="B1477" s="89" t="s">
        <v>46</v>
      </c>
      <c r="C1477" s="3" t="s">
        <v>46</v>
      </c>
      <c r="D1477" s="9">
        <v>2017</v>
      </c>
      <c r="E1477" s="4">
        <v>42998</v>
      </c>
      <c r="F1477" s="202" t="s">
        <v>1282</v>
      </c>
      <c r="G1477" s="202" t="s">
        <v>1283</v>
      </c>
      <c r="H1477" s="1">
        <v>3.4397268572057942</v>
      </c>
      <c r="I1477" s="1">
        <v>4.3996916129742827</v>
      </c>
      <c r="J1477" s="1">
        <v>2.3415386309818826</v>
      </c>
      <c r="K1477" s="1">
        <v>1.2930227435431467</v>
      </c>
      <c r="L1477" s="1">
        <v>4.5740404207280143</v>
      </c>
      <c r="M1477" s="1">
        <v>9.3836995429263741</v>
      </c>
      <c r="N1477" s="1" t="s">
        <v>581</v>
      </c>
      <c r="O1477" s="1">
        <v>1.0969767057657362</v>
      </c>
      <c r="P1477" s="1" t="s">
        <v>581</v>
      </c>
      <c r="Q1477" s="1" t="s">
        <v>581</v>
      </c>
      <c r="R1477" s="1" t="s">
        <v>1741</v>
      </c>
      <c r="S1477" s="1" t="s">
        <v>1741</v>
      </c>
      <c r="T1477" s="1" t="s">
        <v>1741</v>
      </c>
      <c r="U1477" s="1" t="s">
        <v>1741</v>
      </c>
      <c r="V1477" s="1" t="s">
        <v>1741</v>
      </c>
      <c r="W1477" s="3" t="s">
        <v>1741</v>
      </c>
      <c r="X1477" s="3" t="s">
        <v>1741</v>
      </c>
      <c r="Y1477" s="3" t="s">
        <v>1741</v>
      </c>
      <c r="Z1477" s="3" t="s">
        <v>1741</v>
      </c>
      <c r="AA1477" s="3" t="s">
        <v>1741</v>
      </c>
      <c r="AB1477" s="3" t="s">
        <v>1741</v>
      </c>
      <c r="AC1477" s="3" t="s">
        <v>1741</v>
      </c>
      <c r="AD1477" s="3" t="s">
        <v>1741</v>
      </c>
      <c r="AE1477" s="3" t="s">
        <v>1741</v>
      </c>
      <c r="AF1477" s="3" t="s">
        <v>1741</v>
      </c>
      <c r="AG1477" s="3" t="s">
        <v>1741</v>
      </c>
      <c r="AH1477" s="3" t="s">
        <v>1741</v>
      </c>
      <c r="AI1477" s="15" t="s">
        <v>1741</v>
      </c>
    </row>
    <row r="1478" spans="1:35" x14ac:dyDescent="0.3">
      <c r="A1478" s="48" t="s">
        <v>246</v>
      </c>
      <c r="B1478" s="89" t="s">
        <v>46</v>
      </c>
      <c r="C1478" s="3" t="s">
        <v>46</v>
      </c>
      <c r="D1478" s="9">
        <v>2017</v>
      </c>
      <c r="E1478" s="4">
        <v>43024</v>
      </c>
      <c r="F1478" s="202" t="s">
        <v>1282</v>
      </c>
      <c r="G1478" s="202" t="s">
        <v>1283</v>
      </c>
      <c r="H1478" s="1">
        <v>4.1931581700219231</v>
      </c>
      <c r="I1478" s="1">
        <v>4.5413369834963655</v>
      </c>
      <c r="J1478" s="1">
        <v>3.045882994469113</v>
      </c>
      <c r="K1478" s="1">
        <v>2.5484369957377666</v>
      </c>
      <c r="L1478" s="1">
        <v>4.8911516932082479</v>
      </c>
      <c r="M1478" s="1">
        <v>8.4200803481009121</v>
      </c>
      <c r="N1478" s="1" t="s">
        <v>581</v>
      </c>
      <c r="O1478" s="1">
        <v>0.97304443628351078</v>
      </c>
      <c r="P1478" s="1" t="s">
        <v>581</v>
      </c>
      <c r="Q1478" s="1" t="s">
        <v>581</v>
      </c>
      <c r="R1478" s="1" t="s">
        <v>1741</v>
      </c>
      <c r="S1478" s="1" t="s">
        <v>1741</v>
      </c>
      <c r="T1478" s="1" t="s">
        <v>1741</v>
      </c>
      <c r="U1478" s="1" t="s">
        <v>1741</v>
      </c>
      <c r="V1478" s="1" t="s">
        <v>1741</v>
      </c>
      <c r="W1478" s="3" t="s">
        <v>1741</v>
      </c>
      <c r="X1478" s="3" t="s">
        <v>1741</v>
      </c>
      <c r="Y1478" s="3" t="s">
        <v>1741</v>
      </c>
      <c r="Z1478" s="3" t="s">
        <v>1741</v>
      </c>
      <c r="AA1478" s="3" t="s">
        <v>1741</v>
      </c>
      <c r="AB1478" s="3" t="s">
        <v>1741</v>
      </c>
      <c r="AC1478" s="3" t="s">
        <v>1741</v>
      </c>
      <c r="AD1478" s="3" t="s">
        <v>1741</v>
      </c>
      <c r="AE1478" s="3" t="s">
        <v>1741</v>
      </c>
      <c r="AF1478" s="3" t="s">
        <v>1741</v>
      </c>
      <c r="AG1478" s="3" t="s">
        <v>1741</v>
      </c>
      <c r="AH1478" s="3" t="s">
        <v>1741</v>
      </c>
      <c r="AI1478" s="15" t="s">
        <v>1741</v>
      </c>
    </row>
    <row r="1479" spans="1:35" x14ac:dyDescent="0.3">
      <c r="A1479" s="48" t="s">
        <v>247</v>
      </c>
      <c r="B1479" s="89" t="s">
        <v>46</v>
      </c>
      <c r="C1479" s="3" t="s">
        <v>46</v>
      </c>
      <c r="D1479" s="9">
        <v>2017</v>
      </c>
      <c r="E1479" s="4">
        <v>43060</v>
      </c>
      <c r="F1479" s="202" t="s">
        <v>1282</v>
      </c>
      <c r="G1479" s="202" t="s">
        <v>1283</v>
      </c>
      <c r="H1479" s="1">
        <v>3.2992227845219251</v>
      </c>
      <c r="I1479" s="1">
        <v>4.0985438852494651</v>
      </c>
      <c r="J1479" s="1">
        <v>3.1252444968797541</v>
      </c>
      <c r="K1479" s="1">
        <v>2.4077328282985087</v>
      </c>
      <c r="L1479" s="1">
        <v>4.4969004522545459</v>
      </c>
      <c r="M1479" s="1">
        <v>8.2565949475819398</v>
      </c>
      <c r="N1479" s="1" t="s">
        <v>581</v>
      </c>
      <c r="O1479" s="1">
        <v>0.99215540169931815</v>
      </c>
      <c r="P1479" s="1" t="s">
        <v>581</v>
      </c>
      <c r="Q1479" s="1" t="s">
        <v>581</v>
      </c>
      <c r="R1479" s="1" t="s">
        <v>1741</v>
      </c>
      <c r="S1479" s="1" t="s">
        <v>1741</v>
      </c>
      <c r="T1479" s="1" t="s">
        <v>1741</v>
      </c>
      <c r="U1479" s="1" t="s">
        <v>1741</v>
      </c>
      <c r="V1479" s="1" t="s">
        <v>1741</v>
      </c>
      <c r="W1479" s="3" t="s">
        <v>1741</v>
      </c>
      <c r="X1479" s="3" t="s">
        <v>1741</v>
      </c>
      <c r="Y1479" s="3" t="s">
        <v>1741</v>
      </c>
      <c r="Z1479" s="3" t="s">
        <v>1741</v>
      </c>
      <c r="AA1479" s="3" t="s">
        <v>1741</v>
      </c>
      <c r="AB1479" s="3" t="s">
        <v>1741</v>
      </c>
      <c r="AC1479" s="3" t="s">
        <v>1741</v>
      </c>
      <c r="AD1479" s="3" t="s">
        <v>1741</v>
      </c>
      <c r="AE1479" s="3" t="s">
        <v>1741</v>
      </c>
      <c r="AF1479" s="3" t="s">
        <v>1741</v>
      </c>
      <c r="AG1479" s="3" t="s">
        <v>1741</v>
      </c>
      <c r="AH1479" s="3" t="s">
        <v>1741</v>
      </c>
      <c r="AI1479" s="15" t="s">
        <v>1741</v>
      </c>
    </row>
    <row r="1480" spans="1:35" x14ac:dyDescent="0.3">
      <c r="A1480" s="48" t="s">
        <v>248</v>
      </c>
      <c r="B1480" s="89" t="s">
        <v>46</v>
      </c>
      <c r="C1480" s="3" t="s">
        <v>46</v>
      </c>
      <c r="D1480" s="9">
        <v>2017</v>
      </c>
      <c r="E1480" s="4">
        <v>43084</v>
      </c>
      <c r="F1480" s="202" t="s">
        <v>1282</v>
      </c>
      <c r="G1480" s="202" t="s">
        <v>1283</v>
      </c>
      <c r="H1480" s="1">
        <v>3.5827712179529003</v>
      </c>
      <c r="I1480" s="1">
        <v>4.317850696936091</v>
      </c>
      <c r="J1480" s="1">
        <v>3.0667808293648209</v>
      </c>
      <c r="K1480" s="1">
        <v>2.0901559136277648</v>
      </c>
      <c r="L1480" s="1">
        <v>4.8865494596298964</v>
      </c>
      <c r="M1480" s="1">
        <v>8.4463326592297836</v>
      </c>
      <c r="N1480" s="1" t="s">
        <v>581</v>
      </c>
      <c r="O1480" s="1">
        <v>0.97629895405223222</v>
      </c>
      <c r="P1480" s="1">
        <v>0.58527409920194851</v>
      </c>
      <c r="Q1480" s="1" t="s">
        <v>581</v>
      </c>
      <c r="R1480" s="1" t="s">
        <v>1741</v>
      </c>
      <c r="S1480" s="1" t="s">
        <v>1741</v>
      </c>
      <c r="T1480" s="1" t="s">
        <v>1741</v>
      </c>
      <c r="U1480" s="1" t="s">
        <v>1741</v>
      </c>
      <c r="V1480" s="1" t="s">
        <v>1741</v>
      </c>
      <c r="W1480" s="3" t="s">
        <v>1741</v>
      </c>
      <c r="X1480" s="3" t="s">
        <v>1741</v>
      </c>
      <c r="Y1480" s="3" t="s">
        <v>1741</v>
      </c>
      <c r="Z1480" s="3" t="s">
        <v>1741</v>
      </c>
      <c r="AA1480" s="3" t="s">
        <v>1741</v>
      </c>
      <c r="AB1480" s="3" t="s">
        <v>1741</v>
      </c>
      <c r="AC1480" s="3" t="s">
        <v>1741</v>
      </c>
      <c r="AD1480" s="3" t="s">
        <v>1741</v>
      </c>
      <c r="AE1480" s="3" t="s">
        <v>1741</v>
      </c>
      <c r="AF1480" s="3" t="s">
        <v>1741</v>
      </c>
      <c r="AG1480" s="3" t="s">
        <v>1741</v>
      </c>
      <c r="AH1480" s="3" t="s">
        <v>1741</v>
      </c>
      <c r="AI1480" s="15" t="s">
        <v>1741</v>
      </c>
    </row>
    <row r="1481" spans="1:35" x14ac:dyDescent="0.3">
      <c r="A1481" s="48" t="s">
        <v>296</v>
      </c>
      <c r="B1481" s="3" t="s">
        <v>1262</v>
      </c>
      <c r="C1481" s="3" t="s">
        <v>297</v>
      </c>
      <c r="D1481" s="13">
        <v>2016</v>
      </c>
      <c r="E1481" s="4">
        <v>42396</v>
      </c>
      <c r="F1481" s="204">
        <v>6577200</v>
      </c>
      <c r="G1481" s="204">
        <v>147437</v>
      </c>
      <c r="H1481" s="1">
        <v>2.0266176892359962</v>
      </c>
      <c r="I1481" s="1">
        <v>1.3392679859686281</v>
      </c>
      <c r="J1481" s="1">
        <v>0.88077304917598775</v>
      </c>
      <c r="K1481" s="1">
        <v>2.316500099278576</v>
      </c>
      <c r="L1481" s="1">
        <v>0.65413550422485489</v>
      </c>
      <c r="M1481" s="1">
        <v>1.0964767136585258</v>
      </c>
      <c r="N1481" s="1" t="s">
        <v>581</v>
      </c>
      <c r="O1481" s="1">
        <v>0.40649061265912151</v>
      </c>
      <c r="P1481" s="1" t="s">
        <v>1741</v>
      </c>
      <c r="Q1481" s="1" t="s">
        <v>1741</v>
      </c>
      <c r="R1481" s="1" t="s">
        <v>1741</v>
      </c>
      <c r="S1481" s="1" t="s">
        <v>1741</v>
      </c>
      <c r="T1481" s="1" t="s">
        <v>1741</v>
      </c>
      <c r="U1481" s="1" t="s">
        <v>1741</v>
      </c>
      <c r="V1481" s="1" t="s">
        <v>1741</v>
      </c>
      <c r="W1481" s="3" t="s">
        <v>1741</v>
      </c>
      <c r="X1481" s="3" t="s">
        <v>1741</v>
      </c>
      <c r="Y1481" s="3" t="s">
        <v>1741</v>
      </c>
      <c r="Z1481" s="3" t="s">
        <v>1741</v>
      </c>
      <c r="AA1481" s="3" t="s">
        <v>1741</v>
      </c>
      <c r="AB1481" s="3" t="s">
        <v>1741</v>
      </c>
      <c r="AC1481" s="3" t="s">
        <v>1741</v>
      </c>
      <c r="AD1481" s="3" t="s">
        <v>1741</v>
      </c>
      <c r="AE1481" s="3" t="s">
        <v>1741</v>
      </c>
      <c r="AF1481" s="3" t="s">
        <v>1741</v>
      </c>
      <c r="AG1481" s="3" t="s">
        <v>1741</v>
      </c>
      <c r="AH1481" s="3" t="s">
        <v>1741</v>
      </c>
      <c r="AI1481" s="15" t="s">
        <v>1741</v>
      </c>
    </row>
    <row r="1482" spans="1:35" x14ac:dyDescent="0.3">
      <c r="A1482" s="48" t="s">
        <v>298</v>
      </c>
      <c r="B1482" s="3" t="s">
        <v>1262</v>
      </c>
      <c r="C1482" s="3" t="s">
        <v>299</v>
      </c>
      <c r="D1482" s="13">
        <v>2016</v>
      </c>
      <c r="E1482" s="4">
        <v>42433</v>
      </c>
      <c r="F1482" s="204">
        <v>6577200</v>
      </c>
      <c r="G1482" s="204">
        <v>147437</v>
      </c>
      <c r="H1482" s="1">
        <v>2.2448266684410143</v>
      </c>
      <c r="I1482" s="1">
        <v>1.3486426242597644</v>
      </c>
      <c r="J1482" s="1">
        <v>1.0072193758733115</v>
      </c>
      <c r="K1482" s="1">
        <v>1.980338013174529</v>
      </c>
      <c r="L1482" s="1">
        <v>0.55226561980171662</v>
      </c>
      <c r="M1482" s="1">
        <v>0.80910240202275607</v>
      </c>
      <c r="N1482" s="1" t="s">
        <v>581</v>
      </c>
      <c r="O1482" s="1">
        <v>0.28669572160489726</v>
      </c>
      <c r="P1482" s="1" t="s">
        <v>1741</v>
      </c>
      <c r="Q1482" s="1" t="s">
        <v>1741</v>
      </c>
      <c r="R1482" s="1" t="s">
        <v>1741</v>
      </c>
      <c r="S1482" s="1" t="s">
        <v>1741</v>
      </c>
      <c r="T1482" s="1" t="s">
        <v>1741</v>
      </c>
      <c r="U1482" s="1" t="s">
        <v>1741</v>
      </c>
      <c r="V1482" s="1" t="s">
        <v>1741</v>
      </c>
      <c r="W1482" s="3" t="s">
        <v>1741</v>
      </c>
      <c r="X1482" s="3" t="s">
        <v>1741</v>
      </c>
      <c r="Y1482" s="3" t="s">
        <v>1741</v>
      </c>
      <c r="Z1482" s="3" t="s">
        <v>1741</v>
      </c>
      <c r="AA1482" s="3" t="s">
        <v>1741</v>
      </c>
      <c r="AB1482" s="3" t="s">
        <v>1741</v>
      </c>
      <c r="AC1482" s="3" t="s">
        <v>1741</v>
      </c>
      <c r="AD1482" s="3" t="s">
        <v>1741</v>
      </c>
      <c r="AE1482" s="3" t="s">
        <v>1741</v>
      </c>
      <c r="AF1482" s="3" t="s">
        <v>1741</v>
      </c>
      <c r="AG1482" s="3" t="s">
        <v>1741</v>
      </c>
      <c r="AH1482" s="3" t="s">
        <v>1741</v>
      </c>
      <c r="AI1482" s="15" t="s">
        <v>1741</v>
      </c>
    </row>
    <row r="1483" spans="1:35" x14ac:dyDescent="0.3">
      <c r="A1483" s="48" t="s">
        <v>300</v>
      </c>
      <c r="B1483" s="3" t="s">
        <v>1262</v>
      </c>
      <c r="C1483" s="3" t="s">
        <v>299</v>
      </c>
      <c r="D1483" s="13">
        <v>2016</v>
      </c>
      <c r="E1483" s="4">
        <v>42433</v>
      </c>
      <c r="F1483" s="204">
        <v>6577200</v>
      </c>
      <c r="G1483" s="204">
        <v>147437</v>
      </c>
      <c r="H1483" s="1">
        <v>1.856081769481053</v>
      </c>
      <c r="I1483" s="1">
        <v>1.2599829099155357</v>
      </c>
      <c r="J1483" s="1">
        <v>1.0048641009629604</v>
      </c>
      <c r="K1483" s="1">
        <v>1.8182863903769679</v>
      </c>
      <c r="L1483" s="1">
        <v>0.59815295625595688</v>
      </c>
      <c r="M1483" s="1">
        <v>0.90445985473428214</v>
      </c>
      <c r="N1483" s="1" t="s">
        <v>581</v>
      </c>
      <c r="O1483" s="1">
        <v>0.29636507049659849</v>
      </c>
      <c r="P1483" s="1" t="s">
        <v>1741</v>
      </c>
      <c r="Q1483" s="1" t="s">
        <v>1741</v>
      </c>
      <c r="R1483" s="1" t="s">
        <v>1741</v>
      </c>
      <c r="S1483" s="1" t="s">
        <v>1741</v>
      </c>
      <c r="T1483" s="1" t="s">
        <v>1741</v>
      </c>
      <c r="U1483" s="1" t="s">
        <v>1741</v>
      </c>
      <c r="V1483" s="1" t="s">
        <v>1741</v>
      </c>
      <c r="W1483" s="3" t="s">
        <v>1741</v>
      </c>
      <c r="X1483" s="3" t="s">
        <v>1741</v>
      </c>
      <c r="Y1483" s="3" t="s">
        <v>1741</v>
      </c>
      <c r="Z1483" s="3" t="s">
        <v>1741</v>
      </c>
      <c r="AA1483" s="3" t="s">
        <v>1741</v>
      </c>
      <c r="AB1483" s="3" t="s">
        <v>1741</v>
      </c>
      <c r="AC1483" s="3" t="s">
        <v>1741</v>
      </c>
      <c r="AD1483" s="3" t="s">
        <v>1741</v>
      </c>
      <c r="AE1483" s="3" t="s">
        <v>1741</v>
      </c>
      <c r="AF1483" s="3" t="s">
        <v>1741</v>
      </c>
      <c r="AG1483" s="3" t="s">
        <v>1741</v>
      </c>
      <c r="AH1483" s="3" t="s">
        <v>1741</v>
      </c>
      <c r="AI1483" s="15" t="s">
        <v>1741</v>
      </c>
    </row>
    <row r="1484" spans="1:35" x14ac:dyDescent="0.3">
      <c r="A1484" s="48" t="s">
        <v>301</v>
      </c>
      <c r="B1484" s="3" t="s">
        <v>1262</v>
      </c>
      <c r="C1484" s="14" t="s">
        <v>299</v>
      </c>
      <c r="D1484" s="13">
        <v>2016</v>
      </c>
      <c r="E1484" s="4">
        <v>42451</v>
      </c>
      <c r="F1484" s="204">
        <v>6577200</v>
      </c>
      <c r="G1484" s="204">
        <v>147437</v>
      </c>
      <c r="H1484" s="1">
        <v>1.9101769469159251</v>
      </c>
      <c r="I1484" s="1">
        <v>1.4034956179812723</v>
      </c>
      <c r="J1484" s="1">
        <v>0.96146989236562352</v>
      </c>
      <c r="K1484" s="1">
        <v>2.1716401746142826</v>
      </c>
      <c r="L1484" s="1">
        <v>0.65313739211569855</v>
      </c>
      <c r="M1484" s="1">
        <v>1.056349761738145</v>
      </c>
      <c r="N1484" s="1" t="s">
        <v>581</v>
      </c>
      <c r="O1484" s="1">
        <v>0.27722516578359824</v>
      </c>
      <c r="P1484" s="1" t="s">
        <v>1741</v>
      </c>
      <c r="Q1484" s="1" t="s">
        <v>1741</v>
      </c>
      <c r="R1484" s="1" t="s">
        <v>1741</v>
      </c>
      <c r="S1484" s="1" t="s">
        <v>1741</v>
      </c>
      <c r="T1484" s="1" t="s">
        <v>1741</v>
      </c>
      <c r="U1484" s="1" t="s">
        <v>1741</v>
      </c>
      <c r="V1484" s="1" t="s">
        <v>1741</v>
      </c>
      <c r="W1484" s="3" t="s">
        <v>1741</v>
      </c>
      <c r="X1484" s="3" t="s">
        <v>1741</v>
      </c>
      <c r="Y1484" s="3" t="s">
        <v>1741</v>
      </c>
      <c r="Z1484" s="3" t="s">
        <v>1741</v>
      </c>
      <c r="AA1484" s="3" t="s">
        <v>1741</v>
      </c>
      <c r="AB1484" s="3" t="s">
        <v>1741</v>
      </c>
      <c r="AC1484" s="3" t="s">
        <v>1741</v>
      </c>
      <c r="AD1484" s="3" t="s">
        <v>1741</v>
      </c>
      <c r="AE1484" s="3" t="s">
        <v>1741</v>
      </c>
      <c r="AF1484" s="3" t="s">
        <v>1741</v>
      </c>
      <c r="AG1484" s="3" t="s">
        <v>1741</v>
      </c>
      <c r="AH1484" s="3" t="s">
        <v>1741</v>
      </c>
      <c r="AI1484" s="15" t="s">
        <v>1741</v>
      </c>
    </row>
    <row r="1485" spans="1:35" x14ac:dyDescent="0.3">
      <c r="A1485" s="48" t="s">
        <v>302</v>
      </c>
      <c r="B1485" s="3" t="s">
        <v>1262</v>
      </c>
      <c r="C1485" s="14" t="s">
        <v>299</v>
      </c>
      <c r="D1485" s="13">
        <v>2016</v>
      </c>
      <c r="E1485" s="4">
        <v>42451</v>
      </c>
      <c r="F1485" s="204">
        <v>6577200</v>
      </c>
      <c r="G1485" s="204">
        <v>147437</v>
      </c>
      <c r="H1485" s="1">
        <v>2.0280153201043354</v>
      </c>
      <c r="I1485" s="1">
        <v>1.3741044012282499</v>
      </c>
      <c r="J1485" s="1">
        <v>1.1111285369960711</v>
      </c>
      <c r="K1485" s="1">
        <v>1.8809637798395353</v>
      </c>
      <c r="L1485" s="1">
        <v>0.5844091524416416</v>
      </c>
      <c r="M1485" s="1">
        <v>1.0928781325321095</v>
      </c>
      <c r="N1485" s="1" t="s">
        <v>581</v>
      </c>
      <c r="O1485" s="1">
        <v>0.29845313170667287</v>
      </c>
      <c r="P1485" s="1" t="s">
        <v>1741</v>
      </c>
      <c r="Q1485" s="1" t="s">
        <v>1741</v>
      </c>
      <c r="R1485" s="1" t="s">
        <v>1741</v>
      </c>
      <c r="S1485" s="1" t="s">
        <v>1741</v>
      </c>
      <c r="T1485" s="1" t="s">
        <v>1741</v>
      </c>
      <c r="U1485" s="1" t="s">
        <v>1741</v>
      </c>
      <c r="V1485" s="1" t="s">
        <v>1741</v>
      </c>
      <c r="W1485" s="3" t="s">
        <v>1741</v>
      </c>
      <c r="X1485" s="3" t="s">
        <v>1741</v>
      </c>
      <c r="Y1485" s="3" t="s">
        <v>1741</v>
      </c>
      <c r="Z1485" s="3" t="s">
        <v>1741</v>
      </c>
      <c r="AA1485" s="3" t="s">
        <v>1741</v>
      </c>
      <c r="AB1485" s="3" t="s">
        <v>1741</v>
      </c>
      <c r="AC1485" s="3" t="s">
        <v>1741</v>
      </c>
      <c r="AD1485" s="3" t="s">
        <v>1741</v>
      </c>
      <c r="AE1485" s="3" t="s">
        <v>1741</v>
      </c>
      <c r="AF1485" s="3" t="s">
        <v>1741</v>
      </c>
      <c r="AG1485" s="3" t="s">
        <v>1741</v>
      </c>
      <c r="AH1485" s="3" t="s">
        <v>1741</v>
      </c>
      <c r="AI1485" s="15" t="s">
        <v>1741</v>
      </c>
    </row>
    <row r="1486" spans="1:35" x14ac:dyDescent="0.3">
      <c r="A1486" s="48" t="s">
        <v>303</v>
      </c>
      <c r="B1486" s="3" t="s">
        <v>1262</v>
      </c>
      <c r="C1486" s="3" t="s">
        <v>299</v>
      </c>
      <c r="D1486" s="13">
        <v>2016</v>
      </c>
      <c r="E1486" s="4">
        <v>42479</v>
      </c>
      <c r="F1486" s="204">
        <v>6577200</v>
      </c>
      <c r="G1486" s="204">
        <v>147437</v>
      </c>
      <c r="H1486" s="1">
        <v>2.7092338403669118</v>
      </c>
      <c r="I1486" s="1">
        <v>1.2056208136734088</v>
      </c>
      <c r="J1486" s="1">
        <v>1.4017801168046984</v>
      </c>
      <c r="K1486" s="1">
        <v>1.5833800772098856</v>
      </c>
      <c r="L1486" s="1">
        <v>0.39843930445111692</v>
      </c>
      <c r="M1486" s="1">
        <v>0.92429141782426505</v>
      </c>
      <c r="N1486" s="1" t="s">
        <v>581</v>
      </c>
      <c r="O1486" s="1">
        <v>0.25513907678094172</v>
      </c>
      <c r="P1486" s="1" t="s">
        <v>1741</v>
      </c>
      <c r="Q1486" s="1" t="s">
        <v>1741</v>
      </c>
      <c r="R1486" s="1" t="s">
        <v>1741</v>
      </c>
      <c r="S1486" s="1" t="s">
        <v>1741</v>
      </c>
      <c r="T1486" s="1" t="s">
        <v>1741</v>
      </c>
      <c r="U1486" s="1" t="s">
        <v>1741</v>
      </c>
      <c r="V1486" s="1" t="s">
        <v>1741</v>
      </c>
      <c r="W1486" s="3" t="s">
        <v>1741</v>
      </c>
      <c r="X1486" s="3" t="s">
        <v>1741</v>
      </c>
      <c r="Y1486" s="3" t="s">
        <v>1741</v>
      </c>
      <c r="Z1486" s="3" t="s">
        <v>1741</v>
      </c>
      <c r="AA1486" s="3" t="s">
        <v>1741</v>
      </c>
      <c r="AB1486" s="3" t="s">
        <v>1741</v>
      </c>
      <c r="AC1486" s="3" t="s">
        <v>1741</v>
      </c>
      <c r="AD1486" s="3" t="s">
        <v>1741</v>
      </c>
      <c r="AE1486" s="3" t="s">
        <v>1741</v>
      </c>
      <c r="AF1486" s="3" t="s">
        <v>1741</v>
      </c>
      <c r="AG1486" s="3" t="s">
        <v>1741</v>
      </c>
      <c r="AH1486" s="3" t="s">
        <v>1741</v>
      </c>
      <c r="AI1486" s="15" t="s">
        <v>1741</v>
      </c>
    </row>
    <row r="1487" spans="1:35" x14ac:dyDescent="0.3">
      <c r="A1487" s="48" t="s">
        <v>304</v>
      </c>
      <c r="B1487" s="3" t="s">
        <v>1262</v>
      </c>
      <c r="C1487" s="3" t="s">
        <v>299</v>
      </c>
      <c r="D1487" s="13">
        <v>2016</v>
      </c>
      <c r="E1487" s="4">
        <v>42479</v>
      </c>
      <c r="F1487" s="204">
        <v>6577200</v>
      </c>
      <c r="G1487" s="204">
        <v>147437</v>
      </c>
      <c r="H1487" s="1">
        <v>2.4909799813780262</v>
      </c>
      <c r="I1487" s="1">
        <v>0.92241121308858742</v>
      </c>
      <c r="J1487" s="1">
        <v>1.5091696594839055</v>
      </c>
      <c r="K1487" s="1">
        <v>1.5259211226389999</v>
      </c>
      <c r="L1487" s="1">
        <v>0.46140928438414469</v>
      </c>
      <c r="M1487" s="1">
        <v>0.91156225059856355</v>
      </c>
      <c r="N1487" s="1" t="s">
        <v>581</v>
      </c>
      <c r="O1487" s="1">
        <v>0.26378358606012242</v>
      </c>
      <c r="P1487" s="1" t="s">
        <v>1741</v>
      </c>
      <c r="Q1487" s="1" t="s">
        <v>1741</v>
      </c>
      <c r="R1487" s="1" t="s">
        <v>1741</v>
      </c>
      <c r="S1487" s="1" t="s">
        <v>1741</v>
      </c>
      <c r="T1487" s="1" t="s">
        <v>1741</v>
      </c>
      <c r="U1487" s="1" t="s">
        <v>1741</v>
      </c>
      <c r="V1487" s="1" t="s">
        <v>1741</v>
      </c>
      <c r="W1487" s="3" t="s">
        <v>1741</v>
      </c>
      <c r="X1487" s="3" t="s">
        <v>1741</v>
      </c>
      <c r="Y1487" s="3" t="s">
        <v>1741</v>
      </c>
      <c r="Z1487" s="3" t="s">
        <v>1741</v>
      </c>
      <c r="AA1487" s="3" t="s">
        <v>1741</v>
      </c>
      <c r="AB1487" s="3" t="s">
        <v>1741</v>
      </c>
      <c r="AC1487" s="3" t="s">
        <v>1741</v>
      </c>
      <c r="AD1487" s="3" t="s">
        <v>1741</v>
      </c>
      <c r="AE1487" s="3" t="s">
        <v>1741</v>
      </c>
      <c r="AF1487" s="3" t="s">
        <v>1741</v>
      </c>
      <c r="AG1487" s="3" t="s">
        <v>1741</v>
      </c>
      <c r="AH1487" s="3" t="s">
        <v>1741</v>
      </c>
      <c r="AI1487" s="15" t="s">
        <v>1741</v>
      </c>
    </row>
    <row r="1488" spans="1:35" x14ac:dyDescent="0.3">
      <c r="A1488" s="48" t="s">
        <v>305</v>
      </c>
      <c r="B1488" s="3" t="s">
        <v>1262</v>
      </c>
      <c r="C1488" s="3" t="s">
        <v>299</v>
      </c>
      <c r="D1488" s="13">
        <v>2016</v>
      </c>
      <c r="E1488" s="4">
        <v>42515</v>
      </c>
      <c r="F1488" s="204">
        <v>6577200</v>
      </c>
      <c r="G1488" s="204">
        <v>147437</v>
      </c>
      <c r="H1488" s="1">
        <v>2.1056917256127652</v>
      </c>
      <c r="I1488" s="1">
        <v>0.89661128475078145</v>
      </c>
      <c r="J1488" s="1">
        <v>1.0882924823161706</v>
      </c>
      <c r="K1488" s="1">
        <v>1.5240171080769864</v>
      </c>
      <c r="L1488" s="1">
        <v>0.37316170422766903</v>
      </c>
      <c r="M1488" s="1">
        <v>0.8694686626089817</v>
      </c>
      <c r="N1488" s="1" t="s">
        <v>581</v>
      </c>
      <c r="O1488" s="1">
        <v>0.11699292646816908</v>
      </c>
      <c r="P1488" s="1" t="s">
        <v>1741</v>
      </c>
      <c r="Q1488" s="1" t="s">
        <v>1741</v>
      </c>
      <c r="R1488" s="1" t="s">
        <v>1741</v>
      </c>
      <c r="S1488" s="1" t="s">
        <v>1741</v>
      </c>
      <c r="T1488" s="1" t="s">
        <v>1741</v>
      </c>
      <c r="U1488" s="1" t="s">
        <v>1741</v>
      </c>
      <c r="V1488" s="1" t="s">
        <v>1741</v>
      </c>
      <c r="W1488" s="3" t="s">
        <v>1741</v>
      </c>
      <c r="X1488" s="3" t="s">
        <v>1741</v>
      </c>
      <c r="Y1488" s="3" t="s">
        <v>1741</v>
      </c>
      <c r="Z1488" s="3" t="s">
        <v>1741</v>
      </c>
      <c r="AA1488" s="3" t="s">
        <v>1741</v>
      </c>
      <c r="AB1488" s="3" t="s">
        <v>1741</v>
      </c>
      <c r="AC1488" s="3" t="s">
        <v>1741</v>
      </c>
      <c r="AD1488" s="3" t="s">
        <v>1741</v>
      </c>
      <c r="AE1488" s="3" t="s">
        <v>1741</v>
      </c>
      <c r="AF1488" s="3" t="s">
        <v>1741</v>
      </c>
      <c r="AG1488" s="3" t="s">
        <v>1741</v>
      </c>
      <c r="AH1488" s="3" t="s">
        <v>1741</v>
      </c>
      <c r="AI1488" s="15" t="s">
        <v>1741</v>
      </c>
    </row>
    <row r="1489" spans="1:35" x14ac:dyDescent="0.3">
      <c r="A1489" s="48" t="s">
        <v>306</v>
      </c>
      <c r="B1489" s="3" t="s">
        <v>1262</v>
      </c>
      <c r="C1489" s="3" t="s">
        <v>299</v>
      </c>
      <c r="D1489" s="13">
        <v>2016</v>
      </c>
      <c r="E1489" s="4">
        <v>42515</v>
      </c>
      <c r="F1489" s="204">
        <v>6577200</v>
      </c>
      <c r="G1489" s="204">
        <v>147437</v>
      </c>
      <c r="H1489" s="1">
        <v>2.2155483526030872</v>
      </c>
      <c r="I1489" s="1">
        <v>0.85385617857381535</v>
      </c>
      <c r="J1489" s="1">
        <v>1.1654965581768362</v>
      </c>
      <c r="K1489" s="1">
        <v>1.6314408875225557</v>
      </c>
      <c r="L1489" s="1">
        <v>0.41242564993651004</v>
      </c>
      <c r="M1489" s="1">
        <v>0.91651072645859777</v>
      </c>
      <c r="N1489" s="1" t="s">
        <v>581</v>
      </c>
      <c r="O1489" s="1" t="s">
        <v>556</v>
      </c>
      <c r="P1489" s="1" t="s">
        <v>1741</v>
      </c>
      <c r="Q1489" s="1" t="s">
        <v>1741</v>
      </c>
      <c r="R1489" s="1" t="s">
        <v>1741</v>
      </c>
      <c r="S1489" s="1" t="s">
        <v>1741</v>
      </c>
      <c r="T1489" s="1" t="s">
        <v>1741</v>
      </c>
      <c r="U1489" s="1" t="s">
        <v>1741</v>
      </c>
      <c r="V1489" s="1" t="s">
        <v>1741</v>
      </c>
      <c r="W1489" s="3" t="s">
        <v>1741</v>
      </c>
      <c r="X1489" s="3" t="s">
        <v>1741</v>
      </c>
      <c r="Y1489" s="3" t="s">
        <v>1741</v>
      </c>
      <c r="Z1489" s="3" t="s">
        <v>1741</v>
      </c>
      <c r="AA1489" s="3" t="s">
        <v>1741</v>
      </c>
      <c r="AB1489" s="3" t="s">
        <v>1741</v>
      </c>
      <c r="AC1489" s="3" t="s">
        <v>1741</v>
      </c>
      <c r="AD1489" s="3" t="s">
        <v>1741</v>
      </c>
      <c r="AE1489" s="3" t="s">
        <v>1741</v>
      </c>
      <c r="AF1489" s="3" t="s">
        <v>1741</v>
      </c>
      <c r="AG1489" s="3" t="s">
        <v>1741</v>
      </c>
      <c r="AH1489" s="3" t="s">
        <v>1741</v>
      </c>
      <c r="AI1489" s="15" t="s">
        <v>1741</v>
      </c>
    </row>
    <row r="1490" spans="1:35" x14ac:dyDescent="0.3">
      <c r="A1490" s="48" t="s">
        <v>307</v>
      </c>
      <c r="B1490" s="3" t="s">
        <v>1262</v>
      </c>
      <c r="C1490" s="3" t="s">
        <v>299</v>
      </c>
      <c r="D1490" s="13">
        <v>2016</v>
      </c>
      <c r="E1490" s="4">
        <v>42543</v>
      </c>
      <c r="F1490" s="204">
        <v>6577200</v>
      </c>
      <c r="G1490" s="204">
        <v>147437</v>
      </c>
      <c r="H1490" s="1">
        <v>1.8029663122329325</v>
      </c>
      <c r="I1490" s="1">
        <v>1.2114511908310974</v>
      </c>
      <c r="J1490" s="1">
        <v>0.91139984762661908</v>
      </c>
      <c r="K1490" s="1">
        <v>1.6785915399648881</v>
      </c>
      <c r="L1490" s="1">
        <v>0.57240219947663062</v>
      </c>
      <c r="M1490" s="1">
        <v>0.86339395143926601</v>
      </c>
      <c r="N1490" s="1" t="s">
        <v>581</v>
      </c>
      <c r="O1490" s="1">
        <v>0.31286230083805361</v>
      </c>
      <c r="P1490" s="1" t="s">
        <v>1741</v>
      </c>
      <c r="Q1490" s="1" t="s">
        <v>1741</v>
      </c>
      <c r="R1490" s="1" t="s">
        <v>1741</v>
      </c>
      <c r="S1490" s="1" t="s">
        <v>1741</v>
      </c>
      <c r="T1490" s="1" t="s">
        <v>1741</v>
      </c>
      <c r="U1490" s="1" t="s">
        <v>1741</v>
      </c>
      <c r="V1490" s="1" t="s">
        <v>1741</v>
      </c>
      <c r="W1490" s="3" t="s">
        <v>1741</v>
      </c>
      <c r="X1490" s="3" t="s">
        <v>1741</v>
      </c>
      <c r="Y1490" s="3" t="s">
        <v>1741</v>
      </c>
      <c r="Z1490" s="3" t="s">
        <v>1741</v>
      </c>
      <c r="AA1490" s="3" t="s">
        <v>1741</v>
      </c>
      <c r="AB1490" s="3" t="s">
        <v>1741</v>
      </c>
      <c r="AC1490" s="3" t="s">
        <v>1741</v>
      </c>
      <c r="AD1490" s="3" t="s">
        <v>1741</v>
      </c>
      <c r="AE1490" s="3" t="s">
        <v>1741</v>
      </c>
      <c r="AF1490" s="3" t="s">
        <v>1741</v>
      </c>
      <c r="AG1490" s="3" t="s">
        <v>1741</v>
      </c>
      <c r="AH1490" s="3" t="s">
        <v>1741</v>
      </c>
      <c r="AI1490" s="15" t="s">
        <v>1741</v>
      </c>
    </row>
    <row r="1491" spans="1:35" x14ac:dyDescent="0.3">
      <c r="A1491" s="48" t="s">
        <v>308</v>
      </c>
      <c r="B1491" s="3" t="s">
        <v>1262</v>
      </c>
      <c r="C1491" s="3" t="s">
        <v>299</v>
      </c>
      <c r="D1491" s="13">
        <v>2016</v>
      </c>
      <c r="E1491" s="4">
        <v>42543</v>
      </c>
      <c r="F1491" s="204">
        <v>6577200</v>
      </c>
      <c r="G1491" s="204">
        <v>147437</v>
      </c>
      <c r="H1491" s="1">
        <v>2.0450596629847619</v>
      </c>
      <c r="I1491" s="1">
        <v>1.1478069821817303</v>
      </c>
      <c r="J1491" s="1">
        <v>0.83908127066032401</v>
      </c>
      <c r="K1491" s="1">
        <v>1.8735386600016124</v>
      </c>
      <c r="L1491" s="1">
        <v>0.28300612754978632</v>
      </c>
      <c r="M1491" s="1">
        <v>0.92981536724985903</v>
      </c>
      <c r="N1491" s="1" t="s">
        <v>581</v>
      </c>
      <c r="O1491" s="1">
        <v>0.33641054583568492</v>
      </c>
      <c r="P1491" s="1" t="s">
        <v>1741</v>
      </c>
      <c r="Q1491" s="1" t="s">
        <v>1741</v>
      </c>
      <c r="R1491" s="1" t="s">
        <v>1741</v>
      </c>
      <c r="S1491" s="1" t="s">
        <v>1741</v>
      </c>
      <c r="T1491" s="1" t="s">
        <v>1741</v>
      </c>
      <c r="U1491" s="1" t="s">
        <v>1741</v>
      </c>
      <c r="V1491" s="1" t="s">
        <v>1741</v>
      </c>
      <c r="W1491" s="3" t="s">
        <v>1741</v>
      </c>
      <c r="X1491" s="3" t="s">
        <v>1741</v>
      </c>
      <c r="Y1491" s="3" t="s">
        <v>1741</v>
      </c>
      <c r="Z1491" s="3" t="s">
        <v>1741</v>
      </c>
      <c r="AA1491" s="3" t="s">
        <v>1741</v>
      </c>
      <c r="AB1491" s="3" t="s">
        <v>1741</v>
      </c>
      <c r="AC1491" s="3" t="s">
        <v>1741</v>
      </c>
      <c r="AD1491" s="3" t="s">
        <v>1741</v>
      </c>
      <c r="AE1491" s="3" t="s">
        <v>1741</v>
      </c>
      <c r="AF1491" s="3" t="s">
        <v>1741</v>
      </c>
      <c r="AG1491" s="3" t="s">
        <v>1741</v>
      </c>
      <c r="AH1491" s="3" t="s">
        <v>1741</v>
      </c>
      <c r="AI1491" s="15" t="s">
        <v>1741</v>
      </c>
    </row>
    <row r="1492" spans="1:35" x14ac:dyDescent="0.3">
      <c r="A1492" s="86" t="s">
        <v>309</v>
      </c>
      <c r="B1492" s="3" t="s">
        <v>1262</v>
      </c>
      <c r="C1492" s="3" t="s">
        <v>299</v>
      </c>
      <c r="D1492" s="13">
        <v>2016</v>
      </c>
      <c r="E1492" s="4">
        <v>42559</v>
      </c>
      <c r="F1492" s="204">
        <v>6577200</v>
      </c>
      <c r="G1492" s="204">
        <v>147437</v>
      </c>
      <c r="H1492" s="1">
        <v>2.3659985518694051</v>
      </c>
      <c r="I1492" s="1">
        <v>1.606437598736177</v>
      </c>
      <c r="J1492" s="1">
        <v>1.2650737230121116</v>
      </c>
      <c r="K1492" s="1">
        <v>2.07594457609268</v>
      </c>
      <c r="L1492" s="1">
        <v>0.92812006319115314</v>
      </c>
      <c r="M1492" s="1">
        <v>1.1834353607161663</v>
      </c>
      <c r="N1492" s="5" t="s">
        <v>581</v>
      </c>
      <c r="O1492" s="1">
        <v>0.33372005002632965</v>
      </c>
      <c r="P1492" s="1" t="s">
        <v>1741</v>
      </c>
      <c r="Q1492" s="1" t="s">
        <v>1741</v>
      </c>
      <c r="R1492" s="1" t="s">
        <v>1741</v>
      </c>
      <c r="S1492" s="1" t="s">
        <v>1741</v>
      </c>
      <c r="T1492" s="1" t="s">
        <v>1741</v>
      </c>
      <c r="U1492" s="1" t="s">
        <v>1741</v>
      </c>
      <c r="V1492" s="1" t="s">
        <v>1741</v>
      </c>
      <c r="W1492" s="3" t="s">
        <v>1741</v>
      </c>
      <c r="X1492" s="3" t="s">
        <v>1741</v>
      </c>
      <c r="Y1492" s="3" t="s">
        <v>1741</v>
      </c>
      <c r="Z1492" s="3" t="s">
        <v>1741</v>
      </c>
      <c r="AA1492" s="3" t="s">
        <v>1741</v>
      </c>
      <c r="AB1492" s="3" t="s">
        <v>1741</v>
      </c>
      <c r="AC1492" s="3" t="s">
        <v>1741</v>
      </c>
      <c r="AD1492" s="3" t="s">
        <v>1741</v>
      </c>
      <c r="AE1492" s="3" t="s">
        <v>1741</v>
      </c>
      <c r="AF1492" s="3" t="s">
        <v>1741</v>
      </c>
      <c r="AG1492" s="3" t="s">
        <v>1741</v>
      </c>
      <c r="AH1492" s="3" t="s">
        <v>1741</v>
      </c>
      <c r="AI1492" s="15" t="s">
        <v>1741</v>
      </c>
    </row>
    <row r="1493" spans="1:35" x14ac:dyDescent="0.3">
      <c r="A1493" s="86" t="s">
        <v>310</v>
      </c>
      <c r="B1493" s="3" t="s">
        <v>1262</v>
      </c>
      <c r="C1493" s="3" t="s">
        <v>299</v>
      </c>
      <c r="D1493" s="13">
        <v>2016</v>
      </c>
      <c r="E1493" s="4">
        <v>42559</v>
      </c>
      <c r="F1493" s="204">
        <v>6577200</v>
      </c>
      <c r="G1493" s="204">
        <v>147437</v>
      </c>
      <c r="H1493" s="1">
        <v>2.1589563225911994</v>
      </c>
      <c r="I1493" s="1">
        <v>1.6361851791264519</v>
      </c>
      <c r="J1493" s="1">
        <v>0.96312776051038773</v>
      </c>
      <c r="K1493" s="1">
        <v>1.8444462620644531</v>
      </c>
      <c r="L1493" s="1">
        <v>0.8212007197775234</v>
      </c>
      <c r="M1493" s="1">
        <v>1.094634385735318</v>
      </c>
      <c r="N1493" s="5" t="s">
        <v>581</v>
      </c>
      <c r="O1493" s="1">
        <v>0.31865696057582205</v>
      </c>
      <c r="P1493" s="1" t="s">
        <v>1741</v>
      </c>
      <c r="Q1493" s="1" t="s">
        <v>1741</v>
      </c>
      <c r="R1493" s="1" t="s">
        <v>1741</v>
      </c>
      <c r="S1493" s="1" t="s">
        <v>1741</v>
      </c>
      <c r="T1493" s="1" t="s">
        <v>1741</v>
      </c>
      <c r="U1493" s="1" t="s">
        <v>1741</v>
      </c>
      <c r="V1493" s="1" t="s">
        <v>1741</v>
      </c>
      <c r="W1493" s="3" t="s">
        <v>1741</v>
      </c>
      <c r="X1493" s="3" t="s">
        <v>1741</v>
      </c>
      <c r="Y1493" s="3" t="s">
        <v>1741</v>
      </c>
      <c r="Z1493" s="3" t="s">
        <v>1741</v>
      </c>
      <c r="AA1493" s="3" t="s">
        <v>1741</v>
      </c>
      <c r="AB1493" s="3" t="s">
        <v>1741</v>
      </c>
      <c r="AC1493" s="3" t="s">
        <v>1741</v>
      </c>
      <c r="AD1493" s="3" t="s">
        <v>1741</v>
      </c>
      <c r="AE1493" s="3" t="s">
        <v>1741</v>
      </c>
      <c r="AF1493" s="3" t="s">
        <v>1741</v>
      </c>
      <c r="AG1493" s="3" t="s">
        <v>1741</v>
      </c>
      <c r="AH1493" s="3" t="s">
        <v>1741</v>
      </c>
      <c r="AI1493" s="15" t="s">
        <v>1741</v>
      </c>
    </row>
    <row r="1494" spans="1:35" x14ac:dyDescent="0.3">
      <c r="A1494" s="48" t="s">
        <v>311</v>
      </c>
      <c r="B1494" s="3" t="s">
        <v>1262</v>
      </c>
      <c r="C1494" s="3" t="s">
        <v>299</v>
      </c>
      <c r="D1494" s="13">
        <v>2016</v>
      </c>
      <c r="E1494" s="4">
        <v>42613</v>
      </c>
      <c r="F1494" s="204">
        <v>6577200</v>
      </c>
      <c r="G1494" s="204">
        <v>147437</v>
      </c>
      <c r="H1494" s="1">
        <v>5.1761630423923544</v>
      </c>
      <c r="I1494" s="1">
        <v>1.702687402177895</v>
      </c>
      <c r="J1494" s="1">
        <v>1.2749342302440974</v>
      </c>
      <c r="K1494" s="1">
        <v>1.7811115921276097</v>
      </c>
      <c r="L1494" s="1">
        <v>0.9191115255253256</v>
      </c>
      <c r="M1494" s="1">
        <v>1.0201804921908821</v>
      </c>
      <c r="N1494" s="1" t="s">
        <v>581</v>
      </c>
      <c r="O1494" s="1">
        <v>0.3476639248726231</v>
      </c>
      <c r="P1494" s="1" t="s">
        <v>1741</v>
      </c>
      <c r="Q1494" s="1" t="s">
        <v>1741</v>
      </c>
      <c r="R1494" s="1" t="s">
        <v>1741</v>
      </c>
      <c r="S1494" s="1" t="s">
        <v>1741</v>
      </c>
      <c r="T1494" s="1" t="s">
        <v>1741</v>
      </c>
      <c r="U1494" s="1" t="s">
        <v>1741</v>
      </c>
      <c r="V1494" s="1" t="s">
        <v>1741</v>
      </c>
      <c r="W1494" s="3" t="s">
        <v>1741</v>
      </c>
      <c r="X1494" s="3" t="s">
        <v>1741</v>
      </c>
      <c r="Y1494" s="3" t="s">
        <v>1741</v>
      </c>
      <c r="Z1494" s="3" t="s">
        <v>1741</v>
      </c>
      <c r="AA1494" s="3" t="s">
        <v>1741</v>
      </c>
      <c r="AB1494" s="3" t="s">
        <v>1741</v>
      </c>
      <c r="AC1494" s="3" t="s">
        <v>1741</v>
      </c>
      <c r="AD1494" s="3" t="s">
        <v>1741</v>
      </c>
      <c r="AE1494" s="3" t="s">
        <v>1741</v>
      </c>
      <c r="AF1494" s="3" t="s">
        <v>1741</v>
      </c>
      <c r="AG1494" s="3" t="s">
        <v>1741</v>
      </c>
      <c r="AH1494" s="3" t="s">
        <v>1741</v>
      </c>
      <c r="AI1494" s="15" t="s">
        <v>1741</v>
      </c>
    </row>
    <row r="1495" spans="1:35" x14ac:dyDescent="0.3">
      <c r="A1495" s="48" t="s">
        <v>312</v>
      </c>
      <c r="B1495" s="3" t="s">
        <v>1262</v>
      </c>
      <c r="C1495" s="3" t="s">
        <v>299</v>
      </c>
      <c r="D1495" s="13">
        <v>2016</v>
      </c>
      <c r="E1495" s="4">
        <v>42613</v>
      </c>
      <c r="F1495" s="204">
        <v>6577200</v>
      </c>
      <c r="G1495" s="204">
        <v>147437</v>
      </c>
      <c r="H1495" s="1">
        <v>3.329886415862386</v>
      </c>
      <c r="I1495" s="1">
        <v>1.5340424134987853</v>
      </c>
      <c r="J1495" s="1">
        <v>1.2797912152846169</v>
      </c>
      <c r="K1495" s="1">
        <v>1.8674085746175562</v>
      </c>
      <c r="L1495" s="1">
        <v>0.92902632788392081</v>
      </c>
      <c r="M1495" s="1">
        <v>1.3930470750443176</v>
      </c>
      <c r="N1495" s="1" t="s">
        <v>581</v>
      </c>
      <c r="O1495" s="1">
        <v>0.33287374433720696</v>
      </c>
      <c r="P1495" s="1" t="s">
        <v>1741</v>
      </c>
      <c r="Q1495" s="1" t="s">
        <v>1741</v>
      </c>
      <c r="R1495" s="1" t="s">
        <v>1741</v>
      </c>
      <c r="S1495" s="1" t="s">
        <v>1741</v>
      </c>
      <c r="T1495" s="1" t="s">
        <v>1741</v>
      </c>
      <c r="U1495" s="1" t="s">
        <v>1741</v>
      </c>
      <c r="V1495" s="1" t="s">
        <v>1741</v>
      </c>
      <c r="W1495" s="3" t="s">
        <v>1741</v>
      </c>
      <c r="X1495" s="3" t="s">
        <v>1741</v>
      </c>
      <c r="Y1495" s="3" t="s">
        <v>1741</v>
      </c>
      <c r="Z1495" s="3" t="s">
        <v>1741</v>
      </c>
      <c r="AA1495" s="3" t="s">
        <v>1741</v>
      </c>
      <c r="AB1495" s="3" t="s">
        <v>1741</v>
      </c>
      <c r="AC1495" s="3" t="s">
        <v>1741</v>
      </c>
      <c r="AD1495" s="3" t="s">
        <v>1741</v>
      </c>
      <c r="AE1495" s="3" t="s">
        <v>1741</v>
      </c>
      <c r="AF1495" s="3" t="s">
        <v>1741</v>
      </c>
      <c r="AG1495" s="3" t="s">
        <v>1741</v>
      </c>
      <c r="AH1495" s="3" t="s">
        <v>1741</v>
      </c>
      <c r="AI1495" s="15" t="s">
        <v>1741</v>
      </c>
    </row>
    <row r="1496" spans="1:35" x14ac:dyDescent="0.3">
      <c r="A1496" s="48" t="s">
        <v>313</v>
      </c>
      <c r="B1496" s="3" t="s">
        <v>1262</v>
      </c>
      <c r="C1496" s="3" t="s">
        <v>299</v>
      </c>
      <c r="D1496" s="13">
        <v>2016</v>
      </c>
      <c r="E1496" s="4">
        <v>42634</v>
      </c>
      <c r="F1496" s="204">
        <v>6577200</v>
      </c>
      <c r="G1496" s="204">
        <v>147437</v>
      </c>
      <c r="H1496" s="1">
        <v>2.8466565114687503</v>
      </c>
      <c r="I1496" s="1">
        <v>1.770536680133342</v>
      </c>
      <c r="J1496" s="1">
        <v>1.4604168046448991</v>
      </c>
      <c r="K1496" s="1">
        <v>1.7032364174227874</v>
      </c>
      <c r="L1496" s="1">
        <v>0.9322030156522505</v>
      </c>
      <c r="M1496" s="1">
        <v>1.3123385654679116</v>
      </c>
      <c r="N1496" s="1" t="s">
        <v>581</v>
      </c>
      <c r="O1496" s="1">
        <v>0.34855509194869416</v>
      </c>
      <c r="P1496" s="1" t="s">
        <v>1741</v>
      </c>
      <c r="Q1496" s="1" t="s">
        <v>1741</v>
      </c>
      <c r="R1496" s="1" t="s">
        <v>1741</v>
      </c>
      <c r="S1496" s="1" t="s">
        <v>1741</v>
      </c>
      <c r="T1496" s="1" t="s">
        <v>1741</v>
      </c>
      <c r="U1496" s="1" t="s">
        <v>1741</v>
      </c>
      <c r="V1496" s="1" t="s">
        <v>1741</v>
      </c>
      <c r="W1496" s="3" t="s">
        <v>1741</v>
      </c>
      <c r="X1496" s="3" t="s">
        <v>1741</v>
      </c>
      <c r="Y1496" s="3" t="s">
        <v>1741</v>
      </c>
      <c r="Z1496" s="3" t="s">
        <v>1741</v>
      </c>
      <c r="AA1496" s="3" t="s">
        <v>1741</v>
      </c>
      <c r="AB1496" s="3" t="s">
        <v>1741</v>
      </c>
      <c r="AC1496" s="3" t="s">
        <v>1741</v>
      </c>
      <c r="AD1496" s="3" t="s">
        <v>1741</v>
      </c>
      <c r="AE1496" s="3" t="s">
        <v>1741</v>
      </c>
      <c r="AF1496" s="3" t="s">
        <v>1741</v>
      </c>
      <c r="AG1496" s="3" t="s">
        <v>1741</v>
      </c>
      <c r="AH1496" s="3" t="s">
        <v>1741</v>
      </c>
      <c r="AI1496" s="15" t="s">
        <v>1741</v>
      </c>
    </row>
    <row r="1497" spans="1:35" x14ac:dyDescent="0.3">
      <c r="A1497" s="48" t="s">
        <v>314</v>
      </c>
      <c r="B1497" s="3" t="s">
        <v>1262</v>
      </c>
      <c r="C1497" s="3" t="s">
        <v>299</v>
      </c>
      <c r="D1497" s="13">
        <v>2016</v>
      </c>
      <c r="E1497" s="4">
        <v>42634</v>
      </c>
      <c r="F1497" s="204">
        <v>6577200</v>
      </c>
      <c r="G1497" s="204">
        <v>147437</v>
      </c>
      <c r="H1497" s="1">
        <v>2.9011893667066082</v>
      </c>
      <c r="I1497" s="1">
        <v>1.7662983180224558</v>
      </c>
      <c r="J1497" s="1">
        <v>1.6309967603071052</v>
      </c>
      <c r="K1497" s="1">
        <v>2.1113810855190169</v>
      </c>
      <c r="L1497" s="1">
        <v>0.94030976789597476</v>
      </c>
      <c r="M1497" s="1">
        <v>1.4522034349620558</v>
      </c>
      <c r="N1497" s="1" t="s">
        <v>581</v>
      </c>
      <c r="O1497" s="1">
        <v>0.3869546886788266</v>
      </c>
      <c r="P1497" s="1" t="s">
        <v>1741</v>
      </c>
      <c r="Q1497" s="1" t="s">
        <v>1741</v>
      </c>
      <c r="R1497" s="1" t="s">
        <v>1741</v>
      </c>
      <c r="S1497" s="1" t="s">
        <v>1741</v>
      </c>
      <c r="T1497" s="1" t="s">
        <v>1741</v>
      </c>
      <c r="U1497" s="1" t="s">
        <v>1741</v>
      </c>
      <c r="V1497" s="1" t="s">
        <v>1741</v>
      </c>
      <c r="W1497" s="3" t="s">
        <v>1741</v>
      </c>
      <c r="X1497" s="3" t="s">
        <v>1741</v>
      </c>
      <c r="Y1497" s="3" t="s">
        <v>1741</v>
      </c>
      <c r="Z1497" s="3" t="s">
        <v>1741</v>
      </c>
      <c r="AA1497" s="3" t="s">
        <v>1741</v>
      </c>
      <c r="AB1497" s="3" t="s">
        <v>1741</v>
      </c>
      <c r="AC1497" s="3" t="s">
        <v>1741</v>
      </c>
      <c r="AD1497" s="3" t="s">
        <v>1741</v>
      </c>
      <c r="AE1497" s="3" t="s">
        <v>1741</v>
      </c>
      <c r="AF1497" s="3" t="s">
        <v>1741</v>
      </c>
      <c r="AG1497" s="3" t="s">
        <v>1741</v>
      </c>
      <c r="AH1497" s="3" t="s">
        <v>1741</v>
      </c>
      <c r="AI1497" s="15" t="s">
        <v>1741</v>
      </c>
    </row>
    <row r="1498" spans="1:35" x14ac:dyDescent="0.3">
      <c r="A1498" s="48" t="s">
        <v>315</v>
      </c>
      <c r="B1498" s="3" t="s">
        <v>1262</v>
      </c>
      <c r="C1498" s="3" t="s">
        <v>299</v>
      </c>
      <c r="D1498" s="13">
        <v>2016</v>
      </c>
      <c r="E1498" s="4">
        <v>42675</v>
      </c>
      <c r="F1498" s="204">
        <v>6577200</v>
      </c>
      <c r="G1498" s="204">
        <v>147437</v>
      </c>
      <c r="H1498" s="67">
        <v>2.9647519726314631</v>
      </c>
      <c r="I1498" s="1">
        <v>1.6788611157093196</v>
      </c>
      <c r="J1498" s="67">
        <v>1.5233129172874249</v>
      </c>
      <c r="K1498" s="67">
        <v>1.5230370247751475</v>
      </c>
      <c r="L1498" s="1">
        <v>0.86682116647354202</v>
      </c>
      <c r="M1498" s="1">
        <v>1.2267284665894169</v>
      </c>
      <c r="N1498" s="1" t="s">
        <v>581</v>
      </c>
      <c r="O1498" s="1">
        <v>0.35327484412073062</v>
      </c>
      <c r="P1498" s="1" t="s">
        <v>1741</v>
      </c>
      <c r="Q1498" s="1" t="s">
        <v>1741</v>
      </c>
      <c r="R1498" s="1" t="s">
        <v>1741</v>
      </c>
      <c r="S1498" s="1" t="s">
        <v>1741</v>
      </c>
      <c r="T1498" s="1" t="s">
        <v>1741</v>
      </c>
      <c r="U1498" s="1" t="s">
        <v>1741</v>
      </c>
      <c r="V1498" s="1" t="s">
        <v>1741</v>
      </c>
      <c r="W1498" s="3" t="s">
        <v>1741</v>
      </c>
      <c r="X1498" s="3" t="s">
        <v>1741</v>
      </c>
      <c r="Y1498" s="3" t="s">
        <v>1741</v>
      </c>
      <c r="Z1498" s="3" t="s">
        <v>1741</v>
      </c>
      <c r="AA1498" s="3" t="s">
        <v>1741</v>
      </c>
      <c r="AB1498" s="3" t="s">
        <v>1741</v>
      </c>
      <c r="AC1498" s="3" t="s">
        <v>1741</v>
      </c>
      <c r="AD1498" s="3" t="s">
        <v>1741</v>
      </c>
      <c r="AE1498" s="3" t="s">
        <v>1741</v>
      </c>
      <c r="AF1498" s="3" t="s">
        <v>1741</v>
      </c>
      <c r="AG1498" s="3" t="s">
        <v>1741</v>
      </c>
      <c r="AH1498" s="3" t="s">
        <v>1741</v>
      </c>
      <c r="AI1498" s="15" t="s">
        <v>1741</v>
      </c>
    </row>
    <row r="1499" spans="1:35" x14ac:dyDescent="0.3">
      <c r="A1499" s="48" t="s">
        <v>316</v>
      </c>
      <c r="B1499" s="3" t="s">
        <v>1262</v>
      </c>
      <c r="C1499" s="3" t="s">
        <v>299</v>
      </c>
      <c r="D1499" s="13">
        <v>2016</v>
      </c>
      <c r="E1499" s="4">
        <v>42675</v>
      </c>
      <c r="F1499" s="204">
        <v>6577200</v>
      </c>
      <c r="G1499" s="204">
        <v>147437</v>
      </c>
      <c r="H1499" s="67">
        <v>2.461993934966908</v>
      </c>
      <c r="I1499" s="1">
        <v>1.5774619828673884</v>
      </c>
      <c r="J1499" s="67">
        <v>1.2786926976116164</v>
      </c>
      <c r="K1499" s="67">
        <v>1.6768488390110012</v>
      </c>
      <c r="L1499" s="1">
        <v>0.74647497620470593</v>
      </c>
      <c r="M1499" s="1">
        <v>0.95468933306771131</v>
      </c>
      <c r="N1499" s="1" t="s">
        <v>581</v>
      </c>
      <c r="O1499" s="1">
        <v>0.35097505367775639</v>
      </c>
      <c r="P1499" s="1" t="s">
        <v>1741</v>
      </c>
      <c r="Q1499" s="1" t="s">
        <v>1741</v>
      </c>
      <c r="R1499" s="1" t="s">
        <v>1741</v>
      </c>
      <c r="S1499" s="1" t="s">
        <v>1741</v>
      </c>
      <c r="T1499" s="1" t="s">
        <v>1741</v>
      </c>
      <c r="U1499" s="1" t="s">
        <v>1741</v>
      </c>
      <c r="V1499" s="1" t="s">
        <v>1741</v>
      </c>
      <c r="W1499" s="3" t="s">
        <v>1741</v>
      </c>
      <c r="X1499" s="3" t="s">
        <v>1741</v>
      </c>
      <c r="Y1499" s="3" t="s">
        <v>1741</v>
      </c>
      <c r="Z1499" s="3" t="s">
        <v>1741</v>
      </c>
      <c r="AA1499" s="3" t="s">
        <v>1741</v>
      </c>
      <c r="AB1499" s="3" t="s">
        <v>1741</v>
      </c>
      <c r="AC1499" s="3" t="s">
        <v>1741</v>
      </c>
      <c r="AD1499" s="3" t="s">
        <v>1741</v>
      </c>
      <c r="AE1499" s="3" t="s">
        <v>1741</v>
      </c>
      <c r="AF1499" s="3" t="s">
        <v>1741</v>
      </c>
      <c r="AG1499" s="3" t="s">
        <v>1741</v>
      </c>
      <c r="AH1499" s="3" t="s">
        <v>1741</v>
      </c>
      <c r="AI1499" s="15" t="s">
        <v>1741</v>
      </c>
    </row>
    <row r="1500" spans="1:35" x14ac:dyDescent="0.3">
      <c r="A1500" s="48" t="s">
        <v>317</v>
      </c>
      <c r="B1500" s="3" t="s">
        <v>1262</v>
      </c>
      <c r="C1500" s="3" t="s">
        <v>299</v>
      </c>
      <c r="D1500" s="13">
        <v>2016</v>
      </c>
      <c r="E1500" s="4">
        <v>42697</v>
      </c>
      <c r="F1500" s="204">
        <v>6577200</v>
      </c>
      <c r="G1500" s="204">
        <v>147437</v>
      </c>
      <c r="H1500" s="1">
        <v>2.9349284287616513</v>
      </c>
      <c r="I1500" s="1">
        <v>1.5483521970705727</v>
      </c>
      <c r="J1500" s="1">
        <v>1.5472203728362182</v>
      </c>
      <c r="K1500" s="1">
        <v>1.9251165113182422</v>
      </c>
      <c r="L1500" s="1">
        <v>0.96147636484687071</v>
      </c>
      <c r="M1500" s="1">
        <v>1.6696071904127832</v>
      </c>
      <c r="N1500" s="1" t="s">
        <v>581</v>
      </c>
      <c r="O1500" s="1">
        <v>0.34063682219419927</v>
      </c>
      <c r="P1500" s="1" t="s">
        <v>1741</v>
      </c>
      <c r="Q1500" s="1" t="s">
        <v>1741</v>
      </c>
      <c r="R1500" s="1" t="s">
        <v>1741</v>
      </c>
      <c r="S1500" s="1" t="s">
        <v>1741</v>
      </c>
      <c r="T1500" s="1" t="s">
        <v>1741</v>
      </c>
      <c r="U1500" s="1" t="s">
        <v>1741</v>
      </c>
      <c r="V1500" s="1" t="s">
        <v>1741</v>
      </c>
      <c r="W1500" s="3" t="s">
        <v>1741</v>
      </c>
      <c r="X1500" s="3" t="s">
        <v>1741</v>
      </c>
      <c r="Y1500" s="3" t="s">
        <v>1741</v>
      </c>
      <c r="Z1500" s="3" t="s">
        <v>1741</v>
      </c>
      <c r="AA1500" s="3" t="s">
        <v>1741</v>
      </c>
      <c r="AB1500" s="3" t="s">
        <v>1741</v>
      </c>
      <c r="AC1500" s="3" t="s">
        <v>1741</v>
      </c>
      <c r="AD1500" s="3" t="s">
        <v>1741</v>
      </c>
      <c r="AE1500" s="3" t="s">
        <v>1741</v>
      </c>
      <c r="AF1500" s="3" t="s">
        <v>1741</v>
      </c>
      <c r="AG1500" s="3" t="s">
        <v>1741</v>
      </c>
      <c r="AH1500" s="3" t="s">
        <v>1741</v>
      </c>
      <c r="AI1500" s="15" t="s">
        <v>1741</v>
      </c>
    </row>
    <row r="1501" spans="1:35" x14ac:dyDescent="0.3">
      <c r="A1501" s="48" t="s">
        <v>318</v>
      </c>
      <c r="B1501" s="3" t="s">
        <v>1262</v>
      </c>
      <c r="C1501" s="3" t="s">
        <v>299</v>
      </c>
      <c r="D1501" s="13">
        <v>2016</v>
      </c>
      <c r="E1501" s="4">
        <v>42697</v>
      </c>
      <c r="F1501" s="204">
        <v>6577200</v>
      </c>
      <c r="G1501" s="204">
        <v>147437</v>
      </c>
      <c r="H1501" s="1">
        <v>2.8029883188425035</v>
      </c>
      <c r="I1501" s="1">
        <v>1.5236112032919626</v>
      </c>
      <c r="J1501" s="1">
        <v>1.8709265281741554</v>
      </c>
      <c r="K1501" s="1">
        <v>2.0286221543771155</v>
      </c>
      <c r="L1501" s="1">
        <v>0.99166224198579667</v>
      </c>
      <c r="M1501" s="1">
        <v>1.4188292294418268</v>
      </c>
      <c r="N1501" s="1" t="s">
        <v>581</v>
      </c>
      <c r="O1501" s="1">
        <v>0.4050056598748169</v>
      </c>
      <c r="P1501" s="1" t="s">
        <v>1741</v>
      </c>
      <c r="Q1501" s="1" t="s">
        <v>1741</v>
      </c>
      <c r="R1501" s="1" t="s">
        <v>1741</v>
      </c>
      <c r="S1501" s="1" t="s">
        <v>1741</v>
      </c>
      <c r="T1501" s="1" t="s">
        <v>1741</v>
      </c>
      <c r="U1501" s="1" t="s">
        <v>1741</v>
      </c>
      <c r="V1501" s="1" t="s">
        <v>1741</v>
      </c>
      <c r="W1501" s="3" t="s">
        <v>1741</v>
      </c>
      <c r="X1501" s="3" t="s">
        <v>1741</v>
      </c>
      <c r="Y1501" s="3" t="s">
        <v>1741</v>
      </c>
      <c r="Z1501" s="3" t="s">
        <v>1741</v>
      </c>
      <c r="AA1501" s="3" t="s">
        <v>1741</v>
      </c>
      <c r="AB1501" s="3" t="s">
        <v>1741</v>
      </c>
      <c r="AC1501" s="3" t="s">
        <v>1741</v>
      </c>
      <c r="AD1501" s="3" t="s">
        <v>1741</v>
      </c>
      <c r="AE1501" s="3" t="s">
        <v>1741</v>
      </c>
      <c r="AF1501" s="3" t="s">
        <v>1741</v>
      </c>
      <c r="AG1501" s="3" t="s">
        <v>1741</v>
      </c>
      <c r="AH1501" s="3" t="s">
        <v>1741</v>
      </c>
      <c r="AI1501" s="15" t="s">
        <v>1741</v>
      </c>
    </row>
    <row r="1502" spans="1:35" x14ac:dyDescent="0.3">
      <c r="A1502" s="48" t="s">
        <v>319</v>
      </c>
      <c r="B1502" s="3" t="s">
        <v>1262</v>
      </c>
      <c r="C1502" s="3" t="s">
        <v>299</v>
      </c>
      <c r="D1502" s="13">
        <v>2016</v>
      </c>
      <c r="E1502" s="4">
        <v>42719</v>
      </c>
      <c r="F1502" s="204">
        <v>6577200</v>
      </c>
      <c r="G1502" s="204">
        <v>147437</v>
      </c>
      <c r="H1502" s="1">
        <v>2.7402784549542227</v>
      </c>
      <c r="I1502" s="1">
        <v>1.3685465084782491</v>
      </c>
      <c r="J1502" s="1">
        <v>1.3978980443144267</v>
      </c>
      <c r="K1502" s="1">
        <v>1.7445798797334637</v>
      </c>
      <c r="L1502" s="1">
        <v>0.80549325532260696</v>
      </c>
      <c r="M1502" s="1">
        <v>1.3338425700200445</v>
      </c>
      <c r="N1502" s="1" t="s">
        <v>581</v>
      </c>
      <c r="O1502" s="1" t="s">
        <v>581</v>
      </c>
      <c r="P1502" s="1" t="s">
        <v>1741</v>
      </c>
      <c r="Q1502" s="1" t="s">
        <v>1741</v>
      </c>
      <c r="R1502" s="1" t="s">
        <v>1741</v>
      </c>
      <c r="S1502" s="1" t="s">
        <v>1741</v>
      </c>
      <c r="T1502" s="1" t="s">
        <v>1741</v>
      </c>
      <c r="U1502" s="1" t="s">
        <v>1741</v>
      </c>
      <c r="V1502" s="1" t="s">
        <v>1741</v>
      </c>
      <c r="W1502" s="3" t="s">
        <v>1741</v>
      </c>
      <c r="X1502" s="3" t="s">
        <v>1741</v>
      </c>
      <c r="Y1502" s="3" t="s">
        <v>1741</v>
      </c>
      <c r="Z1502" s="3" t="s">
        <v>1741</v>
      </c>
      <c r="AA1502" s="3" t="s">
        <v>1741</v>
      </c>
      <c r="AB1502" s="3" t="s">
        <v>1741</v>
      </c>
      <c r="AC1502" s="3" t="s">
        <v>1741</v>
      </c>
      <c r="AD1502" s="3" t="s">
        <v>1741</v>
      </c>
      <c r="AE1502" s="3" t="s">
        <v>1741</v>
      </c>
      <c r="AF1502" s="3" t="s">
        <v>1741</v>
      </c>
      <c r="AG1502" s="3" t="s">
        <v>1741</v>
      </c>
      <c r="AH1502" s="3" t="s">
        <v>1741</v>
      </c>
      <c r="AI1502" s="15" t="s">
        <v>1741</v>
      </c>
    </row>
    <row r="1503" spans="1:35" x14ac:dyDescent="0.3">
      <c r="A1503" s="48" t="s">
        <v>320</v>
      </c>
      <c r="B1503" s="3" t="s">
        <v>1262</v>
      </c>
      <c r="C1503" s="3" t="s">
        <v>299</v>
      </c>
      <c r="D1503" s="13">
        <v>2016</v>
      </c>
      <c r="E1503" s="4">
        <v>42719</v>
      </c>
      <c r="F1503" s="204">
        <v>6577200</v>
      </c>
      <c r="G1503" s="204">
        <v>147437</v>
      </c>
      <c r="H1503" s="1">
        <v>3.2675641238712534</v>
      </c>
      <c r="I1503" s="1">
        <v>1.608885934297269</v>
      </c>
      <c r="J1503" s="1">
        <v>1.3829593928314221</v>
      </c>
      <c r="K1503" s="1">
        <v>1.551337876017949</v>
      </c>
      <c r="L1503" s="1">
        <v>0.85029084261259757</v>
      </c>
      <c r="M1503" s="1">
        <v>1.9689435488338596</v>
      </c>
      <c r="N1503" s="1" t="s">
        <v>581</v>
      </c>
      <c r="O1503" s="1" t="s">
        <v>581</v>
      </c>
      <c r="P1503" s="1" t="s">
        <v>1741</v>
      </c>
      <c r="Q1503" s="1" t="s">
        <v>1741</v>
      </c>
      <c r="R1503" s="1" t="s">
        <v>1741</v>
      </c>
      <c r="S1503" s="1" t="s">
        <v>1741</v>
      </c>
      <c r="T1503" s="1" t="s">
        <v>1741</v>
      </c>
      <c r="U1503" s="1" t="s">
        <v>1741</v>
      </c>
      <c r="V1503" s="1" t="s">
        <v>1741</v>
      </c>
      <c r="W1503" s="3" t="s">
        <v>1741</v>
      </c>
      <c r="X1503" s="3" t="s">
        <v>1741</v>
      </c>
      <c r="Y1503" s="3" t="s">
        <v>1741</v>
      </c>
      <c r="Z1503" s="3" t="s">
        <v>1741</v>
      </c>
      <c r="AA1503" s="3" t="s">
        <v>1741</v>
      </c>
      <c r="AB1503" s="3" t="s">
        <v>1741</v>
      </c>
      <c r="AC1503" s="3" t="s">
        <v>1741</v>
      </c>
      <c r="AD1503" s="3" t="s">
        <v>1741</v>
      </c>
      <c r="AE1503" s="3" t="s">
        <v>1741</v>
      </c>
      <c r="AF1503" s="3" t="s">
        <v>1741</v>
      </c>
      <c r="AG1503" s="3" t="s">
        <v>1741</v>
      </c>
      <c r="AH1503" s="3" t="s">
        <v>1741</v>
      </c>
      <c r="AI1503" s="15" t="s">
        <v>1741</v>
      </c>
    </row>
    <row r="1504" spans="1:35" x14ac:dyDescent="0.3">
      <c r="A1504" s="48" t="s">
        <v>321</v>
      </c>
      <c r="B1504" s="3" t="s">
        <v>1263</v>
      </c>
      <c r="C1504" s="3" t="s">
        <v>2003</v>
      </c>
      <c r="D1504" s="13">
        <v>2016</v>
      </c>
      <c r="E1504" s="4">
        <v>42396</v>
      </c>
      <c r="F1504" s="204">
        <v>6582640</v>
      </c>
      <c r="G1504" s="204">
        <v>138359</v>
      </c>
      <c r="H1504" s="1">
        <v>2.6672620853133813</v>
      </c>
      <c r="I1504" s="1">
        <v>1.2122948333389507</v>
      </c>
      <c r="J1504" s="1">
        <v>1.429517036837316</v>
      </c>
      <c r="K1504" s="1">
        <v>1.8637727073573527</v>
      </c>
      <c r="L1504" s="1">
        <v>0.61564041207464093</v>
      </c>
      <c r="M1504" s="1">
        <v>1.0324334647748084</v>
      </c>
      <c r="N1504" s="1" t="s">
        <v>581</v>
      </c>
      <c r="O1504" s="1">
        <v>0.36005976655095329</v>
      </c>
      <c r="P1504" s="1" t="s">
        <v>1741</v>
      </c>
      <c r="Q1504" s="1" t="s">
        <v>1741</v>
      </c>
      <c r="R1504" s="1" t="s">
        <v>1741</v>
      </c>
      <c r="S1504" s="1" t="s">
        <v>1741</v>
      </c>
      <c r="T1504" s="1" t="s">
        <v>1741</v>
      </c>
      <c r="U1504" s="1" t="s">
        <v>1741</v>
      </c>
      <c r="V1504" s="1" t="s">
        <v>1741</v>
      </c>
      <c r="W1504" s="3" t="s">
        <v>1741</v>
      </c>
      <c r="X1504" s="3" t="s">
        <v>1741</v>
      </c>
      <c r="Y1504" s="3" t="s">
        <v>1741</v>
      </c>
      <c r="Z1504" s="3" t="s">
        <v>1741</v>
      </c>
      <c r="AA1504" s="3" t="s">
        <v>1741</v>
      </c>
      <c r="AB1504" s="3" t="s">
        <v>1741</v>
      </c>
      <c r="AC1504" s="3" t="s">
        <v>1741</v>
      </c>
      <c r="AD1504" s="3" t="s">
        <v>1741</v>
      </c>
      <c r="AE1504" s="3" t="s">
        <v>1741</v>
      </c>
      <c r="AF1504" s="3" t="s">
        <v>1741</v>
      </c>
      <c r="AG1504" s="3" t="s">
        <v>1741</v>
      </c>
      <c r="AH1504" s="3" t="s">
        <v>1741</v>
      </c>
      <c r="AI1504" s="15" t="s">
        <v>1741</v>
      </c>
    </row>
    <row r="1505" spans="1:35" x14ac:dyDescent="0.3">
      <c r="A1505" s="48" t="s">
        <v>322</v>
      </c>
      <c r="B1505" s="3" t="s">
        <v>1263</v>
      </c>
      <c r="C1505" s="3" t="s">
        <v>2003</v>
      </c>
      <c r="D1505" s="13">
        <v>2016</v>
      </c>
      <c r="E1505" s="4">
        <v>42440</v>
      </c>
      <c r="F1505" s="204">
        <v>6582640</v>
      </c>
      <c r="G1505" s="204">
        <v>138359</v>
      </c>
      <c r="H1505" s="1">
        <v>2.6496218349227232</v>
      </c>
      <c r="I1505" s="1">
        <v>1.3659158171654064</v>
      </c>
      <c r="J1505" s="1">
        <v>1.4625123314699113</v>
      </c>
      <c r="K1505" s="1">
        <v>1.9113778362380798</v>
      </c>
      <c r="L1505" s="1">
        <v>0.57875698783294971</v>
      </c>
      <c r="M1505" s="1">
        <v>1.378493916474844</v>
      </c>
      <c r="N1505" s="1" t="s">
        <v>581</v>
      </c>
      <c r="O1505" s="1">
        <v>0.2307629069385071</v>
      </c>
      <c r="P1505" s="1" t="s">
        <v>1741</v>
      </c>
      <c r="Q1505" s="1" t="s">
        <v>1741</v>
      </c>
      <c r="R1505" s="1" t="s">
        <v>1741</v>
      </c>
      <c r="S1505" s="1" t="s">
        <v>1741</v>
      </c>
      <c r="T1505" s="1" t="s">
        <v>1741</v>
      </c>
      <c r="U1505" s="1" t="s">
        <v>1741</v>
      </c>
      <c r="V1505" s="1" t="s">
        <v>1741</v>
      </c>
      <c r="W1505" s="3" t="s">
        <v>1741</v>
      </c>
      <c r="X1505" s="3" t="s">
        <v>1741</v>
      </c>
      <c r="Y1505" s="3" t="s">
        <v>1741</v>
      </c>
      <c r="Z1505" s="3" t="s">
        <v>1741</v>
      </c>
      <c r="AA1505" s="3" t="s">
        <v>1741</v>
      </c>
      <c r="AB1505" s="3" t="s">
        <v>1741</v>
      </c>
      <c r="AC1505" s="3" t="s">
        <v>1741</v>
      </c>
      <c r="AD1505" s="3" t="s">
        <v>1741</v>
      </c>
      <c r="AE1505" s="3" t="s">
        <v>1741</v>
      </c>
      <c r="AF1505" s="3" t="s">
        <v>1741</v>
      </c>
      <c r="AG1505" s="3" t="s">
        <v>1741</v>
      </c>
      <c r="AH1505" s="3" t="s">
        <v>1741</v>
      </c>
      <c r="AI1505" s="15" t="s">
        <v>1741</v>
      </c>
    </row>
    <row r="1506" spans="1:35" x14ac:dyDescent="0.3">
      <c r="A1506" s="48" t="s">
        <v>323</v>
      </c>
      <c r="B1506" s="3" t="s">
        <v>1263</v>
      </c>
      <c r="C1506" s="3" t="s">
        <v>2003</v>
      </c>
      <c r="D1506" s="13">
        <v>2016</v>
      </c>
      <c r="E1506" s="4">
        <v>42451</v>
      </c>
      <c r="F1506" s="204">
        <v>6582640</v>
      </c>
      <c r="G1506" s="204">
        <v>138359</v>
      </c>
      <c r="H1506" s="1">
        <v>2.5784336318145908</v>
      </c>
      <c r="I1506" s="1">
        <v>1.8507209639188835</v>
      </c>
      <c r="J1506" s="1">
        <v>1.5457186594680012</v>
      </c>
      <c r="K1506" s="1">
        <v>2.0466404398209117</v>
      </c>
      <c r="L1506" s="1">
        <v>0.64853831972609965</v>
      </c>
      <c r="M1506" s="1">
        <v>1.9258625230445088</v>
      </c>
      <c r="N1506" s="1" t="s">
        <v>581</v>
      </c>
      <c r="O1506" s="1">
        <v>0.37691763234132214</v>
      </c>
      <c r="P1506" s="1" t="s">
        <v>1741</v>
      </c>
      <c r="Q1506" s="1" t="s">
        <v>1741</v>
      </c>
      <c r="R1506" s="1" t="s">
        <v>1741</v>
      </c>
      <c r="S1506" s="1" t="s">
        <v>1741</v>
      </c>
      <c r="T1506" s="1" t="s">
        <v>1741</v>
      </c>
      <c r="U1506" s="1" t="s">
        <v>1741</v>
      </c>
      <c r="V1506" s="1" t="s">
        <v>1741</v>
      </c>
      <c r="W1506" s="3" t="s">
        <v>1741</v>
      </c>
      <c r="X1506" s="3" t="s">
        <v>1741</v>
      </c>
      <c r="Y1506" s="3" t="s">
        <v>1741</v>
      </c>
      <c r="Z1506" s="3" t="s">
        <v>1741</v>
      </c>
      <c r="AA1506" s="3" t="s">
        <v>1741</v>
      </c>
      <c r="AB1506" s="3" t="s">
        <v>1741</v>
      </c>
      <c r="AC1506" s="3" t="s">
        <v>1741</v>
      </c>
      <c r="AD1506" s="3" t="s">
        <v>1741</v>
      </c>
      <c r="AE1506" s="3" t="s">
        <v>1741</v>
      </c>
      <c r="AF1506" s="3" t="s">
        <v>1741</v>
      </c>
      <c r="AG1506" s="3" t="s">
        <v>1741</v>
      </c>
      <c r="AH1506" s="3" t="s">
        <v>1741</v>
      </c>
      <c r="AI1506" s="15" t="s">
        <v>1741</v>
      </c>
    </row>
    <row r="1507" spans="1:35" x14ac:dyDescent="0.3">
      <c r="A1507" s="48" t="s">
        <v>324</v>
      </c>
      <c r="B1507" s="3" t="s">
        <v>1263</v>
      </c>
      <c r="C1507" s="3" t="s">
        <v>2003</v>
      </c>
      <c r="D1507" s="13">
        <v>2016</v>
      </c>
      <c r="E1507" s="4">
        <v>42479</v>
      </c>
      <c r="F1507" s="204">
        <v>6582640</v>
      </c>
      <c r="G1507" s="204">
        <v>138359</v>
      </c>
      <c r="H1507" s="1">
        <v>2.5819921169321725</v>
      </c>
      <c r="I1507" s="1">
        <v>1.0490638856955166</v>
      </c>
      <c r="J1507" s="1">
        <v>1.645056659550008</v>
      </c>
      <c r="K1507" s="1">
        <v>1.5367876498604041</v>
      </c>
      <c r="L1507" s="1">
        <v>0.47546395138774838</v>
      </c>
      <c r="M1507" s="1">
        <v>0.95951716209558224</v>
      </c>
      <c r="N1507" s="1" t="s">
        <v>581</v>
      </c>
      <c r="O1507" s="1">
        <v>0.27369026112662176</v>
      </c>
      <c r="P1507" s="1" t="s">
        <v>1741</v>
      </c>
      <c r="Q1507" s="1" t="s">
        <v>1741</v>
      </c>
      <c r="R1507" s="1" t="s">
        <v>1741</v>
      </c>
      <c r="S1507" s="1" t="s">
        <v>1741</v>
      </c>
      <c r="T1507" s="1" t="s">
        <v>1741</v>
      </c>
      <c r="U1507" s="1" t="s">
        <v>1741</v>
      </c>
      <c r="V1507" s="1" t="s">
        <v>1741</v>
      </c>
      <c r="W1507" s="3" t="s">
        <v>1741</v>
      </c>
      <c r="X1507" s="3" t="s">
        <v>1741</v>
      </c>
      <c r="Y1507" s="3" t="s">
        <v>1741</v>
      </c>
      <c r="Z1507" s="3" t="s">
        <v>1741</v>
      </c>
      <c r="AA1507" s="3" t="s">
        <v>1741</v>
      </c>
      <c r="AB1507" s="3" t="s">
        <v>1741</v>
      </c>
      <c r="AC1507" s="3" t="s">
        <v>1741</v>
      </c>
      <c r="AD1507" s="3" t="s">
        <v>1741</v>
      </c>
      <c r="AE1507" s="3" t="s">
        <v>1741</v>
      </c>
      <c r="AF1507" s="3" t="s">
        <v>1741</v>
      </c>
      <c r="AG1507" s="3" t="s">
        <v>1741</v>
      </c>
      <c r="AH1507" s="3" t="s">
        <v>1741</v>
      </c>
      <c r="AI1507" s="15" t="s">
        <v>1741</v>
      </c>
    </row>
    <row r="1508" spans="1:35" x14ac:dyDescent="0.3">
      <c r="A1508" s="48" t="s">
        <v>325</v>
      </c>
      <c r="B1508" s="3" t="s">
        <v>1263</v>
      </c>
      <c r="C1508" s="3" t="s">
        <v>2003</v>
      </c>
      <c r="D1508" s="13">
        <v>2016</v>
      </c>
      <c r="E1508" s="4">
        <v>42515</v>
      </c>
      <c r="F1508" s="204">
        <v>6582640</v>
      </c>
      <c r="G1508" s="204">
        <v>138359</v>
      </c>
      <c r="H1508" s="1">
        <v>2.1900585768488319</v>
      </c>
      <c r="I1508" s="1">
        <v>0.95029288424415903</v>
      </c>
      <c r="J1508" s="1">
        <v>1.5968398455701258</v>
      </c>
      <c r="K1508" s="1">
        <v>1.8079777674232842</v>
      </c>
      <c r="L1508" s="1">
        <v>0.44073254343340212</v>
      </c>
      <c r="M1508" s="1">
        <v>1.0959029488118217</v>
      </c>
      <c r="N1508" s="1" t="s">
        <v>581</v>
      </c>
      <c r="O1508" s="1" t="s">
        <v>556</v>
      </c>
      <c r="P1508" s="1" t="s">
        <v>1741</v>
      </c>
      <c r="Q1508" s="1" t="s">
        <v>1741</v>
      </c>
      <c r="R1508" s="1" t="s">
        <v>1741</v>
      </c>
      <c r="S1508" s="1" t="s">
        <v>1741</v>
      </c>
      <c r="T1508" s="1" t="s">
        <v>1741</v>
      </c>
      <c r="U1508" s="1" t="s">
        <v>1741</v>
      </c>
      <c r="V1508" s="1" t="s">
        <v>1741</v>
      </c>
      <c r="W1508" s="3" t="s">
        <v>1741</v>
      </c>
      <c r="X1508" s="3" t="s">
        <v>1741</v>
      </c>
      <c r="Y1508" s="3" t="s">
        <v>1741</v>
      </c>
      <c r="Z1508" s="3" t="s">
        <v>1741</v>
      </c>
      <c r="AA1508" s="3" t="s">
        <v>1741</v>
      </c>
      <c r="AB1508" s="3" t="s">
        <v>1741</v>
      </c>
      <c r="AC1508" s="3" t="s">
        <v>1741</v>
      </c>
      <c r="AD1508" s="3" t="s">
        <v>1741</v>
      </c>
      <c r="AE1508" s="3" t="s">
        <v>1741</v>
      </c>
      <c r="AF1508" s="3" t="s">
        <v>1741</v>
      </c>
      <c r="AG1508" s="3" t="s">
        <v>1741</v>
      </c>
      <c r="AH1508" s="3" t="s">
        <v>1741</v>
      </c>
      <c r="AI1508" s="15" t="s">
        <v>1741</v>
      </c>
    </row>
    <row r="1509" spans="1:35" x14ac:dyDescent="0.3">
      <c r="A1509" s="48" t="s">
        <v>326</v>
      </c>
      <c r="B1509" s="3" t="s">
        <v>1263</v>
      </c>
      <c r="C1509" s="3" t="s">
        <v>2003</v>
      </c>
      <c r="D1509" s="13">
        <v>2016</v>
      </c>
      <c r="E1509" s="4">
        <v>42543</v>
      </c>
      <c r="F1509" s="204">
        <v>6582640</v>
      </c>
      <c r="G1509" s="204">
        <v>138359</v>
      </c>
      <c r="H1509" s="1">
        <v>2.1814349790466219</v>
      </c>
      <c r="I1509" s="1">
        <v>1.1744532477737035</v>
      </c>
      <c r="J1509" s="1">
        <v>1.434463397066527</v>
      </c>
      <c r="K1509" s="1">
        <v>1.7442050811943424</v>
      </c>
      <c r="L1509" s="1">
        <v>0.53955768727082254</v>
      </c>
      <c r="M1509" s="1">
        <v>0.96467391304347838</v>
      </c>
      <c r="N1509" s="1" t="s">
        <v>581</v>
      </c>
      <c r="O1509" s="1">
        <v>0.33541775798847567</v>
      </c>
      <c r="P1509" s="1" t="s">
        <v>1741</v>
      </c>
      <c r="Q1509" s="1" t="s">
        <v>1741</v>
      </c>
      <c r="R1509" s="1" t="s">
        <v>1741</v>
      </c>
      <c r="S1509" s="1" t="s">
        <v>1741</v>
      </c>
      <c r="T1509" s="1" t="s">
        <v>1741</v>
      </c>
      <c r="U1509" s="1" t="s">
        <v>1741</v>
      </c>
      <c r="V1509" s="1" t="s">
        <v>1741</v>
      </c>
      <c r="W1509" s="3" t="s">
        <v>1741</v>
      </c>
      <c r="X1509" s="3" t="s">
        <v>1741</v>
      </c>
      <c r="Y1509" s="3" t="s">
        <v>1741</v>
      </c>
      <c r="Z1509" s="3" t="s">
        <v>1741</v>
      </c>
      <c r="AA1509" s="3" t="s">
        <v>1741</v>
      </c>
      <c r="AB1509" s="3" t="s">
        <v>1741</v>
      </c>
      <c r="AC1509" s="3" t="s">
        <v>1741</v>
      </c>
      <c r="AD1509" s="3" t="s">
        <v>1741</v>
      </c>
      <c r="AE1509" s="3" t="s">
        <v>1741</v>
      </c>
      <c r="AF1509" s="3" t="s">
        <v>1741</v>
      </c>
      <c r="AG1509" s="3" t="s">
        <v>1741</v>
      </c>
      <c r="AH1509" s="3" t="s">
        <v>1741</v>
      </c>
      <c r="AI1509" s="15" t="s">
        <v>1741</v>
      </c>
    </row>
    <row r="1510" spans="1:35" x14ac:dyDescent="0.3">
      <c r="A1510" s="86" t="s">
        <v>327</v>
      </c>
      <c r="B1510" s="3" t="s">
        <v>1263</v>
      </c>
      <c r="C1510" s="3" t="s">
        <v>2003</v>
      </c>
      <c r="D1510" s="13">
        <v>2016</v>
      </c>
      <c r="E1510" s="4">
        <v>42559</v>
      </c>
      <c r="F1510" s="204">
        <v>6582640</v>
      </c>
      <c r="G1510" s="204">
        <v>138359</v>
      </c>
      <c r="H1510" s="1">
        <v>2.4376047313947757</v>
      </c>
      <c r="I1510" s="1">
        <v>1.6300312140627569</v>
      </c>
      <c r="J1510" s="1">
        <v>1.5718087727944798</v>
      </c>
      <c r="K1510" s="1">
        <v>2.0494660752423197</v>
      </c>
      <c r="L1510" s="1">
        <v>0.76228026942664695</v>
      </c>
      <c r="M1510" s="1">
        <v>1.3490225069820929</v>
      </c>
      <c r="N1510" s="5" t="s">
        <v>581</v>
      </c>
      <c r="O1510" s="1">
        <v>0.35944636109742073</v>
      </c>
      <c r="P1510" s="1" t="s">
        <v>1741</v>
      </c>
      <c r="Q1510" s="1" t="s">
        <v>1741</v>
      </c>
      <c r="R1510" s="1" t="s">
        <v>1741</v>
      </c>
      <c r="S1510" s="1" t="s">
        <v>1741</v>
      </c>
      <c r="T1510" s="1" t="s">
        <v>1741</v>
      </c>
      <c r="U1510" s="1" t="s">
        <v>1741</v>
      </c>
      <c r="V1510" s="1" t="s">
        <v>1741</v>
      </c>
      <c r="W1510" s="3" t="s">
        <v>1741</v>
      </c>
      <c r="X1510" s="3" t="s">
        <v>1741</v>
      </c>
      <c r="Y1510" s="3" t="s">
        <v>1741</v>
      </c>
      <c r="Z1510" s="3" t="s">
        <v>1741</v>
      </c>
      <c r="AA1510" s="3" t="s">
        <v>1741</v>
      </c>
      <c r="AB1510" s="3" t="s">
        <v>1741</v>
      </c>
      <c r="AC1510" s="3" t="s">
        <v>1741</v>
      </c>
      <c r="AD1510" s="3" t="s">
        <v>1741</v>
      </c>
      <c r="AE1510" s="3" t="s">
        <v>1741</v>
      </c>
      <c r="AF1510" s="3" t="s">
        <v>1741</v>
      </c>
      <c r="AG1510" s="3" t="s">
        <v>1741</v>
      </c>
      <c r="AH1510" s="3" t="s">
        <v>1741</v>
      </c>
      <c r="AI1510" s="15" t="s">
        <v>1741</v>
      </c>
    </row>
    <row r="1511" spans="1:35" x14ac:dyDescent="0.3">
      <c r="A1511" s="48" t="s">
        <v>328</v>
      </c>
      <c r="B1511" s="3" t="s">
        <v>1263</v>
      </c>
      <c r="C1511" s="3" t="s">
        <v>2003</v>
      </c>
      <c r="D1511" s="13">
        <v>2016</v>
      </c>
      <c r="E1511" s="4">
        <v>42613</v>
      </c>
      <c r="F1511" s="204">
        <v>6582640</v>
      </c>
      <c r="G1511" s="204">
        <v>138359</v>
      </c>
      <c r="H1511" s="1">
        <v>2.9878068554009798</v>
      </c>
      <c r="I1511" s="1">
        <v>1.4732302104614587</v>
      </c>
      <c r="J1511" s="1">
        <v>1.5755423679346241</v>
      </c>
      <c r="K1511" s="1">
        <v>1.7052566721795246</v>
      </c>
      <c r="L1511" s="1">
        <v>0.76855725265103614</v>
      </c>
      <c r="M1511" s="1">
        <v>1.2431494633070663</v>
      </c>
      <c r="N1511" s="1" t="s">
        <v>581</v>
      </c>
      <c r="O1511" s="1">
        <v>0.27045432435061778</v>
      </c>
      <c r="P1511" s="1" t="s">
        <v>1741</v>
      </c>
      <c r="Q1511" s="1" t="s">
        <v>1741</v>
      </c>
      <c r="R1511" s="1" t="s">
        <v>1741</v>
      </c>
      <c r="S1511" s="1" t="s">
        <v>1741</v>
      </c>
      <c r="T1511" s="1" t="s">
        <v>1741</v>
      </c>
      <c r="U1511" s="1" t="s">
        <v>1741</v>
      </c>
      <c r="V1511" s="1" t="s">
        <v>1741</v>
      </c>
      <c r="W1511" s="3" t="s">
        <v>1741</v>
      </c>
      <c r="X1511" s="3" t="s">
        <v>1741</v>
      </c>
      <c r="Y1511" s="3" t="s">
        <v>1741</v>
      </c>
      <c r="Z1511" s="3" t="s">
        <v>1741</v>
      </c>
      <c r="AA1511" s="3" t="s">
        <v>1741</v>
      </c>
      <c r="AB1511" s="3" t="s">
        <v>1741</v>
      </c>
      <c r="AC1511" s="3" t="s">
        <v>1741</v>
      </c>
      <c r="AD1511" s="3" t="s">
        <v>1741</v>
      </c>
      <c r="AE1511" s="3" t="s">
        <v>1741</v>
      </c>
      <c r="AF1511" s="3" t="s">
        <v>1741</v>
      </c>
      <c r="AG1511" s="3" t="s">
        <v>1741</v>
      </c>
      <c r="AH1511" s="3" t="s">
        <v>1741</v>
      </c>
      <c r="AI1511" s="15" t="s">
        <v>1741</v>
      </c>
    </row>
    <row r="1512" spans="1:35" x14ac:dyDescent="0.3">
      <c r="A1512" s="48" t="s">
        <v>329</v>
      </c>
      <c r="B1512" s="3" t="s">
        <v>1263</v>
      </c>
      <c r="C1512" s="3" t="s">
        <v>2003</v>
      </c>
      <c r="D1512" s="13">
        <v>2016</v>
      </c>
      <c r="E1512" s="4">
        <v>42634</v>
      </c>
      <c r="F1512" s="204">
        <v>6582640</v>
      </c>
      <c r="G1512" s="204">
        <v>138359</v>
      </c>
      <c r="H1512" s="1">
        <v>2.6996256161962169</v>
      </c>
      <c r="I1512" s="1">
        <v>1.5897587914319906</v>
      </c>
      <c r="J1512" s="1">
        <v>1.5250376030653359</v>
      </c>
      <c r="K1512" s="1">
        <v>1.8390149643731541</v>
      </c>
      <c r="L1512" s="1">
        <v>0.8152124984903879</v>
      </c>
      <c r="M1512" s="1">
        <v>1.4008102499917658</v>
      </c>
      <c r="N1512" s="1" t="s">
        <v>581</v>
      </c>
      <c r="O1512" s="1">
        <v>0.31374680236707181</v>
      </c>
      <c r="P1512" s="1" t="s">
        <v>1741</v>
      </c>
      <c r="Q1512" s="1" t="s">
        <v>1741</v>
      </c>
      <c r="R1512" s="1" t="s">
        <v>1741</v>
      </c>
      <c r="S1512" s="1" t="s">
        <v>1741</v>
      </c>
      <c r="T1512" s="1" t="s">
        <v>1741</v>
      </c>
      <c r="U1512" s="1" t="s">
        <v>1741</v>
      </c>
      <c r="V1512" s="1" t="s">
        <v>1741</v>
      </c>
      <c r="W1512" s="3" t="s">
        <v>1741</v>
      </c>
      <c r="X1512" s="3" t="s">
        <v>1741</v>
      </c>
      <c r="Y1512" s="3" t="s">
        <v>1741</v>
      </c>
      <c r="Z1512" s="3" t="s">
        <v>1741</v>
      </c>
      <c r="AA1512" s="3" t="s">
        <v>1741</v>
      </c>
      <c r="AB1512" s="3" t="s">
        <v>1741</v>
      </c>
      <c r="AC1512" s="3" t="s">
        <v>1741</v>
      </c>
      <c r="AD1512" s="3" t="s">
        <v>1741</v>
      </c>
      <c r="AE1512" s="3" t="s">
        <v>1741</v>
      </c>
      <c r="AF1512" s="3" t="s">
        <v>1741</v>
      </c>
      <c r="AG1512" s="3" t="s">
        <v>1741</v>
      </c>
      <c r="AH1512" s="3" t="s">
        <v>1741</v>
      </c>
      <c r="AI1512" s="15" t="s">
        <v>1741</v>
      </c>
    </row>
    <row r="1513" spans="1:35" x14ac:dyDescent="0.3">
      <c r="A1513" s="48" t="s">
        <v>330</v>
      </c>
      <c r="B1513" s="3" t="s">
        <v>1263</v>
      </c>
      <c r="C1513" s="3" t="s">
        <v>2003</v>
      </c>
      <c r="D1513" s="13">
        <v>2016</v>
      </c>
      <c r="E1513" s="4">
        <v>42675</v>
      </c>
      <c r="F1513" s="204">
        <v>6582640</v>
      </c>
      <c r="G1513" s="204">
        <v>138359</v>
      </c>
      <c r="H1513" s="67">
        <v>2.5873957326757968</v>
      </c>
      <c r="I1513" s="1">
        <v>1.5764219786078439</v>
      </c>
      <c r="J1513" s="67">
        <v>1.7530794264325305</v>
      </c>
      <c r="K1513" s="67">
        <v>1.6428420690191374</v>
      </c>
      <c r="L1513" s="1">
        <v>0.82910710517254793</v>
      </c>
      <c r="M1513" s="1">
        <v>1.0480601557206803</v>
      </c>
      <c r="N1513" s="1" t="s">
        <v>581</v>
      </c>
      <c r="O1513" s="1">
        <v>0.31890529028245201</v>
      </c>
      <c r="P1513" s="1" t="s">
        <v>1741</v>
      </c>
      <c r="Q1513" s="1" t="s">
        <v>1741</v>
      </c>
      <c r="R1513" s="1" t="s">
        <v>1741</v>
      </c>
      <c r="S1513" s="1" t="s">
        <v>1741</v>
      </c>
      <c r="T1513" s="1" t="s">
        <v>1741</v>
      </c>
      <c r="U1513" s="1" t="s">
        <v>1741</v>
      </c>
      <c r="V1513" s="1" t="s">
        <v>1741</v>
      </c>
      <c r="W1513" s="3" t="s">
        <v>1741</v>
      </c>
      <c r="X1513" s="3" t="s">
        <v>1741</v>
      </c>
      <c r="Y1513" s="3" t="s">
        <v>1741</v>
      </c>
      <c r="Z1513" s="3" t="s">
        <v>1741</v>
      </c>
      <c r="AA1513" s="3" t="s">
        <v>1741</v>
      </c>
      <c r="AB1513" s="3" t="s">
        <v>1741</v>
      </c>
      <c r="AC1513" s="3" t="s">
        <v>1741</v>
      </c>
      <c r="AD1513" s="3" t="s">
        <v>1741</v>
      </c>
      <c r="AE1513" s="3" t="s">
        <v>1741</v>
      </c>
      <c r="AF1513" s="3" t="s">
        <v>1741</v>
      </c>
      <c r="AG1513" s="3" t="s">
        <v>1741</v>
      </c>
      <c r="AH1513" s="3" t="s">
        <v>1741</v>
      </c>
      <c r="AI1513" s="15" t="s">
        <v>1741</v>
      </c>
    </row>
    <row r="1514" spans="1:35" x14ac:dyDescent="0.3">
      <c r="A1514" s="48" t="s">
        <v>331</v>
      </c>
      <c r="B1514" s="3" t="s">
        <v>1263</v>
      </c>
      <c r="C1514" s="3" t="s">
        <v>2003</v>
      </c>
      <c r="D1514" s="13">
        <v>2016</v>
      </c>
      <c r="E1514" s="4">
        <v>42697</v>
      </c>
      <c r="F1514" s="204">
        <v>6582640</v>
      </c>
      <c r="G1514" s="204">
        <v>138359</v>
      </c>
      <c r="H1514" s="1">
        <v>3.0220275487501636</v>
      </c>
      <c r="I1514" s="1">
        <v>1.4301956550189765</v>
      </c>
      <c r="J1514" s="1">
        <v>1.5828589189896609</v>
      </c>
      <c r="K1514" s="1">
        <v>1.8888398115429914</v>
      </c>
      <c r="L1514" s="1">
        <v>0.91554606726868193</v>
      </c>
      <c r="M1514" s="1">
        <v>1.1665685119748723</v>
      </c>
      <c r="N1514" s="1" t="s">
        <v>581</v>
      </c>
      <c r="O1514" s="1">
        <v>0.37</v>
      </c>
      <c r="P1514" s="1" t="s">
        <v>1741</v>
      </c>
      <c r="Q1514" s="1" t="s">
        <v>1741</v>
      </c>
      <c r="R1514" s="1" t="s">
        <v>1741</v>
      </c>
      <c r="S1514" s="1" t="s">
        <v>1741</v>
      </c>
      <c r="T1514" s="1" t="s">
        <v>1741</v>
      </c>
      <c r="U1514" s="1" t="s">
        <v>1741</v>
      </c>
      <c r="V1514" s="1" t="s">
        <v>1741</v>
      </c>
      <c r="W1514" s="3" t="s">
        <v>1741</v>
      </c>
      <c r="X1514" s="3" t="s">
        <v>1741</v>
      </c>
      <c r="Y1514" s="3" t="s">
        <v>1741</v>
      </c>
      <c r="Z1514" s="3" t="s">
        <v>1741</v>
      </c>
      <c r="AA1514" s="3" t="s">
        <v>1741</v>
      </c>
      <c r="AB1514" s="3" t="s">
        <v>1741</v>
      </c>
      <c r="AC1514" s="3" t="s">
        <v>1741</v>
      </c>
      <c r="AD1514" s="3" t="s">
        <v>1741</v>
      </c>
      <c r="AE1514" s="3" t="s">
        <v>1741</v>
      </c>
      <c r="AF1514" s="3" t="s">
        <v>1741</v>
      </c>
      <c r="AG1514" s="3" t="s">
        <v>1741</v>
      </c>
      <c r="AH1514" s="3" t="s">
        <v>1741</v>
      </c>
      <c r="AI1514" s="15" t="s">
        <v>1741</v>
      </c>
    </row>
    <row r="1515" spans="1:35" x14ac:dyDescent="0.3">
      <c r="A1515" s="48" t="s">
        <v>332</v>
      </c>
      <c r="B1515" s="3" t="s">
        <v>1263</v>
      </c>
      <c r="C1515" s="3" t="s">
        <v>2003</v>
      </c>
      <c r="D1515" s="13">
        <v>2016</v>
      </c>
      <c r="E1515" s="4">
        <v>42719</v>
      </c>
      <c r="F1515" s="204">
        <v>6582640</v>
      </c>
      <c r="G1515" s="204">
        <v>138359</v>
      </c>
      <c r="H1515" s="1">
        <v>2.9515095051130191</v>
      </c>
      <c r="I1515" s="1">
        <v>1.4841063862824695</v>
      </c>
      <c r="J1515" s="1">
        <v>1.8801601561633503</v>
      </c>
      <c r="K1515" s="1">
        <v>1.8623810474479272</v>
      </c>
      <c r="L1515" s="1">
        <v>0.89775071537898454</v>
      </c>
      <c r="M1515" s="1">
        <v>1.4685455069763316</v>
      </c>
      <c r="N1515" s="1" t="s">
        <v>581</v>
      </c>
      <c r="O1515" s="1" t="s">
        <v>581</v>
      </c>
      <c r="P1515" s="1" t="s">
        <v>1741</v>
      </c>
      <c r="Q1515" s="1" t="s">
        <v>1741</v>
      </c>
      <c r="R1515" s="1" t="s">
        <v>1741</v>
      </c>
      <c r="S1515" s="1" t="s">
        <v>1741</v>
      </c>
      <c r="T1515" s="1" t="s">
        <v>1741</v>
      </c>
      <c r="U1515" s="1" t="s">
        <v>1741</v>
      </c>
      <c r="V1515" s="1" t="s">
        <v>1741</v>
      </c>
      <c r="W1515" s="3" t="s">
        <v>1741</v>
      </c>
      <c r="X1515" s="3" t="s">
        <v>1741</v>
      </c>
      <c r="Y1515" s="3" t="s">
        <v>1741</v>
      </c>
      <c r="Z1515" s="3" t="s">
        <v>1741</v>
      </c>
      <c r="AA1515" s="3" t="s">
        <v>1741</v>
      </c>
      <c r="AB1515" s="3" t="s">
        <v>1741</v>
      </c>
      <c r="AC1515" s="3" t="s">
        <v>1741</v>
      </c>
      <c r="AD1515" s="3" t="s">
        <v>1741</v>
      </c>
      <c r="AE1515" s="3" t="s">
        <v>1741</v>
      </c>
      <c r="AF1515" s="3" t="s">
        <v>1741</v>
      </c>
      <c r="AG1515" s="3" t="s">
        <v>1741</v>
      </c>
      <c r="AH1515" s="3" t="s">
        <v>1741</v>
      </c>
      <c r="AI1515" s="15" t="s">
        <v>1741</v>
      </c>
    </row>
    <row r="1516" spans="1:35" x14ac:dyDescent="0.3">
      <c r="A1516" s="48" t="s">
        <v>333</v>
      </c>
      <c r="B1516" s="89" t="s">
        <v>43</v>
      </c>
      <c r="C1516" s="3" t="s">
        <v>43</v>
      </c>
      <c r="D1516" s="13">
        <v>2016</v>
      </c>
      <c r="E1516" s="4">
        <v>42396</v>
      </c>
      <c r="F1516" s="205">
        <v>6578630</v>
      </c>
      <c r="G1516" s="174">
        <v>153662</v>
      </c>
      <c r="H1516" s="1">
        <v>3.5481266911426235</v>
      </c>
      <c r="I1516" s="1">
        <v>1.6629054531981544</v>
      </c>
      <c r="J1516" s="1">
        <v>2.2707130587086128</v>
      </c>
      <c r="K1516" s="1">
        <v>2.2668328337094548</v>
      </c>
      <c r="L1516" s="1">
        <v>0.88472722781726121</v>
      </c>
      <c r="M1516" s="1">
        <v>1.739140197828601</v>
      </c>
      <c r="N1516" s="1" t="s">
        <v>581</v>
      </c>
      <c r="O1516" s="1">
        <v>0.35984146765917796</v>
      </c>
      <c r="P1516" s="1" t="s">
        <v>1741</v>
      </c>
      <c r="Q1516" s="1" t="s">
        <v>1741</v>
      </c>
      <c r="R1516" s="1" t="s">
        <v>1741</v>
      </c>
      <c r="S1516" s="1" t="s">
        <v>1741</v>
      </c>
      <c r="T1516" s="1" t="s">
        <v>1741</v>
      </c>
      <c r="U1516" s="1" t="s">
        <v>1741</v>
      </c>
      <c r="V1516" s="1" t="s">
        <v>1741</v>
      </c>
      <c r="W1516" s="3" t="s">
        <v>1741</v>
      </c>
      <c r="X1516" s="3" t="s">
        <v>1741</v>
      </c>
      <c r="Y1516" s="3" t="s">
        <v>1741</v>
      </c>
      <c r="Z1516" s="3" t="s">
        <v>1741</v>
      </c>
      <c r="AA1516" s="3" t="s">
        <v>1741</v>
      </c>
      <c r="AB1516" s="3" t="s">
        <v>1741</v>
      </c>
      <c r="AC1516" s="3" t="s">
        <v>1741</v>
      </c>
      <c r="AD1516" s="3" t="s">
        <v>1741</v>
      </c>
      <c r="AE1516" s="3" t="s">
        <v>1741</v>
      </c>
      <c r="AF1516" s="3" t="s">
        <v>1741</v>
      </c>
      <c r="AG1516" s="3" t="s">
        <v>1741</v>
      </c>
      <c r="AH1516" s="3" t="s">
        <v>1741</v>
      </c>
      <c r="AI1516" s="15" t="s">
        <v>1741</v>
      </c>
    </row>
    <row r="1517" spans="1:35" x14ac:dyDescent="0.3">
      <c r="A1517" s="48" t="s">
        <v>334</v>
      </c>
      <c r="B1517" s="89" t="s">
        <v>43</v>
      </c>
      <c r="C1517" s="3" t="s">
        <v>43</v>
      </c>
      <c r="D1517" s="13">
        <v>2016</v>
      </c>
      <c r="E1517" s="4">
        <v>42433</v>
      </c>
      <c r="F1517" s="205">
        <v>6578630</v>
      </c>
      <c r="G1517" s="174">
        <v>153662</v>
      </c>
      <c r="H1517" s="1">
        <v>2.6692837739349367</v>
      </c>
      <c r="I1517" s="1">
        <v>1.3694262240773869</v>
      </c>
      <c r="J1517" s="1">
        <v>1.2547207314649176</v>
      </c>
      <c r="K1517" s="1">
        <v>1.9156231365533691</v>
      </c>
      <c r="L1517" s="1">
        <v>0.72550188829258588</v>
      </c>
      <c r="M1517" s="1">
        <v>1.0640694361624594</v>
      </c>
      <c r="N1517" s="1" t="s">
        <v>581</v>
      </c>
      <c r="O1517" s="1">
        <v>0.24903928973696415</v>
      </c>
      <c r="P1517" s="1" t="s">
        <v>1741</v>
      </c>
      <c r="Q1517" s="1" t="s">
        <v>1741</v>
      </c>
      <c r="R1517" s="1" t="s">
        <v>1741</v>
      </c>
      <c r="S1517" s="1" t="s">
        <v>1741</v>
      </c>
      <c r="T1517" s="1" t="s">
        <v>1741</v>
      </c>
      <c r="U1517" s="1" t="s">
        <v>1741</v>
      </c>
      <c r="V1517" s="1" t="s">
        <v>1741</v>
      </c>
      <c r="W1517" s="3" t="s">
        <v>1741</v>
      </c>
      <c r="X1517" s="3" t="s">
        <v>1741</v>
      </c>
      <c r="Y1517" s="3" t="s">
        <v>1741</v>
      </c>
      <c r="Z1517" s="3" t="s">
        <v>1741</v>
      </c>
      <c r="AA1517" s="3" t="s">
        <v>1741</v>
      </c>
      <c r="AB1517" s="3" t="s">
        <v>1741</v>
      </c>
      <c r="AC1517" s="3" t="s">
        <v>1741</v>
      </c>
      <c r="AD1517" s="3" t="s">
        <v>1741</v>
      </c>
      <c r="AE1517" s="3" t="s">
        <v>1741</v>
      </c>
      <c r="AF1517" s="3" t="s">
        <v>1741</v>
      </c>
      <c r="AG1517" s="3" t="s">
        <v>1741</v>
      </c>
      <c r="AH1517" s="3" t="s">
        <v>1741</v>
      </c>
      <c r="AI1517" s="15" t="s">
        <v>1741</v>
      </c>
    </row>
    <row r="1518" spans="1:35" x14ac:dyDescent="0.3">
      <c r="A1518" s="48" t="s">
        <v>335</v>
      </c>
      <c r="B1518" s="89" t="s">
        <v>43</v>
      </c>
      <c r="C1518" s="14" t="s">
        <v>43</v>
      </c>
      <c r="D1518" s="13">
        <v>2016</v>
      </c>
      <c r="E1518" s="4">
        <v>42451</v>
      </c>
      <c r="F1518" s="205">
        <v>6578630</v>
      </c>
      <c r="G1518" s="174">
        <v>153662</v>
      </c>
      <c r="H1518" s="1">
        <v>2.4596841368740212</v>
      </c>
      <c r="I1518" s="1">
        <v>1.4632825775497285</v>
      </c>
      <c r="J1518" s="1">
        <v>1.344509046080032</v>
      </c>
      <c r="K1518" s="1">
        <v>2.0647302835437977</v>
      </c>
      <c r="L1518" s="1">
        <v>0.64638656582147735</v>
      </c>
      <c r="M1518" s="1">
        <v>0.992903075334022</v>
      </c>
      <c r="N1518" s="1" t="s">
        <v>581</v>
      </c>
      <c r="O1518" s="1">
        <v>0.35482124412754473</v>
      </c>
      <c r="P1518" s="1" t="s">
        <v>1741</v>
      </c>
      <c r="Q1518" s="1" t="s">
        <v>1741</v>
      </c>
      <c r="R1518" s="1" t="s">
        <v>1741</v>
      </c>
      <c r="S1518" s="1" t="s">
        <v>1741</v>
      </c>
      <c r="T1518" s="1" t="s">
        <v>1741</v>
      </c>
      <c r="U1518" s="1" t="s">
        <v>1741</v>
      </c>
      <c r="V1518" s="1" t="s">
        <v>1741</v>
      </c>
      <c r="W1518" s="3" t="s">
        <v>1741</v>
      </c>
      <c r="X1518" s="3" t="s">
        <v>1741</v>
      </c>
      <c r="Y1518" s="3" t="s">
        <v>1741</v>
      </c>
      <c r="Z1518" s="3" t="s">
        <v>1741</v>
      </c>
      <c r="AA1518" s="3" t="s">
        <v>1741</v>
      </c>
      <c r="AB1518" s="3" t="s">
        <v>1741</v>
      </c>
      <c r="AC1518" s="3" t="s">
        <v>1741</v>
      </c>
      <c r="AD1518" s="3" t="s">
        <v>1741</v>
      </c>
      <c r="AE1518" s="3" t="s">
        <v>1741</v>
      </c>
      <c r="AF1518" s="3" t="s">
        <v>1741</v>
      </c>
      <c r="AG1518" s="3" t="s">
        <v>1741</v>
      </c>
      <c r="AH1518" s="3" t="s">
        <v>1741</v>
      </c>
      <c r="AI1518" s="15" t="s">
        <v>1741</v>
      </c>
    </row>
    <row r="1519" spans="1:35" x14ac:dyDescent="0.3">
      <c r="A1519" s="48" t="s">
        <v>336</v>
      </c>
      <c r="B1519" s="89" t="s">
        <v>43</v>
      </c>
      <c r="C1519" s="3" t="s">
        <v>43</v>
      </c>
      <c r="D1519" s="13">
        <v>2016</v>
      </c>
      <c r="E1519" s="4">
        <v>42479</v>
      </c>
      <c r="F1519" s="205">
        <v>6578630</v>
      </c>
      <c r="G1519" s="174">
        <v>153662</v>
      </c>
      <c r="H1519" s="1">
        <v>2.6371306287101111</v>
      </c>
      <c r="I1519" s="1">
        <v>0.79822734577416288</v>
      </c>
      <c r="J1519" s="1">
        <v>1.4097192614214029</v>
      </c>
      <c r="K1519" s="1">
        <v>1.5639860942573218</v>
      </c>
      <c r="L1519" s="1">
        <v>0.33372142599455573</v>
      </c>
      <c r="M1519" s="1">
        <v>0.85640024925387814</v>
      </c>
      <c r="N1519" s="1" t="s">
        <v>581</v>
      </c>
      <c r="O1519" s="1">
        <v>0.25031976648847198</v>
      </c>
      <c r="P1519" s="1" t="s">
        <v>1741</v>
      </c>
      <c r="Q1519" s="1" t="s">
        <v>1741</v>
      </c>
      <c r="R1519" s="1" t="s">
        <v>1741</v>
      </c>
      <c r="S1519" s="1" t="s">
        <v>1741</v>
      </c>
      <c r="T1519" s="1" t="s">
        <v>1741</v>
      </c>
      <c r="U1519" s="1" t="s">
        <v>1741</v>
      </c>
      <c r="V1519" s="1" t="s">
        <v>1741</v>
      </c>
      <c r="W1519" s="3" t="s">
        <v>1741</v>
      </c>
      <c r="X1519" s="3" t="s">
        <v>1741</v>
      </c>
      <c r="Y1519" s="3" t="s">
        <v>1741</v>
      </c>
      <c r="Z1519" s="3" t="s">
        <v>1741</v>
      </c>
      <c r="AA1519" s="3" t="s">
        <v>1741</v>
      </c>
      <c r="AB1519" s="3" t="s">
        <v>1741</v>
      </c>
      <c r="AC1519" s="3" t="s">
        <v>1741</v>
      </c>
      <c r="AD1519" s="3" t="s">
        <v>1741</v>
      </c>
      <c r="AE1519" s="3" t="s">
        <v>1741</v>
      </c>
      <c r="AF1519" s="3" t="s">
        <v>1741</v>
      </c>
      <c r="AG1519" s="3" t="s">
        <v>1741</v>
      </c>
      <c r="AH1519" s="3" t="s">
        <v>1741</v>
      </c>
      <c r="AI1519" s="15" t="s">
        <v>1741</v>
      </c>
    </row>
    <row r="1520" spans="1:35" x14ac:dyDescent="0.3">
      <c r="A1520" s="48" t="s">
        <v>337</v>
      </c>
      <c r="B1520" s="89" t="s">
        <v>43</v>
      </c>
      <c r="C1520" s="3" t="s">
        <v>43</v>
      </c>
      <c r="D1520" s="13">
        <v>2016</v>
      </c>
      <c r="E1520" s="4">
        <v>42515</v>
      </c>
      <c r="F1520" s="205">
        <v>6578630</v>
      </c>
      <c r="G1520" s="174">
        <v>153662</v>
      </c>
      <c r="H1520" s="1">
        <v>2.3858341869609756</v>
      </c>
      <c r="I1520" s="1">
        <v>1.1252189141856392</v>
      </c>
      <c r="J1520" s="1">
        <v>1.2153008624392823</v>
      </c>
      <c r="K1520" s="1">
        <v>1.8445791891088126</v>
      </c>
      <c r="L1520" s="1">
        <v>0.4441810131183293</v>
      </c>
      <c r="M1520" s="1">
        <v>1.5043948055381158</v>
      </c>
      <c r="N1520" s="1" t="s">
        <v>581</v>
      </c>
      <c r="O1520" s="1">
        <v>0.14063377721970724</v>
      </c>
      <c r="P1520" s="1" t="s">
        <v>1741</v>
      </c>
      <c r="Q1520" s="1" t="s">
        <v>1741</v>
      </c>
      <c r="R1520" s="1" t="s">
        <v>1741</v>
      </c>
      <c r="S1520" s="1" t="s">
        <v>1741</v>
      </c>
      <c r="T1520" s="1" t="s">
        <v>1741</v>
      </c>
      <c r="U1520" s="1" t="s">
        <v>1741</v>
      </c>
      <c r="V1520" s="1" t="s">
        <v>1741</v>
      </c>
      <c r="W1520" s="3" t="s">
        <v>1741</v>
      </c>
      <c r="X1520" s="3" t="s">
        <v>1741</v>
      </c>
      <c r="Y1520" s="3" t="s">
        <v>1741</v>
      </c>
      <c r="Z1520" s="3" t="s">
        <v>1741</v>
      </c>
      <c r="AA1520" s="3" t="s">
        <v>1741</v>
      </c>
      <c r="AB1520" s="3" t="s">
        <v>1741</v>
      </c>
      <c r="AC1520" s="3" t="s">
        <v>1741</v>
      </c>
      <c r="AD1520" s="3" t="s">
        <v>1741</v>
      </c>
      <c r="AE1520" s="3" t="s">
        <v>1741</v>
      </c>
      <c r="AF1520" s="3" t="s">
        <v>1741</v>
      </c>
      <c r="AG1520" s="3" t="s">
        <v>1741</v>
      </c>
      <c r="AH1520" s="3" t="s">
        <v>1741</v>
      </c>
      <c r="AI1520" s="15" t="s">
        <v>1741</v>
      </c>
    </row>
    <row r="1521" spans="1:35" x14ac:dyDescent="0.3">
      <c r="A1521" s="48" t="s">
        <v>338</v>
      </c>
      <c r="B1521" s="89" t="s">
        <v>43</v>
      </c>
      <c r="C1521" s="3" t="s">
        <v>43</v>
      </c>
      <c r="D1521" s="13">
        <v>2016</v>
      </c>
      <c r="E1521" s="4">
        <v>42543</v>
      </c>
      <c r="F1521" s="205">
        <v>6578630</v>
      </c>
      <c r="G1521" s="174">
        <v>153662</v>
      </c>
      <c r="H1521" s="1">
        <v>2.7250725015477859</v>
      </c>
      <c r="I1521" s="1">
        <v>1.3676724559288345</v>
      </c>
      <c r="J1521" s="1">
        <v>1.0366662322004627</v>
      </c>
      <c r="K1521" s="1">
        <v>1.8174264394408419</v>
      </c>
      <c r="L1521" s="1">
        <v>0.53374987780638017</v>
      </c>
      <c r="M1521" s="1">
        <v>0.74179673498647736</v>
      </c>
      <c r="N1521" s="1" t="s">
        <v>581</v>
      </c>
      <c r="O1521" s="1">
        <v>0.31754048681938152</v>
      </c>
      <c r="P1521" s="1" t="s">
        <v>1741</v>
      </c>
      <c r="Q1521" s="1" t="s">
        <v>1741</v>
      </c>
      <c r="R1521" s="1" t="s">
        <v>1741</v>
      </c>
      <c r="S1521" s="1" t="s">
        <v>1741</v>
      </c>
      <c r="T1521" s="1" t="s">
        <v>1741</v>
      </c>
      <c r="U1521" s="1" t="s">
        <v>1741</v>
      </c>
      <c r="V1521" s="1" t="s">
        <v>1741</v>
      </c>
      <c r="W1521" s="3" t="s">
        <v>1741</v>
      </c>
      <c r="X1521" s="3" t="s">
        <v>1741</v>
      </c>
      <c r="Y1521" s="3" t="s">
        <v>1741</v>
      </c>
      <c r="Z1521" s="3" t="s">
        <v>1741</v>
      </c>
      <c r="AA1521" s="3" t="s">
        <v>1741</v>
      </c>
      <c r="AB1521" s="3" t="s">
        <v>1741</v>
      </c>
      <c r="AC1521" s="3" t="s">
        <v>1741</v>
      </c>
      <c r="AD1521" s="3" t="s">
        <v>1741</v>
      </c>
      <c r="AE1521" s="3" t="s">
        <v>1741</v>
      </c>
      <c r="AF1521" s="3" t="s">
        <v>1741</v>
      </c>
      <c r="AG1521" s="3" t="s">
        <v>1741</v>
      </c>
      <c r="AH1521" s="3" t="s">
        <v>1741</v>
      </c>
      <c r="AI1521" s="15" t="s">
        <v>1741</v>
      </c>
    </row>
    <row r="1522" spans="1:35" x14ac:dyDescent="0.3">
      <c r="A1522" s="86" t="s">
        <v>339</v>
      </c>
      <c r="B1522" s="89" t="s">
        <v>43</v>
      </c>
      <c r="C1522" s="3" t="s">
        <v>43</v>
      </c>
      <c r="D1522" s="13">
        <v>2016</v>
      </c>
      <c r="E1522" s="4">
        <v>42559</v>
      </c>
      <c r="F1522" s="205">
        <v>6578630</v>
      </c>
      <c r="G1522" s="174">
        <v>153662</v>
      </c>
      <c r="H1522" s="1">
        <v>2.7041096343318123</v>
      </c>
      <c r="I1522" s="1">
        <v>1.8485088937380147</v>
      </c>
      <c r="J1522" s="1">
        <v>1.4196257356344639</v>
      </c>
      <c r="K1522" s="1">
        <v>1.7283442438669578</v>
      </c>
      <c r="L1522" s="1">
        <v>0.83316802221781394</v>
      </c>
      <c r="M1522" s="1">
        <v>1.165691331085102</v>
      </c>
      <c r="N1522" s="5" t="s">
        <v>581</v>
      </c>
      <c r="O1522" s="1">
        <v>0.4178982344772863</v>
      </c>
      <c r="P1522" s="1" t="s">
        <v>1741</v>
      </c>
      <c r="Q1522" s="1" t="s">
        <v>1741</v>
      </c>
      <c r="R1522" s="1" t="s">
        <v>1741</v>
      </c>
      <c r="S1522" s="1" t="s">
        <v>1741</v>
      </c>
      <c r="T1522" s="1" t="s">
        <v>1741</v>
      </c>
      <c r="U1522" s="1" t="s">
        <v>1741</v>
      </c>
      <c r="V1522" s="1" t="s">
        <v>1741</v>
      </c>
      <c r="W1522" s="3" t="s">
        <v>1741</v>
      </c>
      <c r="X1522" s="3" t="s">
        <v>1741</v>
      </c>
      <c r="Y1522" s="3" t="s">
        <v>1741</v>
      </c>
      <c r="Z1522" s="3" t="s">
        <v>1741</v>
      </c>
      <c r="AA1522" s="3" t="s">
        <v>1741</v>
      </c>
      <c r="AB1522" s="3" t="s">
        <v>1741</v>
      </c>
      <c r="AC1522" s="3" t="s">
        <v>1741</v>
      </c>
      <c r="AD1522" s="3" t="s">
        <v>1741</v>
      </c>
      <c r="AE1522" s="3" t="s">
        <v>1741</v>
      </c>
      <c r="AF1522" s="3" t="s">
        <v>1741</v>
      </c>
      <c r="AG1522" s="3" t="s">
        <v>1741</v>
      </c>
      <c r="AH1522" s="3" t="s">
        <v>1741</v>
      </c>
      <c r="AI1522" s="15" t="s">
        <v>1741</v>
      </c>
    </row>
    <row r="1523" spans="1:35" x14ac:dyDescent="0.3">
      <c r="A1523" s="48" t="s">
        <v>340</v>
      </c>
      <c r="B1523" s="89" t="s">
        <v>43</v>
      </c>
      <c r="C1523" s="3" t="s">
        <v>43</v>
      </c>
      <c r="D1523" s="13">
        <v>2016</v>
      </c>
      <c r="E1523" s="4">
        <v>42613</v>
      </c>
      <c r="F1523" s="205">
        <v>6578630</v>
      </c>
      <c r="G1523" s="174">
        <v>153662</v>
      </c>
      <c r="H1523" s="1">
        <v>4.8278988493620387</v>
      </c>
      <c r="I1523" s="1">
        <v>2.1176354225050278</v>
      </c>
      <c r="J1523" s="1">
        <v>1.3545547459694702</v>
      </c>
      <c r="K1523" s="1">
        <v>1.8688800237380896</v>
      </c>
      <c r="L1523" s="1">
        <v>0.97589924499686775</v>
      </c>
      <c r="M1523" s="1">
        <v>1.9892189509083116</v>
      </c>
      <c r="N1523" s="1" t="s">
        <v>581</v>
      </c>
      <c r="O1523" s="1">
        <v>0.4266262239952523</v>
      </c>
      <c r="P1523" s="1" t="s">
        <v>1741</v>
      </c>
      <c r="Q1523" s="1" t="s">
        <v>1741</v>
      </c>
      <c r="R1523" s="1" t="s">
        <v>1741</v>
      </c>
      <c r="S1523" s="1" t="s">
        <v>1741</v>
      </c>
      <c r="T1523" s="1" t="s">
        <v>1741</v>
      </c>
      <c r="U1523" s="1" t="s">
        <v>1741</v>
      </c>
      <c r="V1523" s="1" t="s">
        <v>1741</v>
      </c>
      <c r="W1523" s="3" t="s">
        <v>1741</v>
      </c>
      <c r="X1523" s="3" t="s">
        <v>1741</v>
      </c>
      <c r="Y1523" s="3" t="s">
        <v>1741</v>
      </c>
      <c r="Z1523" s="3" t="s">
        <v>1741</v>
      </c>
      <c r="AA1523" s="3" t="s">
        <v>1741</v>
      </c>
      <c r="AB1523" s="3" t="s">
        <v>1741</v>
      </c>
      <c r="AC1523" s="3" t="s">
        <v>1741</v>
      </c>
      <c r="AD1523" s="3" t="s">
        <v>1741</v>
      </c>
      <c r="AE1523" s="3" t="s">
        <v>1741</v>
      </c>
      <c r="AF1523" s="3" t="s">
        <v>1741</v>
      </c>
      <c r="AG1523" s="3" t="s">
        <v>1741</v>
      </c>
      <c r="AH1523" s="3" t="s">
        <v>1741</v>
      </c>
      <c r="AI1523" s="15" t="s">
        <v>1741</v>
      </c>
    </row>
    <row r="1524" spans="1:35" x14ac:dyDescent="0.3">
      <c r="A1524" s="48" t="s">
        <v>341</v>
      </c>
      <c r="B1524" s="89" t="s">
        <v>43</v>
      </c>
      <c r="C1524" s="3" t="s">
        <v>43</v>
      </c>
      <c r="D1524" s="13">
        <v>2016</v>
      </c>
      <c r="E1524" s="4">
        <v>42634</v>
      </c>
      <c r="F1524" s="205">
        <v>6578630</v>
      </c>
      <c r="G1524" s="174">
        <v>153662</v>
      </c>
      <c r="H1524" s="1">
        <v>3.1079852797729894</v>
      </c>
      <c r="I1524" s="1">
        <v>1.9508734592533477</v>
      </c>
      <c r="J1524" s="1">
        <v>1.5396936241908308</v>
      </c>
      <c r="K1524" s="1">
        <v>2.0063292542342821</v>
      </c>
      <c r="L1524" s="1">
        <v>0.98266382903254412</v>
      </c>
      <c r="M1524" s="1">
        <v>1.5373104549082204</v>
      </c>
      <c r="N1524" s="1" t="s">
        <v>581</v>
      </c>
      <c r="O1524" s="1">
        <v>0.45975215039460854</v>
      </c>
      <c r="P1524" s="1" t="s">
        <v>1741</v>
      </c>
      <c r="Q1524" s="1" t="s">
        <v>1741</v>
      </c>
      <c r="R1524" s="1" t="s">
        <v>1741</v>
      </c>
      <c r="S1524" s="1" t="s">
        <v>1741</v>
      </c>
      <c r="T1524" s="1" t="s">
        <v>1741</v>
      </c>
      <c r="U1524" s="1" t="s">
        <v>1741</v>
      </c>
      <c r="V1524" s="1" t="s">
        <v>1741</v>
      </c>
      <c r="W1524" s="3" t="s">
        <v>1741</v>
      </c>
      <c r="X1524" s="3" t="s">
        <v>1741</v>
      </c>
      <c r="Y1524" s="3" t="s">
        <v>1741</v>
      </c>
      <c r="Z1524" s="3" t="s">
        <v>1741</v>
      </c>
      <c r="AA1524" s="3" t="s">
        <v>1741</v>
      </c>
      <c r="AB1524" s="3" t="s">
        <v>1741</v>
      </c>
      <c r="AC1524" s="3" t="s">
        <v>1741</v>
      </c>
      <c r="AD1524" s="3" t="s">
        <v>1741</v>
      </c>
      <c r="AE1524" s="3" t="s">
        <v>1741</v>
      </c>
      <c r="AF1524" s="3" t="s">
        <v>1741</v>
      </c>
      <c r="AG1524" s="3" t="s">
        <v>1741</v>
      </c>
      <c r="AH1524" s="3" t="s">
        <v>1741</v>
      </c>
      <c r="AI1524" s="15" t="s">
        <v>1741</v>
      </c>
    </row>
    <row r="1525" spans="1:35" x14ac:dyDescent="0.3">
      <c r="A1525" s="48" t="s">
        <v>342</v>
      </c>
      <c r="B1525" s="89" t="s">
        <v>43</v>
      </c>
      <c r="C1525" s="14" t="s">
        <v>43</v>
      </c>
      <c r="D1525" s="13">
        <v>2016</v>
      </c>
      <c r="E1525" s="4">
        <v>42675</v>
      </c>
      <c r="F1525" s="205">
        <v>6578630</v>
      </c>
      <c r="G1525" s="174">
        <v>153662</v>
      </c>
      <c r="H1525" s="67">
        <v>4.0539754184505439</v>
      </c>
      <c r="I1525" s="1">
        <v>2.0878829112873785</v>
      </c>
      <c r="J1525" s="67">
        <v>1.7261845496885819</v>
      </c>
      <c r="K1525" s="67">
        <v>1.6960384100538757</v>
      </c>
      <c r="L1525" s="1">
        <v>0.9320080094697597</v>
      </c>
      <c r="M1525" s="1">
        <v>1.7275674001305412</v>
      </c>
      <c r="N1525" s="1" t="s">
        <v>581</v>
      </c>
      <c r="O1525" s="1">
        <v>0.48025842709059319</v>
      </c>
      <c r="P1525" s="1" t="s">
        <v>1741</v>
      </c>
      <c r="Q1525" s="1" t="s">
        <v>1741</v>
      </c>
      <c r="R1525" s="1" t="s">
        <v>1741</v>
      </c>
      <c r="S1525" s="1" t="s">
        <v>1741</v>
      </c>
      <c r="T1525" s="1" t="s">
        <v>1741</v>
      </c>
      <c r="U1525" s="1" t="s">
        <v>1741</v>
      </c>
      <c r="V1525" s="1" t="s">
        <v>1741</v>
      </c>
      <c r="W1525" s="3" t="s">
        <v>1741</v>
      </c>
      <c r="X1525" s="3" t="s">
        <v>1741</v>
      </c>
      <c r="Y1525" s="3" t="s">
        <v>1741</v>
      </c>
      <c r="Z1525" s="3" t="s">
        <v>1741</v>
      </c>
      <c r="AA1525" s="3" t="s">
        <v>1741</v>
      </c>
      <c r="AB1525" s="3" t="s">
        <v>1741</v>
      </c>
      <c r="AC1525" s="3" t="s">
        <v>1741</v>
      </c>
      <c r="AD1525" s="3" t="s">
        <v>1741</v>
      </c>
      <c r="AE1525" s="3" t="s">
        <v>1741</v>
      </c>
      <c r="AF1525" s="3" t="s">
        <v>1741</v>
      </c>
      <c r="AG1525" s="3" t="s">
        <v>1741</v>
      </c>
      <c r="AH1525" s="3" t="s">
        <v>1741</v>
      </c>
      <c r="AI1525" s="15" t="s">
        <v>1741</v>
      </c>
    </row>
    <row r="1526" spans="1:35" x14ac:dyDescent="0.3">
      <c r="A1526" s="48" t="s">
        <v>343</v>
      </c>
      <c r="B1526" s="89" t="s">
        <v>43</v>
      </c>
      <c r="C1526" s="14" t="s">
        <v>43</v>
      </c>
      <c r="D1526" s="13">
        <v>2016</v>
      </c>
      <c r="E1526" s="4">
        <v>42697</v>
      </c>
      <c r="F1526" s="205">
        <v>6578630</v>
      </c>
      <c r="G1526" s="174">
        <v>153662</v>
      </c>
      <c r="H1526" s="1">
        <v>1.2701589121887287</v>
      </c>
      <c r="I1526" s="1">
        <v>1.3339613368283092</v>
      </c>
      <c r="J1526" s="1">
        <v>0.80532437745740493</v>
      </c>
      <c r="K1526" s="1">
        <v>1.2165956749672344</v>
      </c>
      <c r="L1526" s="1">
        <v>0.90048328964613367</v>
      </c>
      <c r="M1526" s="1">
        <v>2.4133355176933158</v>
      </c>
      <c r="N1526" s="1" t="s">
        <v>581</v>
      </c>
      <c r="O1526" s="1" t="s">
        <v>581</v>
      </c>
      <c r="P1526" s="1" t="s">
        <v>1741</v>
      </c>
      <c r="Q1526" s="1" t="s">
        <v>1741</v>
      </c>
      <c r="R1526" s="1" t="s">
        <v>1741</v>
      </c>
      <c r="S1526" s="1" t="s">
        <v>1741</v>
      </c>
      <c r="T1526" s="1" t="s">
        <v>1741</v>
      </c>
      <c r="U1526" s="1" t="s">
        <v>1741</v>
      </c>
      <c r="V1526" s="1" t="s">
        <v>1741</v>
      </c>
      <c r="W1526" s="3" t="s">
        <v>1741</v>
      </c>
      <c r="X1526" s="3" t="s">
        <v>1741</v>
      </c>
      <c r="Y1526" s="3" t="s">
        <v>1741</v>
      </c>
      <c r="Z1526" s="3" t="s">
        <v>1741</v>
      </c>
      <c r="AA1526" s="3" t="s">
        <v>1741</v>
      </c>
      <c r="AB1526" s="3" t="s">
        <v>1741</v>
      </c>
      <c r="AC1526" s="3" t="s">
        <v>1741</v>
      </c>
      <c r="AD1526" s="3" t="s">
        <v>1741</v>
      </c>
      <c r="AE1526" s="3" t="s">
        <v>1741</v>
      </c>
      <c r="AF1526" s="3" t="s">
        <v>1741</v>
      </c>
      <c r="AG1526" s="3" t="s">
        <v>1741</v>
      </c>
      <c r="AH1526" s="3" t="s">
        <v>1741</v>
      </c>
      <c r="AI1526" s="15" t="s">
        <v>1741</v>
      </c>
    </row>
    <row r="1527" spans="1:35" x14ac:dyDescent="0.3">
      <c r="A1527" s="48" t="s">
        <v>344</v>
      </c>
      <c r="B1527" s="89" t="s">
        <v>43</v>
      </c>
      <c r="C1527" s="14" t="s">
        <v>43</v>
      </c>
      <c r="D1527" s="13">
        <v>2016</v>
      </c>
      <c r="E1527" s="4">
        <v>42719</v>
      </c>
      <c r="F1527" s="205">
        <v>6578630</v>
      </c>
      <c r="G1527" s="174">
        <v>153662</v>
      </c>
      <c r="H1527" s="1">
        <v>3.138797019006041</v>
      </c>
      <c r="I1527" s="1">
        <v>1.6603827666798958</v>
      </c>
      <c r="J1527" s="1">
        <v>1.6141795651982185</v>
      </c>
      <c r="K1527" s="1">
        <v>1.9073951580896944</v>
      </c>
      <c r="L1527" s="1">
        <v>0.90226881862680242</v>
      </c>
      <c r="M1527" s="1">
        <v>1.5192375534682716</v>
      </c>
      <c r="N1527" s="1" t="s">
        <v>581</v>
      </c>
      <c r="O1527" s="1" t="s">
        <v>581</v>
      </c>
      <c r="P1527" s="1" t="s">
        <v>1741</v>
      </c>
      <c r="Q1527" s="1" t="s">
        <v>1741</v>
      </c>
      <c r="R1527" s="1" t="s">
        <v>1741</v>
      </c>
      <c r="S1527" s="1" t="s">
        <v>1741</v>
      </c>
      <c r="T1527" s="1" t="s">
        <v>1741</v>
      </c>
      <c r="U1527" s="1" t="s">
        <v>1741</v>
      </c>
      <c r="V1527" s="1" t="s">
        <v>1741</v>
      </c>
      <c r="W1527" s="3" t="s">
        <v>1741</v>
      </c>
      <c r="X1527" s="3" t="s">
        <v>1741</v>
      </c>
      <c r="Y1527" s="3" t="s">
        <v>1741</v>
      </c>
      <c r="Z1527" s="3" t="s">
        <v>1741</v>
      </c>
      <c r="AA1527" s="3" t="s">
        <v>1741</v>
      </c>
      <c r="AB1527" s="3" t="s">
        <v>1741</v>
      </c>
      <c r="AC1527" s="3" t="s">
        <v>1741</v>
      </c>
      <c r="AD1527" s="3" t="s">
        <v>1741</v>
      </c>
      <c r="AE1527" s="3" t="s">
        <v>1741</v>
      </c>
      <c r="AF1527" s="3" t="s">
        <v>1741</v>
      </c>
      <c r="AG1527" s="3" t="s">
        <v>1741</v>
      </c>
      <c r="AH1527" s="3" t="s">
        <v>1741</v>
      </c>
      <c r="AI1527" s="15" t="s">
        <v>1741</v>
      </c>
    </row>
    <row r="1528" spans="1:35" x14ac:dyDescent="0.3">
      <c r="A1528" s="48" t="s">
        <v>345</v>
      </c>
      <c r="B1528" s="89" t="s">
        <v>44</v>
      </c>
      <c r="C1528" s="3" t="s">
        <v>44</v>
      </c>
      <c r="D1528" s="13">
        <v>2016</v>
      </c>
      <c r="E1528" s="4">
        <v>42018</v>
      </c>
      <c r="F1528" s="205">
        <v>6580770</v>
      </c>
      <c r="G1528" s="174">
        <v>149668</v>
      </c>
      <c r="H1528" s="1">
        <v>2.5411202094844993</v>
      </c>
      <c r="I1528" s="1">
        <v>1.2672258837627319</v>
      </c>
      <c r="J1528" s="1">
        <v>1.0723387257839025</v>
      </c>
      <c r="K1528" s="1">
        <v>2.1469942081086479</v>
      </c>
      <c r="L1528" s="1">
        <v>0.63466702172514045</v>
      </c>
      <c r="M1528" s="1">
        <v>1.1761311941060295</v>
      </c>
      <c r="N1528" s="1" t="s">
        <v>581</v>
      </c>
      <c r="O1528" s="1">
        <v>0.36227059893926278</v>
      </c>
      <c r="P1528" s="1" t="s">
        <v>1741</v>
      </c>
      <c r="Q1528" s="1" t="s">
        <v>1741</v>
      </c>
      <c r="R1528" s="1" t="s">
        <v>1741</v>
      </c>
      <c r="S1528" s="1" t="s">
        <v>1741</v>
      </c>
      <c r="T1528" s="1" t="s">
        <v>1741</v>
      </c>
      <c r="U1528" s="1" t="s">
        <v>1741</v>
      </c>
      <c r="V1528" s="1" t="s">
        <v>1741</v>
      </c>
      <c r="W1528" s="3" t="s">
        <v>1741</v>
      </c>
      <c r="X1528" s="3" t="s">
        <v>1741</v>
      </c>
      <c r="Y1528" s="3" t="s">
        <v>1741</v>
      </c>
      <c r="Z1528" s="3" t="s">
        <v>1741</v>
      </c>
      <c r="AA1528" s="3" t="s">
        <v>1741</v>
      </c>
      <c r="AB1528" s="3" t="s">
        <v>1741</v>
      </c>
      <c r="AC1528" s="3" t="s">
        <v>1741</v>
      </c>
      <c r="AD1528" s="3" t="s">
        <v>1741</v>
      </c>
      <c r="AE1528" s="3" t="s">
        <v>1741</v>
      </c>
      <c r="AF1528" s="3" t="s">
        <v>1741</v>
      </c>
      <c r="AG1528" s="3" t="s">
        <v>1741</v>
      </c>
      <c r="AH1528" s="3" t="s">
        <v>1741</v>
      </c>
      <c r="AI1528" s="15" t="s">
        <v>1741</v>
      </c>
    </row>
    <row r="1529" spans="1:35" x14ac:dyDescent="0.3">
      <c r="A1529" s="48" t="s">
        <v>346</v>
      </c>
      <c r="B1529" s="89" t="s">
        <v>44</v>
      </c>
      <c r="C1529" s="3" t="s">
        <v>44</v>
      </c>
      <c r="D1529" s="13">
        <v>2016</v>
      </c>
      <c r="E1529" s="4">
        <v>42416</v>
      </c>
      <c r="F1529" s="205">
        <v>6580770</v>
      </c>
      <c r="G1529" s="174">
        <v>149668</v>
      </c>
      <c r="H1529" s="1">
        <v>3.128574480765554</v>
      </c>
      <c r="I1529" s="1">
        <v>1.5980163951017103</v>
      </c>
      <c r="J1529" s="1">
        <v>1.7007455385757178</v>
      </c>
      <c r="K1529" s="1">
        <v>2.3513139695712311</v>
      </c>
      <c r="L1529" s="1">
        <v>0.69381191737228565</v>
      </c>
      <c r="M1529" s="1">
        <v>1.2122029933992287</v>
      </c>
      <c r="N1529" s="1" t="s">
        <v>581</v>
      </c>
      <c r="O1529" s="1">
        <v>0.35365291412250222</v>
      </c>
      <c r="P1529" s="1" t="s">
        <v>1741</v>
      </c>
      <c r="Q1529" s="1" t="s">
        <v>1741</v>
      </c>
      <c r="R1529" s="1" t="s">
        <v>1741</v>
      </c>
      <c r="S1529" s="1" t="s">
        <v>1741</v>
      </c>
      <c r="T1529" s="1" t="s">
        <v>1741</v>
      </c>
      <c r="U1529" s="1" t="s">
        <v>1741</v>
      </c>
      <c r="V1529" s="1" t="s">
        <v>1741</v>
      </c>
      <c r="W1529" s="3" t="s">
        <v>1741</v>
      </c>
      <c r="X1529" s="3" t="s">
        <v>1741</v>
      </c>
      <c r="Y1529" s="3" t="s">
        <v>1741</v>
      </c>
      <c r="Z1529" s="3" t="s">
        <v>1741</v>
      </c>
      <c r="AA1529" s="3" t="s">
        <v>1741</v>
      </c>
      <c r="AB1529" s="3" t="s">
        <v>1741</v>
      </c>
      <c r="AC1529" s="3" t="s">
        <v>1741</v>
      </c>
      <c r="AD1529" s="3" t="s">
        <v>1741</v>
      </c>
      <c r="AE1529" s="3" t="s">
        <v>1741</v>
      </c>
      <c r="AF1529" s="3" t="s">
        <v>1741</v>
      </c>
      <c r="AG1529" s="3" t="s">
        <v>1741</v>
      </c>
      <c r="AH1529" s="3" t="s">
        <v>1741</v>
      </c>
      <c r="AI1529" s="15" t="s">
        <v>1741</v>
      </c>
    </row>
    <row r="1530" spans="1:35" x14ac:dyDescent="0.3">
      <c r="A1530" s="48" t="s">
        <v>347</v>
      </c>
      <c r="B1530" s="89" t="s">
        <v>44</v>
      </c>
      <c r="C1530" s="3" t="s">
        <v>44</v>
      </c>
      <c r="D1530" s="13">
        <v>2016</v>
      </c>
      <c r="E1530" s="4">
        <v>42445</v>
      </c>
      <c r="F1530" s="205">
        <v>6580770</v>
      </c>
      <c r="G1530" s="174">
        <v>149668</v>
      </c>
      <c r="H1530" s="1">
        <v>2.8733443708609272</v>
      </c>
      <c r="I1530" s="1">
        <v>1.7230960264900661</v>
      </c>
      <c r="J1530" s="1">
        <v>1.6614238410596025</v>
      </c>
      <c r="K1530" s="1">
        <v>2.0306291390728477</v>
      </c>
      <c r="L1530" s="1">
        <v>0.72847682119205293</v>
      </c>
      <c r="M1530" s="1">
        <v>1.2324503311258279</v>
      </c>
      <c r="N1530" s="1" t="s">
        <v>581</v>
      </c>
      <c r="O1530" s="1">
        <v>0.30190397350993387</v>
      </c>
      <c r="P1530" s="1" t="s">
        <v>1741</v>
      </c>
      <c r="Q1530" s="1" t="s">
        <v>1741</v>
      </c>
      <c r="R1530" s="1" t="s">
        <v>1741</v>
      </c>
      <c r="S1530" s="1" t="s">
        <v>1741</v>
      </c>
      <c r="T1530" s="1" t="s">
        <v>1741</v>
      </c>
      <c r="U1530" s="1" t="s">
        <v>1741</v>
      </c>
      <c r="V1530" s="1" t="s">
        <v>1741</v>
      </c>
      <c r="W1530" s="3" t="s">
        <v>1741</v>
      </c>
      <c r="X1530" s="3" t="s">
        <v>1741</v>
      </c>
      <c r="Y1530" s="3" t="s">
        <v>1741</v>
      </c>
      <c r="Z1530" s="3" t="s">
        <v>1741</v>
      </c>
      <c r="AA1530" s="3" t="s">
        <v>1741</v>
      </c>
      <c r="AB1530" s="3" t="s">
        <v>1741</v>
      </c>
      <c r="AC1530" s="3" t="s">
        <v>1741</v>
      </c>
      <c r="AD1530" s="3" t="s">
        <v>1741</v>
      </c>
      <c r="AE1530" s="3" t="s">
        <v>1741</v>
      </c>
      <c r="AF1530" s="3" t="s">
        <v>1741</v>
      </c>
      <c r="AG1530" s="3" t="s">
        <v>1741</v>
      </c>
      <c r="AH1530" s="3" t="s">
        <v>1741</v>
      </c>
      <c r="AI1530" s="15" t="s">
        <v>1741</v>
      </c>
    </row>
    <row r="1531" spans="1:35" x14ac:dyDescent="0.3">
      <c r="A1531" s="48" t="s">
        <v>348</v>
      </c>
      <c r="B1531" s="89" t="s">
        <v>44</v>
      </c>
      <c r="C1531" s="3" t="s">
        <v>44</v>
      </c>
      <c r="D1531" s="13">
        <v>2016</v>
      </c>
      <c r="E1531" s="4">
        <v>42473</v>
      </c>
      <c r="F1531" s="205">
        <v>6580770</v>
      </c>
      <c r="G1531" s="174">
        <v>149668</v>
      </c>
      <c r="H1531" s="1">
        <v>3.4242653414001731</v>
      </c>
      <c r="I1531" s="1">
        <v>1.7132753806262884</v>
      </c>
      <c r="J1531" s="1">
        <v>2.1735173858121137</v>
      </c>
      <c r="K1531" s="1">
        <v>1.8013263745761585</v>
      </c>
      <c r="L1531" s="1">
        <v>0.46125590053852805</v>
      </c>
      <c r="M1531" s="1">
        <v>1.3467355893890036</v>
      </c>
      <c r="N1531" s="1" t="s">
        <v>581</v>
      </c>
      <c r="O1531" s="1">
        <v>0.20053520377634468</v>
      </c>
      <c r="P1531" s="1" t="s">
        <v>1741</v>
      </c>
      <c r="Q1531" s="1" t="s">
        <v>1741</v>
      </c>
      <c r="R1531" s="1" t="s">
        <v>1741</v>
      </c>
      <c r="S1531" s="1" t="s">
        <v>1741</v>
      </c>
      <c r="T1531" s="1" t="s">
        <v>1741</v>
      </c>
      <c r="U1531" s="1" t="s">
        <v>1741</v>
      </c>
      <c r="V1531" s="1" t="s">
        <v>1741</v>
      </c>
      <c r="W1531" s="3" t="s">
        <v>1741</v>
      </c>
      <c r="X1531" s="3" t="s">
        <v>1741</v>
      </c>
      <c r="Y1531" s="3" t="s">
        <v>1741</v>
      </c>
      <c r="Z1531" s="3" t="s">
        <v>1741</v>
      </c>
      <c r="AA1531" s="3" t="s">
        <v>1741</v>
      </c>
      <c r="AB1531" s="3" t="s">
        <v>1741</v>
      </c>
      <c r="AC1531" s="3" t="s">
        <v>1741</v>
      </c>
      <c r="AD1531" s="3" t="s">
        <v>1741</v>
      </c>
      <c r="AE1531" s="3" t="s">
        <v>1741</v>
      </c>
      <c r="AF1531" s="3" t="s">
        <v>1741</v>
      </c>
      <c r="AG1531" s="3" t="s">
        <v>1741</v>
      </c>
      <c r="AH1531" s="3" t="s">
        <v>1741</v>
      </c>
      <c r="AI1531" s="15" t="s">
        <v>1741</v>
      </c>
    </row>
    <row r="1532" spans="1:35" x14ac:dyDescent="0.3">
      <c r="A1532" s="48" t="s">
        <v>349</v>
      </c>
      <c r="B1532" s="89" t="s">
        <v>44</v>
      </c>
      <c r="C1532" s="3" t="s">
        <v>44</v>
      </c>
      <c r="D1532" s="13">
        <v>2016</v>
      </c>
      <c r="E1532" s="4">
        <v>42502</v>
      </c>
      <c r="F1532" s="205">
        <v>6580770</v>
      </c>
      <c r="G1532" s="174">
        <v>149668</v>
      </c>
      <c r="H1532" s="1">
        <v>4.3722815276488527</v>
      </c>
      <c r="I1532" s="1">
        <v>1.4901869778543959</v>
      </c>
      <c r="J1532" s="1">
        <v>2.609468240286434</v>
      </c>
      <c r="K1532" s="1">
        <v>1.8907140962737037</v>
      </c>
      <c r="L1532" s="1">
        <v>0.26223312558016176</v>
      </c>
      <c r="M1532" s="1">
        <v>1.6405317597135658</v>
      </c>
      <c r="N1532" s="1" t="s">
        <v>581</v>
      </c>
      <c r="O1532" s="1" t="s">
        <v>556</v>
      </c>
      <c r="P1532" s="1" t="s">
        <v>1741</v>
      </c>
      <c r="Q1532" s="1" t="s">
        <v>1741</v>
      </c>
      <c r="R1532" s="1" t="s">
        <v>1741</v>
      </c>
      <c r="S1532" s="1" t="s">
        <v>1741</v>
      </c>
      <c r="T1532" s="1" t="s">
        <v>1741</v>
      </c>
      <c r="U1532" s="1" t="s">
        <v>1741</v>
      </c>
      <c r="V1532" s="1" t="s">
        <v>1741</v>
      </c>
      <c r="W1532" s="3" t="s">
        <v>1741</v>
      </c>
      <c r="X1532" s="3" t="s">
        <v>1741</v>
      </c>
      <c r="Y1532" s="3" t="s">
        <v>1741</v>
      </c>
      <c r="Z1532" s="3" t="s">
        <v>1741</v>
      </c>
      <c r="AA1532" s="3" t="s">
        <v>1741</v>
      </c>
      <c r="AB1532" s="3" t="s">
        <v>1741</v>
      </c>
      <c r="AC1532" s="3" t="s">
        <v>1741</v>
      </c>
      <c r="AD1532" s="3" t="s">
        <v>1741</v>
      </c>
      <c r="AE1532" s="3" t="s">
        <v>1741</v>
      </c>
      <c r="AF1532" s="3" t="s">
        <v>1741</v>
      </c>
      <c r="AG1532" s="3" t="s">
        <v>1741</v>
      </c>
      <c r="AH1532" s="3" t="s">
        <v>1741</v>
      </c>
      <c r="AI1532" s="15" t="s">
        <v>1741</v>
      </c>
    </row>
    <row r="1533" spans="1:35" x14ac:dyDescent="0.3">
      <c r="A1533" s="48" t="s">
        <v>350</v>
      </c>
      <c r="B1533" s="89" t="s">
        <v>44</v>
      </c>
      <c r="C1533" s="3" t="s">
        <v>44</v>
      </c>
      <c r="D1533" s="13">
        <v>2016</v>
      </c>
      <c r="E1533" s="4">
        <v>42534</v>
      </c>
      <c r="F1533" s="205">
        <v>6580770</v>
      </c>
      <c r="G1533" s="174">
        <v>149668</v>
      </c>
      <c r="H1533" s="1">
        <v>2.532513152305329</v>
      </c>
      <c r="I1533" s="1">
        <v>1.5794203182694506</v>
      </c>
      <c r="J1533" s="1">
        <v>1.200862660523478</v>
      </c>
      <c r="K1533" s="1">
        <v>1.6878247230663659</v>
      </c>
      <c r="L1533" s="1">
        <v>0.50930464333562075</v>
      </c>
      <c r="M1533" s="1">
        <v>1.3060239192236054</v>
      </c>
      <c r="N1533" s="1" t="s">
        <v>581</v>
      </c>
      <c r="O1533" s="1">
        <v>0.30210273502597779</v>
      </c>
      <c r="P1533" s="1" t="s">
        <v>1741</v>
      </c>
      <c r="Q1533" s="1" t="s">
        <v>1741</v>
      </c>
      <c r="R1533" s="1" t="s">
        <v>1741</v>
      </c>
      <c r="S1533" s="1" t="s">
        <v>1741</v>
      </c>
      <c r="T1533" s="1" t="s">
        <v>1741</v>
      </c>
      <c r="U1533" s="1" t="s">
        <v>1741</v>
      </c>
      <c r="V1533" s="1" t="s">
        <v>1741</v>
      </c>
      <c r="W1533" s="3" t="s">
        <v>1741</v>
      </c>
      <c r="X1533" s="3" t="s">
        <v>1741</v>
      </c>
      <c r="Y1533" s="3" t="s">
        <v>1741</v>
      </c>
      <c r="Z1533" s="3" t="s">
        <v>1741</v>
      </c>
      <c r="AA1533" s="3" t="s">
        <v>1741</v>
      </c>
      <c r="AB1533" s="3" t="s">
        <v>1741</v>
      </c>
      <c r="AC1533" s="3" t="s">
        <v>1741</v>
      </c>
      <c r="AD1533" s="3" t="s">
        <v>1741</v>
      </c>
      <c r="AE1533" s="3" t="s">
        <v>1741</v>
      </c>
      <c r="AF1533" s="3" t="s">
        <v>1741</v>
      </c>
      <c r="AG1533" s="3" t="s">
        <v>1741</v>
      </c>
      <c r="AH1533" s="3" t="s">
        <v>1741</v>
      </c>
      <c r="AI1533" s="15" t="s">
        <v>1741</v>
      </c>
    </row>
    <row r="1534" spans="1:35" x14ac:dyDescent="0.3">
      <c r="A1534" s="86" t="s">
        <v>351</v>
      </c>
      <c r="B1534" s="89" t="s">
        <v>44</v>
      </c>
      <c r="C1534" s="1" t="s">
        <v>44</v>
      </c>
      <c r="D1534" s="13">
        <v>2016</v>
      </c>
      <c r="E1534" s="4">
        <v>42563</v>
      </c>
      <c r="F1534" s="205">
        <v>6580770</v>
      </c>
      <c r="G1534" s="174">
        <v>149668</v>
      </c>
      <c r="H1534" s="1">
        <v>3.3609093310440463</v>
      </c>
      <c r="I1534" s="1">
        <v>1.9516107909900471</v>
      </c>
      <c r="J1534" s="1">
        <v>1.797464174866275</v>
      </c>
      <c r="K1534" s="1">
        <v>2.062850822162055</v>
      </c>
      <c r="L1534" s="1">
        <v>0.94944997380827656</v>
      </c>
      <c r="M1534" s="1">
        <v>1.3016468046097431</v>
      </c>
      <c r="N1534" s="5" t="s">
        <v>581</v>
      </c>
      <c r="O1534" s="1">
        <v>0.42364294133053954</v>
      </c>
      <c r="P1534" s="1" t="s">
        <v>1741</v>
      </c>
      <c r="Q1534" s="1" t="s">
        <v>1741</v>
      </c>
      <c r="R1534" s="1" t="s">
        <v>1741</v>
      </c>
      <c r="S1534" s="1" t="s">
        <v>1741</v>
      </c>
      <c r="T1534" s="1" t="s">
        <v>1741</v>
      </c>
      <c r="U1534" s="1" t="s">
        <v>1741</v>
      </c>
      <c r="V1534" s="1" t="s">
        <v>1741</v>
      </c>
      <c r="W1534" s="3" t="s">
        <v>1741</v>
      </c>
      <c r="X1534" s="3" t="s">
        <v>1741</v>
      </c>
      <c r="Y1534" s="3" t="s">
        <v>1741</v>
      </c>
      <c r="Z1534" s="3" t="s">
        <v>1741</v>
      </c>
      <c r="AA1534" s="3" t="s">
        <v>1741</v>
      </c>
      <c r="AB1534" s="3" t="s">
        <v>1741</v>
      </c>
      <c r="AC1534" s="3" t="s">
        <v>1741</v>
      </c>
      <c r="AD1534" s="3" t="s">
        <v>1741</v>
      </c>
      <c r="AE1534" s="3" t="s">
        <v>1741</v>
      </c>
      <c r="AF1534" s="3" t="s">
        <v>1741</v>
      </c>
      <c r="AG1534" s="3" t="s">
        <v>1741</v>
      </c>
      <c r="AH1534" s="3" t="s">
        <v>1741</v>
      </c>
      <c r="AI1534" s="15" t="s">
        <v>1741</v>
      </c>
    </row>
    <row r="1535" spans="1:35" x14ac:dyDescent="0.3">
      <c r="A1535" s="48" t="s">
        <v>352</v>
      </c>
      <c r="B1535" s="89" t="s">
        <v>44</v>
      </c>
      <c r="C1535" s="1" t="s">
        <v>44</v>
      </c>
      <c r="D1535" s="13">
        <v>2016</v>
      </c>
      <c r="E1535" s="4">
        <v>42594</v>
      </c>
      <c r="F1535" s="205">
        <v>6580770</v>
      </c>
      <c r="G1535" s="174">
        <v>149668</v>
      </c>
      <c r="H1535" s="1">
        <v>3.7022938338857343</v>
      </c>
      <c r="I1535" s="1">
        <v>1.8563154267712403</v>
      </c>
      <c r="J1535" s="1">
        <v>1.7825616119187475</v>
      </c>
      <c r="K1535" s="1">
        <v>1.1403537557838084</v>
      </c>
      <c r="L1535" s="1">
        <v>0.93478653234010434</v>
      </c>
      <c r="M1535" s="1">
        <v>1.5174908935779214</v>
      </c>
      <c r="N1535" s="5" t="s">
        <v>581</v>
      </c>
      <c r="O1535" s="1">
        <v>0.43948741508876704</v>
      </c>
      <c r="P1535" s="1" t="s">
        <v>1741</v>
      </c>
      <c r="Q1535" s="1" t="s">
        <v>1741</v>
      </c>
      <c r="R1535" s="1" t="s">
        <v>1741</v>
      </c>
      <c r="S1535" s="1" t="s">
        <v>1741</v>
      </c>
      <c r="T1535" s="1" t="s">
        <v>1741</v>
      </c>
      <c r="U1535" s="1" t="s">
        <v>1741</v>
      </c>
      <c r="V1535" s="1" t="s">
        <v>1741</v>
      </c>
      <c r="W1535" s="3" t="s">
        <v>1741</v>
      </c>
      <c r="X1535" s="3" t="s">
        <v>1741</v>
      </c>
      <c r="Y1535" s="3" t="s">
        <v>1741</v>
      </c>
      <c r="Z1535" s="3" t="s">
        <v>1741</v>
      </c>
      <c r="AA1535" s="3" t="s">
        <v>1741</v>
      </c>
      <c r="AB1535" s="3" t="s">
        <v>1741</v>
      </c>
      <c r="AC1535" s="3" t="s">
        <v>1741</v>
      </c>
      <c r="AD1535" s="3" t="s">
        <v>1741</v>
      </c>
      <c r="AE1535" s="3" t="s">
        <v>1741</v>
      </c>
      <c r="AF1535" s="3" t="s">
        <v>1741</v>
      </c>
      <c r="AG1535" s="3" t="s">
        <v>1741</v>
      </c>
      <c r="AH1535" s="3" t="s">
        <v>1741</v>
      </c>
      <c r="AI1535" s="15" t="s">
        <v>1741</v>
      </c>
    </row>
    <row r="1536" spans="1:35" x14ac:dyDescent="0.3">
      <c r="A1536" s="48" t="s">
        <v>353</v>
      </c>
      <c r="B1536" s="89" t="s">
        <v>44</v>
      </c>
      <c r="C1536" s="1" t="s">
        <v>44</v>
      </c>
      <c r="D1536" s="13">
        <v>2016</v>
      </c>
      <c r="E1536" s="4">
        <v>42627</v>
      </c>
      <c r="F1536" s="205">
        <v>6580770</v>
      </c>
      <c r="G1536" s="174">
        <v>149668</v>
      </c>
      <c r="H1536" s="1">
        <v>4.1341341670780531</v>
      </c>
      <c r="I1536" s="1">
        <v>2.0755855411112938</v>
      </c>
      <c r="J1536" s="1">
        <v>2.1741089353299325</v>
      </c>
      <c r="K1536" s="1">
        <v>2.5848170698261206</v>
      </c>
      <c r="L1536" s="1">
        <v>1.0663156162580221</v>
      </c>
      <c r="M1536" s="1">
        <v>1.4035434150622565</v>
      </c>
      <c r="N1536" s="1" t="s">
        <v>581</v>
      </c>
      <c r="O1536" s="1">
        <v>0.474225220777796</v>
      </c>
      <c r="P1536" s="1" t="s">
        <v>1741</v>
      </c>
      <c r="Q1536" s="1" t="s">
        <v>1741</v>
      </c>
      <c r="R1536" s="1" t="s">
        <v>1741</v>
      </c>
      <c r="S1536" s="1" t="s">
        <v>1741</v>
      </c>
      <c r="T1536" s="1" t="s">
        <v>1741</v>
      </c>
      <c r="U1536" s="1" t="s">
        <v>1741</v>
      </c>
      <c r="V1536" s="1" t="s">
        <v>1741</v>
      </c>
      <c r="W1536" s="3" t="s">
        <v>1741</v>
      </c>
      <c r="X1536" s="3" t="s">
        <v>1741</v>
      </c>
      <c r="Y1536" s="3" t="s">
        <v>1741</v>
      </c>
      <c r="Z1536" s="3" t="s">
        <v>1741</v>
      </c>
      <c r="AA1536" s="3" t="s">
        <v>1741</v>
      </c>
      <c r="AB1536" s="3" t="s">
        <v>1741</v>
      </c>
      <c r="AC1536" s="3" t="s">
        <v>1741</v>
      </c>
      <c r="AD1536" s="3" t="s">
        <v>1741</v>
      </c>
      <c r="AE1536" s="3" t="s">
        <v>1741</v>
      </c>
      <c r="AF1536" s="3" t="s">
        <v>1741</v>
      </c>
      <c r="AG1536" s="3" t="s">
        <v>1741</v>
      </c>
      <c r="AH1536" s="3" t="s">
        <v>1741</v>
      </c>
      <c r="AI1536" s="15" t="s">
        <v>1741</v>
      </c>
    </row>
    <row r="1537" spans="1:35" x14ac:dyDescent="0.3">
      <c r="A1537" s="48" t="s">
        <v>354</v>
      </c>
      <c r="B1537" s="89" t="s">
        <v>44</v>
      </c>
      <c r="C1537" s="14" t="s">
        <v>44</v>
      </c>
      <c r="D1537" s="13">
        <v>2016</v>
      </c>
      <c r="E1537" s="4">
        <v>42655</v>
      </c>
      <c r="F1537" s="205">
        <v>6580770</v>
      </c>
      <c r="G1537" s="174">
        <v>149668</v>
      </c>
      <c r="H1537" s="1">
        <v>4.0612074459901981</v>
      </c>
      <c r="I1537" s="1">
        <v>2.1305026263159057</v>
      </c>
      <c r="J1537" s="1">
        <v>2.4029581767433683</v>
      </c>
      <c r="K1537" s="1">
        <v>2.3801784576163163</v>
      </c>
      <c r="L1537" s="1">
        <v>1.0592624337926639</v>
      </c>
      <c r="M1537" s="1">
        <v>1.6665567789718909</v>
      </c>
      <c r="N1537" s="1" t="s">
        <v>581</v>
      </c>
      <c r="O1537" s="1">
        <v>0.4334739895826466</v>
      </c>
      <c r="P1537" s="1" t="s">
        <v>1741</v>
      </c>
      <c r="Q1537" s="1" t="s">
        <v>1741</v>
      </c>
      <c r="R1537" s="1" t="s">
        <v>1741</v>
      </c>
      <c r="S1537" s="1" t="s">
        <v>1741</v>
      </c>
      <c r="T1537" s="1" t="s">
        <v>1741</v>
      </c>
      <c r="U1537" s="1" t="s">
        <v>1741</v>
      </c>
      <c r="V1537" s="1" t="s">
        <v>1741</v>
      </c>
      <c r="W1537" s="3" t="s">
        <v>1741</v>
      </c>
      <c r="X1537" s="3" t="s">
        <v>1741</v>
      </c>
      <c r="Y1537" s="3" t="s">
        <v>1741</v>
      </c>
      <c r="Z1537" s="3" t="s">
        <v>1741</v>
      </c>
      <c r="AA1537" s="3" t="s">
        <v>1741</v>
      </c>
      <c r="AB1537" s="3" t="s">
        <v>1741</v>
      </c>
      <c r="AC1537" s="3" t="s">
        <v>1741</v>
      </c>
      <c r="AD1537" s="3" t="s">
        <v>1741</v>
      </c>
      <c r="AE1537" s="3" t="s">
        <v>1741</v>
      </c>
      <c r="AF1537" s="3" t="s">
        <v>1741</v>
      </c>
      <c r="AG1537" s="3" t="s">
        <v>1741</v>
      </c>
      <c r="AH1537" s="3" t="s">
        <v>1741</v>
      </c>
      <c r="AI1537" s="15" t="s">
        <v>1741</v>
      </c>
    </row>
    <row r="1538" spans="1:35" x14ac:dyDescent="0.3">
      <c r="A1538" s="48" t="s">
        <v>355</v>
      </c>
      <c r="B1538" s="89" t="s">
        <v>44</v>
      </c>
      <c r="C1538" s="1" t="s">
        <v>44</v>
      </c>
      <c r="D1538" s="13">
        <v>2016</v>
      </c>
      <c r="E1538" s="4">
        <v>42684</v>
      </c>
      <c r="F1538" s="205">
        <v>6580770</v>
      </c>
      <c r="G1538" s="174">
        <v>149668</v>
      </c>
      <c r="H1538" s="67">
        <v>4.0632393587617468</v>
      </c>
      <c r="I1538" s="1">
        <v>1.8407960199004978</v>
      </c>
      <c r="J1538" s="67">
        <v>2.0421227197346603</v>
      </c>
      <c r="K1538" s="67">
        <v>2.044886677722499</v>
      </c>
      <c r="L1538" s="1">
        <v>1.6313985627418464</v>
      </c>
      <c r="M1538" s="1">
        <v>2.5006080707573246</v>
      </c>
      <c r="N1538" s="1" t="s">
        <v>581</v>
      </c>
      <c r="O1538" s="1">
        <v>0.42277501381978999</v>
      </c>
      <c r="P1538" s="1" t="s">
        <v>1741</v>
      </c>
      <c r="Q1538" s="1" t="s">
        <v>1741</v>
      </c>
      <c r="R1538" s="1" t="s">
        <v>1741</v>
      </c>
      <c r="S1538" s="1" t="s">
        <v>1741</v>
      </c>
      <c r="T1538" s="1" t="s">
        <v>1741</v>
      </c>
      <c r="U1538" s="1" t="s">
        <v>1741</v>
      </c>
      <c r="V1538" s="1" t="s">
        <v>1741</v>
      </c>
      <c r="W1538" s="3" t="s">
        <v>1741</v>
      </c>
      <c r="X1538" s="3" t="s">
        <v>1741</v>
      </c>
      <c r="Y1538" s="3" t="s">
        <v>1741</v>
      </c>
      <c r="Z1538" s="3" t="s">
        <v>1741</v>
      </c>
      <c r="AA1538" s="3" t="s">
        <v>1741</v>
      </c>
      <c r="AB1538" s="3" t="s">
        <v>1741</v>
      </c>
      <c r="AC1538" s="3" t="s">
        <v>1741</v>
      </c>
      <c r="AD1538" s="3" t="s">
        <v>1741</v>
      </c>
      <c r="AE1538" s="3" t="s">
        <v>1741</v>
      </c>
      <c r="AF1538" s="3" t="s">
        <v>1741</v>
      </c>
      <c r="AG1538" s="3" t="s">
        <v>1741</v>
      </c>
      <c r="AH1538" s="3" t="s">
        <v>1741</v>
      </c>
      <c r="AI1538" s="15" t="s">
        <v>1741</v>
      </c>
    </row>
    <row r="1539" spans="1:35" x14ac:dyDescent="0.3">
      <c r="A1539" s="48" t="s">
        <v>356</v>
      </c>
      <c r="B1539" s="89" t="s">
        <v>44</v>
      </c>
      <c r="C1539" s="1" t="s">
        <v>44</v>
      </c>
      <c r="D1539" s="13">
        <v>2016</v>
      </c>
      <c r="E1539" s="12">
        <v>42712</v>
      </c>
      <c r="F1539" s="205">
        <v>6580770</v>
      </c>
      <c r="G1539" s="174">
        <v>149668</v>
      </c>
      <c r="H1539" s="1">
        <v>5.8996555112795761</v>
      </c>
      <c r="I1539" s="1">
        <v>2.2614226628222154</v>
      </c>
      <c r="J1539" s="1">
        <v>3.0001727843111845</v>
      </c>
      <c r="K1539" s="1">
        <v>1.9915119707130593</v>
      </c>
      <c r="L1539" s="1">
        <v>1.2401917905854147</v>
      </c>
      <c r="M1539" s="1">
        <v>2.2106348743534086</v>
      </c>
      <c r="N1539" s="1" t="s">
        <v>581</v>
      </c>
      <c r="O1539" s="1">
        <v>0.40524400384445097</v>
      </c>
      <c r="P1539" s="1" t="s">
        <v>1741</v>
      </c>
      <c r="Q1539" s="1" t="s">
        <v>1741</v>
      </c>
      <c r="R1539" s="1" t="s">
        <v>1741</v>
      </c>
      <c r="S1539" s="1" t="s">
        <v>1741</v>
      </c>
      <c r="T1539" s="1" t="s">
        <v>1741</v>
      </c>
      <c r="U1539" s="1" t="s">
        <v>1741</v>
      </c>
      <c r="V1539" s="1" t="s">
        <v>1741</v>
      </c>
      <c r="W1539" s="3" t="s">
        <v>1741</v>
      </c>
      <c r="X1539" s="3" t="s">
        <v>1741</v>
      </c>
      <c r="Y1539" s="3" t="s">
        <v>1741</v>
      </c>
      <c r="Z1539" s="3" t="s">
        <v>1741</v>
      </c>
      <c r="AA1539" s="3" t="s">
        <v>1741</v>
      </c>
      <c r="AB1539" s="3" t="s">
        <v>1741</v>
      </c>
      <c r="AC1539" s="3" t="s">
        <v>1741</v>
      </c>
      <c r="AD1539" s="3" t="s">
        <v>1741</v>
      </c>
      <c r="AE1539" s="3" t="s">
        <v>1741</v>
      </c>
      <c r="AF1539" s="3" t="s">
        <v>1741</v>
      </c>
      <c r="AG1539" s="3" t="s">
        <v>1741</v>
      </c>
      <c r="AH1539" s="3" t="s">
        <v>1741</v>
      </c>
      <c r="AI1539" s="15" t="s">
        <v>1741</v>
      </c>
    </row>
    <row r="1540" spans="1:35" x14ac:dyDescent="0.3">
      <c r="A1540" s="48" t="s">
        <v>357</v>
      </c>
      <c r="B1540" s="102" t="s">
        <v>45</v>
      </c>
      <c r="C1540" s="102" t="s">
        <v>2005</v>
      </c>
      <c r="D1540" s="13">
        <v>2016</v>
      </c>
      <c r="E1540" s="4">
        <v>42405</v>
      </c>
      <c r="F1540" s="205">
        <v>6582550</v>
      </c>
      <c r="G1540" s="174">
        <v>156341</v>
      </c>
      <c r="H1540" s="1">
        <v>2.0134252226215614</v>
      </c>
      <c r="I1540" s="1">
        <v>1.032642928600541</v>
      </c>
      <c r="J1540" s="1">
        <v>1.2566304790840712</v>
      </c>
      <c r="K1540" s="1">
        <v>1.5228426395939085</v>
      </c>
      <c r="L1540" s="1">
        <v>0.69534501710573449</v>
      </c>
      <c r="M1540" s="1">
        <v>0.93865401953882421</v>
      </c>
      <c r="N1540" s="1" t="s">
        <v>581</v>
      </c>
      <c r="O1540" s="1">
        <v>0.26319364679437302</v>
      </c>
      <c r="P1540" s="1" t="s">
        <v>1741</v>
      </c>
      <c r="Q1540" s="1" t="s">
        <v>1741</v>
      </c>
      <c r="R1540" s="1" t="s">
        <v>1741</v>
      </c>
      <c r="S1540" s="1" t="s">
        <v>1741</v>
      </c>
      <c r="T1540" s="1" t="s">
        <v>1741</v>
      </c>
      <c r="U1540" s="1" t="s">
        <v>1741</v>
      </c>
      <c r="V1540" s="1" t="s">
        <v>1741</v>
      </c>
      <c r="W1540" s="3" t="s">
        <v>1741</v>
      </c>
      <c r="X1540" s="3" t="s">
        <v>1741</v>
      </c>
      <c r="Y1540" s="3" t="s">
        <v>1741</v>
      </c>
      <c r="Z1540" s="3" t="s">
        <v>1741</v>
      </c>
      <c r="AA1540" s="3" t="s">
        <v>1741</v>
      </c>
      <c r="AB1540" s="3" t="s">
        <v>1741</v>
      </c>
      <c r="AC1540" s="3" t="s">
        <v>1741</v>
      </c>
      <c r="AD1540" s="3" t="s">
        <v>1741</v>
      </c>
      <c r="AE1540" s="3" t="s">
        <v>1741</v>
      </c>
      <c r="AF1540" s="3" t="s">
        <v>1741</v>
      </c>
      <c r="AG1540" s="3" t="s">
        <v>1741</v>
      </c>
      <c r="AH1540" s="3" t="s">
        <v>1741</v>
      </c>
      <c r="AI1540" s="15" t="s">
        <v>1741</v>
      </c>
    </row>
    <row r="1541" spans="1:35" x14ac:dyDescent="0.3">
      <c r="A1541" s="48" t="s">
        <v>358</v>
      </c>
      <c r="B1541" s="102" t="s">
        <v>45</v>
      </c>
      <c r="C1541" s="102" t="s">
        <v>2005</v>
      </c>
      <c r="D1541" s="13">
        <v>2016</v>
      </c>
      <c r="E1541" s="4">
        <v>42428</v>
      </c>
      <c r="F1541" s="205">
        <v>6582550</v>
      </c>
      <c r="G1541" s="174">
        <v>156341</v>
      </c>
      <c r="H1541" s="1">
        <v>2.1389351081530785</v>
      </c>
      <c r="I1541" s="1">
        <v>1.1892678868552413</v>
      </c>
      <c r="J1541" s="1">
        <v>1.2271214642262895</v>
      </c>
      <c r="K1541" s="1">
        <v>1.641430948419301</v>
      </c>
      <c r="L1541" s="1">
        <v>0.56239600665557399</v>
      </c>
      <c r="M1541" s="1">
        <v>0.96572379367720473</v>
      </c>
      <c r="N1541" s="1" t="s">
        <v>581</v>
      </c>
      <c r="O1541" s="1">
        <v>0.20690515806988352</v>
      </c>
      <c r="P1541" s="1" t="s">
        <v>1741</v>
      </c>
      <c r="Q1541" s="1" t="s">
        <v>1741</v>
      </c>
      <c r="R1541" s="1" t="s">
        <v>1741</v>
      </c>
      <c r="S1541" s="1" t="s">
        <v>1741</v>
      </c>
      <c r="T1541" s="1" t="s">
        <v>1741</v>
      </c>
      <c r="U1541" s="1" t="s">
        <v>1741</v>
      </c>
      <c r="V1541" s="1" t="s">
        <v>1741</v>
      </c>
      <c r="W1541" s="3" t="s">
        <v>1741</v>
      </c>
      <c r="X1541" s="3" t="s">
        <v>1741</v>
      </c>
      <c r="Y1541" s="3" t="s">
        <v>1741</v>
      </c>
      <c r="Z1541" s="3" t="s">
        <v>1741</v>
      </c>
      <c r="AA1541" s="3" t="s">
        <v>1741</v>
      </c>
      <c r="AB1541" s="3" t="s">
        <v>1741</v>
      </c>
      <c r="AC1541" s="3" t="s">
        <v>1741</v>
      </c>
      <c r="AD1541" s="3" t="s">
        <v>1741</v>
      </c>
      <c r="AE1541" s="3" t="s">
        <v>1741</v>
      </c>
      <c r="AF1541" s="3" t="s">
        <v>1741</v>
      </c>
      <c r="AG1541" s="3" t="s">
        <v>1741</v>
      </c>
      <c r="AH1541" s="3" t="s">
        <v>1741</v>
      </c>
      <c r="AI1541" s="15" t="s">
        <v>1741</v>
      </c>
    </row>
    <row r="1542" spans="1:35" x14ac:dyDescent="0.3">
      <c r="A1542" s="48" t="s">
        <v>359</v>
      </c>
      <c r="B1542" s="102" t="s">
        <v>45</v>
      </c>
      <c r="C1542" s="102" t="s">
        <v>2005</v>
      </c>
      <c r="D1542" s="13">
        <v>2016</v>
      </c>
      <c r="E1542" s="4">
        <v>42451</v>
      </c>
      <c r="F1542" s="205">
        <v>6582550</v>
      </c>
      <c r="G1542" s="174">
        <v>156341</v>
      </c>
      <c r="H1542" s="1">
        <v>1.926488075576402</v>
      </c>
      <c r="I1542" s="1">
        <v>1.1401697826517805</v>
      </c>
      <c r="J1542" s="1">
        <v>0.9563569399484706</v>
      </c>
      <c r="K1542" s="1">
        <v>1.6373373191517473</v>
      </c>
      <c r="L1542" s="1">
        <v>0.61438858426372467</v>
      </c>
      <c r="M1542" s="1">
        <v>1.0933474268349077</v>
      </c>
      <c r="N1542" s="1" t="s">
        <v>581</v>
      </c>
      <c r="O1542" s="1">
        <v>0.16942756160401665</v>
      </c>
      <c r="P1542" s="1" t="s">
        <v>1741</v>
      </c>
      <c r="Q1542" s="1" t="s">
        <v>1741</v>
      </c>
      <c r="R1542" s="1" t="s">
        <v>1741</v>
      </c>
      <c r="S1542" s="1" t="s">
        <v>1741</v>
      </c>
      <c r="T1542" s="1" t="s">
        <v>1741</v>
      </c>
      <c r="U1542" s="1" t="s">
        <v>1741</v>
      </c>
      <c r="V1542" s="1" t="s">
        <v>1741</v>
      </c>
      <c r="W1542" s="3" t="s">
        <v>1741</v>
      </c>
      <c r="X1542" s="3" t="s">
        <v>1741</v>
      </c>
      <c r="Y1542" s="3" t="s">
        <v>1741</v>
      </c>
      <c r="Z1542" s="3" t="s">
        <v>1741</v>
      </c>
      <c r="AA1542" s="3" t="s">
        <v>1741</v>
      </c>
      <c r="AB1542" s="3" t="s">
        <v>1741</v>
      </c>
      <c r="AC1542" s="3" t="s">
        <v>1741</v>
      </c>
      <c r="AD1542" s="3" t="s">
        <v>1741</v>
      </c>
      <c r="AE1542" s="3" t="s">
        <v>1741</v>
      </c>
      <c r="AF1542" s="3" t="s">
        <v>1741</v>
      </c>
      <c r="AG1542" s="3" t="s">
        <v>1741</v>
      </c>
      <c r="AH1542" s="3" t="s">
        <v>1741</v>
      </c>
      <c r="AI1542" s="15" t="s">
        <v>1741</v>
      </c>
    </row>
    <row r="1543" spans="1:35" x14ac:dyDescent="0.3">
      <c r="A1543" s="48" t="s">
        <v>360</v>
      </c>
      <c r="B1543" s="102" t="s">
        <v>45</v>
      </c>
      <c r="C1543" s="102" t="s">
        <v>2005</v>
      </c>
      <c r="D1543" s="13">
        <v>2016</v>
      </c>
      <c r="E1543" s="4">
        <v>42479</v>
      </c>
      <c r="F1543" s="205">
        <v>6582550</v>
      </c>
      <c r="G1543" s="174">
        <v>156341</v>
      </c>
      <c r="H1543" s="1">
        <v>1.8420202722846069</v>
      </c>
      <c r="I1543" s="1">
        <v>0.83271224618238449</v>
      </c>
      <c r="J1543" s="1">
        <v>1.0760127861141475</v>
      </c>
      <c r="K1543" s="1">
        <v>1.2251979197721026</v>
      </c>
      <c r="L1543" s="1">
        <v>0.39668422273013348</v>
      </c>
      <c r="M1543" s="1">
        <v>0.70596906157872075</v>
      </c>
      <c r="N1543" s="1" t="s">
        <v>581</v>
      </c>
      <c r="O1543" s="1">
        <v>0.20909934081950379</v>
      </c>
      <c r="P1543" s="1" t="s">
        <v>1741</v>
      </c>
      <c r="Q1543" s="1" t="s">
        <v>1741</v>
      </c>
      <c r="R1543" s="1" t="s">
        <v>1741</v>
      </c>
      <c r="S1543" s="1" t="s">
        <v>1741</v>
      </c>
      <c r="T1543" s="1" t="s">
        <v>1741</v>
      </c>
      <c r="U1543" s="1" t="s">
        <v>1741</v>
      </c>
      <c r="V1543" s="1" t="s">
        <v>1741</v>
      </c>
      <c r="W1543" s="3" t="s">
        <v>1741</v>
      </c>
      <c r="X1543" s="3" t="s">
        <v>1741</v>
      </c>
      <c r="Y1543" s="3" t="s">
        <v>1741</v>
      </c>
      <c r="Z1543" s="3" t="s">
        <v>1741</v>
      </c>
      <c r="AA1543" s="3" t="s">
        <v>1741</v>
      </c>
      <c r="AB1543" s="3" t="s">
        <v>1741</v>
      </c>
      <c r="AC1543" s="3" t="s">
        <v>1741</v>
      </c>
      <c r="AD1543" s="3" t="s">
        <v>1741</v>
      </c>
      <c r="AE1543" s="3" t="s">
        <v>1741</v>
      </c>
      <c r="AF1543" s="3" t="s">
        <v>1741</v>
      </c>
      <c r="AG1543" s="3" t="s">
        <v>1741</v>
      </c>
      <c r="AH1543" s="3" t="s">
        <v>1741</v>
      </c>
      <c r="AI1543" s="15" t="s">
        <v>1741</v>
      </c>
    </row>
    <row r="1544" spans="1:35" x14ac:dyDescent="0.3">
      <c r="A1544" s="48" t="s">
        <v>361</v>
      </c>
      <c r="B1544" s="102" t="s">
        <v>45</v>
      </c>
      <c r="C1544" s="102" t="s">
        <v>2005</v>
      </c>
      <c r="D1544" s="13">
        <v>2016</v>
      </c>
      <c r="E1544" s="4">
        <v>42515</v>
      </c>
      <c r="F1544" s="205">
        <v>6582550</v>
      </c>
      <c r="G1544" s="174">
        <v>156341</v>
      </c>
      <c r="H1544" s="1">
        <v>2.1705838127615058</v>
      </c>
      <c r="I1544" s="1">
        <v>0.75027785041841011</v>
      </c>
      <c r="J1544" s="1">
        <v>1.2316504314853556</v>
      </c>
      <c r="K1544" s="1">
        <v>1.3899875784518827</v>
      </c>
      <c r="L1544" s="1">
        <v>0.39690932269874474</v>
      </c>
      <c r="M1544" s="1">
        <v>0.7331165010460251</v>
      </c>
      <c r="N1544" s="1" t="s">
        <v>581</v>
      </c>
      <c r="O1544" s="1" t="s">
        <v>556</v>
      </c>
      <c r="P1544" s="1" t="s">
        <v>1741</v>
      </c>
      <c r="Q1544" s="1" t="s">
        <v>1741</v>
      </c>
      <c r="R1544" s="1" t="s">
        <v>1741</v>
      </c>
      <c r="S1544" s="1" t="s">
        <v>1741</v>
      </c>
      <c r="T1544" s="1" t="s">
        <v>1741</v>
      </c>
      <c r="U1544" s="1" t="s">
        <v>1741</v>
      </c>
      <c r="V1544" s="1" t="s">
        <v>1741</v>
      </c>
      <c r="W1544" s="3" t="s">
        <v>1741</v>
      </c>
      <c r="X1544" s="3" t="s">
        <v>1741</v>
      </c>
      <c r="Y1544" s="3" t="s">
        <v>1741</v>
      </c>
      <c r="Z1544" s="3" t="s">
        <v>1741</v>
      </c>
      <c r="AA1544" s="3" t="s">
        <v>1741</v>
      </c>
      <c r="AB1544" s="3" t="s">
        <v>1741</v>
      </c>
      <c r="AC1544" s="3" t="s">
        <v>1741</v>
      </c>
      <c r="AD1544" s="3" t="s">
        <v>1741</v>
      </c>
      <c r="AE1544" s="3" t="s">
        <v>1741</v>
      </c>
      <c r="AF1544" s="3" t="s">
        <v>1741</v>
      </c>
      <c r="AG1544" s="3" t="s">
        <v>1741</v>
      </c>
      <c r="AH1544" s="3" t="s">
        <v>1741</v>
      </c>
      <c r="AI1544" s="15" t="s">
        <v>1741</v>
      </c>
    </row>
    <row r="1545" spans="1:35" x14ac:dyDescent="0.3">
      <c r="A1545" s="48" t="s">
        <v>362</v>
      </c>
      <c r="B1545" s="102" t="s">
        <v>45</v>
      </c>
      <c r="C1545" s="102" t="s">
        <v>2005</v>
      </c>
      <c r="D1545" s="13">
        <v>2016</v>
      </c>
      <c r="E1545" s="4">
        <v>42543</v>
      </c>
      <c r="F1545" s="205">
        <v>6582550</v>
      </c>
      <c r="G1545" s="174">
        <v>156341</v>
      </c>
      <c r="H1545" s="1">
        <v>1.5839656582174979</v>
      </c>
      <c r="I1545" s="1">
        <v>1.0816843826655764</v>
      </c>
      <c r="J1545" s="1">
        <v>1.0307195421095665</v>
      </c>
      <c r="K1545" s="1">
        <v>1.2125919869174162</v>
      </c>
      <c r="L1545" s="1">
        <v>0.52265739983646775</v>
      </c>
      <c r="M1545" s="1">
        <v>0.71512673753066225</v>
      </c>
      <c r="N1545" s="1" t="s">
        <v>581</v>
      </c>
      <c r="O1545" s="1">
        <v>0.26966475878986096</v>
      </c>
      <c r="P1545" s="1" t="s">
        <v>1741</v>
      </c>
      <c r="Q1545" s="1" t="s">
        <v>1741</v>
      </c>
      <c r="R1545" s="1" t="s">
        <v>1741</v>
      </c>
      <c r="S1545" s="1" t="s">
        <v>1741</v>
      </c>
      <c r="T1545" s="1" t="s">
        <v>1741</v>
      </c>
      <c r="U1545" s="1" t="s">
        <v>1741</v>
      </c>
      <c r="V1545" s="1" t="s">
        <v>1741</v>
      </c>
      <c r="W1545" s="3" t="s">
        <v>1741</v>
      </c>
      <c r="X1545" s="3" t="s">
        <v>1741</v>
      </c>
      <c r="Y1545" s="3" t="s">
        <v>1741</v>
      </c>
      <c r="Z1545" s="3" t="s">
        <v>1741</v>
      </c>
      <c r="AA1545" s="3" t="s">
        <v>1741</v>
      </c>
      <c r="AB1545" s="3" t="s">
        <v>1741</v>
      </c>
      <c r="AC1545" s="3" t="s">
        <v>1741</v>
      </c>
      <c r="AD1545" s="3" t="s">
        <v>1741</v>
      </c>
      <c r="AE1545" s="3" t="s">
        <v>1741</v>
      </c>
      <c r="AF1545" s="3" t="s">
        <v>1741</v>
      </c>
      <c r="AG1545" s="3" t="s">
        <v>1741</v>
      </c>
      <c r="AH1545" s="3" t="s">
        <v>1741</v>
      </c>
      <c r="AI1545" s="15" t="s">
        <v>1741</v>
      </c>
    </row>
    <row r="1546" spans="1:35" x14ac:dyDescent="0.3">
      <c r="A1546" s="86" t="s">
        <v>363</v>
      </c>
      <c r="B1546" s="102" t="s">
        <v>45</v>
      </c>
      <c r="C1546" s="102" t="s">
        <v>2005</v>
      </c>
      <c r="D1546" s="13">
        <v>2016</v>
      </c>
      <c r="E1546" s="4">
        <v>42559</v>
      </c>
      <c r="F1546" s="205">
        <v>6582550</v>
      </c>
      <c r="G1546" s="174">
        <v>156341</v>
      </c>
      <c r="H1546" s="1">
        <v>1.9579992047186692</v>
      </c>
      <c r="I1546" s="1">
        <v>1.4517197958777919</v>
      </c>
      <c r="J1546" s="1">
        <v>1.0251839088077408</v>
      </c>
      <c r="K1546" s="1">
        <v>1.5201636954072504</v>
      </c>
      <c r="L1546" s="1">
        <v>0.71906686990522894</v>
      </c>
      <c r="M1546" s="1">
        <v>0.84357810325402616</v>
      </c>
      <c r="N1546" s="5" t="s">
        <v>581</v>
      </c>
      <c r="O1546" s="1">
        <v>0.25481310888726888</v>
      </c>
      <c r="P1546" s="1" t="s">
        <v>1741</v>
      </c>
      <c r="Q1546" s="1" t="s">
        <v>1741</v>
      </c>
      <c r="R1546" s="1" t="s">
        <v>1741</v>
      </c>
      <c r="S1546" s="1" t="s">
        <v>1741</v>
      </c>
      <c r="T1546" s="1" t="s">
        <v>1741</v>
      </c>
      <c r="U1546" s="1" t="s">
        <v>1741</v>
      </c>
      <c r="V1546" s="1" t="s">
        <v>1741</v>
      </c>
      <c r="W1546" s="3" t="s">
        <v>1741</v>
      </c>
      <c r="X1546" s="3" t="s">
        <v>1741</v>
      </c>
      <c r="Y1546" s="3" t="s">
        <v>1741</v>
      </c>
      <c r="Z1546" s="3" t="s">
        <v>1741</v>
      </c>
      <c r="AA1546" s="3" t="s">
        <v>1741</v>
      </c>
      <c r="AB1546" s="3" t="s">
        <v>1741</v>
      </c>
      <c r="AC1546" s="3" t="s">
        <v>1741</v>
      </c>
      <c r="AD1546" s="3" t="s">
        <v>1741</v>
      </c>
      <c r="AE1546" s="3" t="s">
        <v>1741</v>
      </c>
      <c r="AF1546" s="3" t="s">
        <v>1741</v>
      </c>
      <c r="AG1546" s="3" t="s">
        <v>1741</v>
      </c>
      <c r="AH1546" s="3" t="s">
        <v>1741</v>
      </c>
      <c r="AI1546" s="15" t="s">
        <v>1741</v>
      </c>
    </row>
    <row r="1547" spans="1:35" x14ac:dyDescent="0.3">
      <c r="A1547" s="48" t="s">
        <v>364</v>
      </c>
      <c r="B1547" s="102" t="s">
        <v>45</v>
      </c>
      <c r="C1547" s="102" t="s">
        <v>2005</v>
      </c>
      <c r="D1547" s="13">
        <v>2016</v>
      </c>
      <c r="E1547" s="4">
        <v>42613</v>
      </c>
      <c r="F1547" s="205">
        <v>6582550</v>
      </c>
      <c r="G1547" s="174">
        <v>156341</v>
      </c>
      <c r="H1547" s="1">
        <v>1.9957710365955177</v>
      </c>
      <c r="I1547" s="1">
        <v>1.06989444240951</v>
      </c>
      <c r="J1547" s="1">
        <v>0.84529319702973593</v>
      </c>
      <c r="K1547" s="1">
        <v>0.5655822316939163</v>
      </c>
      <c r="L1547" s="1">
        <v>0.63267956445006823</v>
      </c>
      <c r="M1547" s="1">
        <v>0.84362825080749893</v>
      </c>
      <c r="N1547" s="1" t="s">
        <v>581</v>
      </c>
      <c r="O1547" s="1">
        <v>0.18480903066830939</v>
      </c>
      <c r="P1547" s="1" t="s">
        <v>1741</v>
      </c>
      <c r="Q1547" s="1" t="s">
        <v>1741</v>
      </c>
      <c r="R1547" s="1" t="s">
        <v>1741</v>
      </c>
      <c r="S1547" s="1" t="s">
        <v>1741</v>
      </c>
      <c r="T1547" s="1" t="s">
        <v>1741</v>
      </c>
      <c r="U1547" s="1" t="s">
        <v>1741</v>
      </c>
      <c r="V1547" s="1" t="s">
        <v>1741</v>
      </c>
      <c r="W1547" s="3" t="s">
        <v>1741</v>
      </c>
      <c r="X1547" s="3" t="s">
        <v>1741</v>
      </c>
      <c r="Y1547" s="3" t="s">
        <v>1741</v>
      </c>
      <c r="Z1547" s="3" t="s">
        <v>1741</v>
      </c>
      <c r="AA1547" s="3" t="s">
        <v>1741</v>
      </c>
      <c r="AB1547" s="3" t="s">
        <v>1741</v>
      </c>
      <c r="AC1547" s="3" t="s">
        <v>1741</v>
      </c>
      <c r="AD1547" s="3" t="s">
        <v>1741</v>
      </c>
      <c r="AE1547" s="3" t="s">
        <v>1741</v>
      </c>
      <c r="AF1547" s="3" t="s">
        <v>1741</v>
      </c>
      <c r="AG1547" s="3" t="s">
        <v>1741</v>
      </c>
      <c r="AH1547" s="3" t="s">
        <v>1741</v>
      </c>
      <c r="AI1547" s="15" t="s">
        <v>1741</v>
      </c>
    </row>
    <row r="1548" spans="1:35" x14ac:dyDescent="0.3">
      <c r="A1548" s="48" t="s">
        <v>365</v>
      </c>
      <c r="B1548" s="102" t="s">
        <v>45</v>
      </c>
      <c r="C1548" s="102" t="s">
        <v>2005</v>
      </c>
      <c r="D1548" s="13">
        <v>2016</v>
      </c>
      <c r="E1548" s="4">
        <v>42634</v>
      </c>
      <c r="F1548" s="205">
        <v>6582550</v>
      </c>
      <c r="G1548" s="174">
        <v>156341</v>
      </c>
      <c r="H1548" s="1">
        <v>1.4708330595167685</v>
      </c>
      <c r="I1548" s="1">
        <v>1.1456485071520888</v>
      </c>
      <c r="J1548" s="1">
        <v>0.8510766467328208</v>
      </c>
      <c r="K1548" s="1">
        <v>0.91786598322052093</v>
      </c>
      <c r="L1548" s="1">
        <v>0.66211035902827975</v>
      </c>
      <c r="M1548" s="1">
        <v>0.73043306827889865</v>
      </c>
      <c r="N1548" s="1" t="s">
        <v>581</v>
      </c>
      <c r="O1548" s="1">
        <v>0.20817725789139338</v>
      </c>
      <c r="P1548" s="1" t="s">
        <v>1741</v>
      </c>
      <c r="Q1548" s="1" t="s">
        <v>1741</v>
      </c>
      <c r="R1548" s="1" t="s">
        <v>1741</v>
      </c>
      <c r="S1548" s="1" t="s">
        <v>1741</v>
      </c>
      <c r="T1548" s="1" t="s">
        <v>1741</v>
      </c>
      <c r="U1548" s="1" t="s">
        <v>1741</v>
      </c>
      <c r="V1548" s="1" t="s">
        <v>1741</v>
      </c>
      <c r="W1548" s="3" t="s">
        <v>1741</v>
      </c>
      <c r="X1548" s="3" t="s">
        <v>1741</v>
      </c>
      <c r="Y1548" s="3" t="s">
        <v>1741</v>
      </c>
      <c r="Z1548" s="3" t="s">
        <v>1741</v>
      </c>
      <c r="AA1548" s="3" t="s">
        <v>1741</v>
      </c>
      <c r="AB1548" s="3" t="s">
        <v>1741</v>
      </c>
      <c r="AC1548" s="3" t="s">
        <v>1741</v>
      </c>
      <c r="AD1548" s="3" t="s">
        <v>1741</v>
      </c>
      <c r="AE1548" s="3" t="s">
        <v>1741</v>
      </c>
      <c r="AF1548" s="3" t="s">
        <v>1741</v>
      </c>
      <c r="AG1548" s="3" t="s">
        <v>1741</v>
      </c>
      <c r="AH1548" s="3" t="s">
        <v>1741</v>
      </c>
      <c r="AI1548" s="15" t="s">
        <v>1741</v>
      </c>
    </row>
    <row r="1549" spans="1:35" x14ac:dyDescent="0.3">
      <c r="A1549" s="48" t="s">
        <v>366</v>
      </c>
      <c r="B1549" s="102" t="s">
        <v>45</v>
      </c>
      <c r="C1549" s="102" t="s">
        <v>2005</v>
      </c>
      <c r="D1549" s="13">
        <v>2016</v>
      </c>
      <c r="E1549" s="4">
        <v>42675</v>
      </c>
      <c r="F1549" s="205">
        <v>6582550</v>
      </c>
      <c r="G1549" s="174">
        <v>156341</v>
      </c>
      <c r="H1549" s="67">
        <v>1.2742465631732072</v>
      </c>
      <c r="I1549" s="1">
        <v>1.0730228529548937</v>
      </c>
      <c r="J1549" s="67">
        <v>0.92649965576209814</v>
      </c>
      <c r="K1549" s="67">
        <v>0.92289071001843326</v>
      </c>
      <c r="L1549" s="1">
        <v>0.58905767650520802</v>
      </c>
      <c r="M1549" s="1">
        <v>0.7679836542518933</v>
      </c>
      <c r="N1549" s="1" t="s">
        <v>581</v>
      </c>
      <c r="O1549" s="1">
        <v>0.20290048193306237</v>
      </c>
      <c r="P1549" s="1" t="s">
        <v>1741</v>
      </c>
      <c r="Q1549" s="1" t="s">
        <v>1741</v>
      </c>
      <c r="R1549" s="1" t="s">
        <v>1741</v>
      </c>
      <c r="S1549" s="1" t="s">
        <v>1741</v>
      </c>
      <c r="T1549" s="1" t="s">
        <v>1741</v>
      </c>
      <c r="U1549" s="1" t="s">
        <v>1741</v>
      </c>
      <c r="V1549" s="1" t="s">
        <v>1741</v>
      </c>
      <c r="W1549" s="3" t="s">
        <v>1741</v>
      </c>
      <c r="X1549" s="3" t="s">
        <v>1741</v>
      </c>
      <c r="Y1549" s="3" t="s">
        <v>1741</v>
      </c>
      <c r="Z1549" s="3" t="s">
        <v>1741</v>
      </c>
      <c r="AA1549" s="3" t="s">
        <v>1741</v>
      </c>
      <c r="AB1549" s="3" t="s">
        <v>1741</v>
      </c>
      <c r="AC1549" s="3" t="s">
        <v>1741</v>
      </c>
      <c r="AD1549" s="3" t="s">
        <v>1741</v>
      </c>
      <c r="AE1549" s="3" t="s">
        <v>1741</v>
      </c>
      <c r="AF1549" s="3" t="s">
        <v>1741</v>
      </c>
      <c r="AG1549" s="3" t="s">
        <v>1741</v>
      </c>
      <c r="AH1549" s="3" t="s">
        <v>1741</v>
      </c>
      <c r="AI1549" s="15" t="s">
        <v>1741</v>
      </c>
    </row>
    <row r="1550" spans="1:35" x14ac:dyDescent="0.3">
      <c r="A1550" s="48" t="s">
        <v>367</v>
      </c>
      <c r="B1550" s="102" t="s">
        <v>45</v>
      </c>
      <c r="C1550" s="102" t="s">
        <v>2005</v>
      </c>
      <c r="D1550" s="13">
        <v>2016</v>
      </c>
      <c r="E1550" s="4">
        <v>42697</v>
      </c>
      <c r="F1550" s="205">
        <v>6582550</v>
      </c>
      <c r="G1550" s="174">
        <v>156341</v>
      </c>
      <c r="H1550" s="1">
        <v>2.9686126648022375</v>
      </c>
      <c r="I1550" s="1">
        <v>1.8581868424557197</v>
      </c>
      <c r="J1550" s="1">
        <v>1.96359368757491</v>
      </c>
      <c r="K1550" s="1">
        <v>1.8221634039153014</v>
      </c>
      <c r="L1550" s="1">
        <v>1.1280713144226928</v>
      </c>
      <c r="M1550" s="1">
        <v>1.4068118258090292</v>
      </c>
      <c r="N1550" s="1" t="s">
        <v>581</v>
      </c>
      <c r="O1550" s="1">
        <v>0.4050056598748169</v>
      </c>
      <c r="P1550" s="1" t="s">
        <v>1741</v>
      </c>
      <c r="Q1550" s="1" t="s">
        <v>1741</v>
      </c>
      <c r="R1550" s="1" t="s">
        <v>1741</v>
      </c>
      <c r="S1550" s="1" t="s">
        <v>1741</v>
      </c>
      <c r="T1550" s="1" t="s">
        <v>1741</v>
      </c>
      <c r="U1550" s="1" t="s">
        <v>1741</v>
      </c>
      <c r="V1550" s="1" t="s">
        <v>1741</v>
      </c>
      <c r="W1550" s="3" t="s">
        <v>1741</v>
      </c>
      <c r="X1550" s="3" t="s">
        <v>1741</v>
      </c>
      <c r="Y1550" s="3" t="s">
        <v>1741</v>
      </c>
      <c r="Z1550" s="3" t="s">
        <v>1741</v>
      </c>
      <c r="AA1550" s="3" t="s">
        <v>1741</v>
      </c>
      <c r="AB1550" s="3" t="s">
        <v>1741</v>
      </c>
      <c r="AC1550" s="3" t="s">
        <v>1741</v>
      </c>
      <c r="AD1550" s="3" t="s">
        <v>1741</v>
      </c>
      <c r="AE1550" s="3" t="s">
        <v>1741</v>
      </c>
      <c r="AF1550" s="3" t="s">
        <v>1741</v>
      </c>
      <c r="AG1550" s="3" t="s">
        <v>1741</v>
      </c>
      <c r="AH1550" s="3" t="s">
        <v>1741</v>
      </c>
      <c r="AI1550" s="15" t="s">
        <v>1741</v>
      </c>
    </row>
    <row r="1551" spans="1:35" x14ac:dyDescent="0.3">
      <c r="A1551" s="48" t="s">
        <v>368</v>
      </c>
      <c r="B1551" s="102" t="s">
        <v>45</v>
      </c>
      <c r="C1551" s="102" t="s">
        <v>2005</v>
      </c>
      <c r="D1551" s="13">
        <v>2016</v>
      </c>
      <c r="E1551" s="4">
        <v>42719</v>
      </c>
      <c r="F1551" s="205">
        <v>6582550</v>
      </c>
      <c r="G1551" s="174">
        <v>156341</v>
      </c>
      <c r="H1551" s="1">
        <v>1.7500959398265408</v>
      </c>
      <c r="I1551" s="1">
        <v>1.1020470817845904</v>
      </c>
      <c r="J1551" s="1">
        <v>1.3455588083725316</v>
      </c>
      <c r="K1551" s="1">
        <v>0.84773527186605702</v>
      </c>
      <c r="L1551" s="1">
        <v>0.7131673300220388</v>
      </c>
      <c r="M1551" s="1">
        <v>1.3234981305439513</v>
      </c>
      <c r="N1551" s="1" t="s">
        <v>581</v>
      </c>
      <c r="O1551" s="1" t="s">
        <v>581</v>
      </c>
      <c r="P1551" s="1" t="s">
        <v>1741</v>
      </c>
      <c r="Q1551" s="1" t="s">
        <v>1741</v>
      </c>
      <c r="R1551" s="1" t="s">
        <v>1741</v>
      </c>
      <c r="S1551" s="1" t="s">
        <v>1741</v>
      </c>
      <c r="T1551" s="1" t="s">
        <v>1741</v>
      </c>
      <c r="U1551" s="1" t="s">
        <v>1741</v>
      </c>
      <c r="V1551" s="1" t="s">
        <v>1741</v>
      </c>
      <c r="W1551" s="3" t="s">
        <v>1741</v>
      </c>
      <c r="X1551" s="3" t="s">
        <v>1741</v>
      </c>
      <c r="Y1551" s="3" t="s">
        <v>1741</v>
      </c>
      <c r="Z1551" s="3" t="s">
        <v>1741</v>
      </c>
      <c r="AA1551" s="3" t="s">
        <v>1741</v>
      </c>
      <c r="AB1551" s="3" t="s">
        <v>1741</v>
      </c>
      <c r="AC1551" s="3" t="s">
        <v>1741</v>
      </c>
      <c r="AD1551" s="3" t="s">
        <v>1741</v>
      </c>
      <c r="AE1551" s="3" t="s">
        <v>1741</v>
      </c>
      <c r="AF1551" s="3" t="s">
        <v>1741</v>
      </c>
      <c r="AG1551" s="3" t="s">
        <v>1741</v>
      </c>
      <c r="AH1551" s="3" t="s">
        <v>1741</v>
      </c>
      <c r="AI1551" s="15" t="s">
        <v>1741</v>
      </c>
    </row>
    <row r="1552" spans="1:35" x14ac:dyDescent="0.3">
      <c r="A1552" s="48" t="s">
        <v>369</v>
      </c>
      <c r="B1552" s="89" t="s">
        <v>38</v>
      </c>
      <c r="C1552" s="14" t="s">
        <v>38</v>
      </c>
      <c r="D1552" s="13">
        <v>2016</v>
      </c>
      <c r="E1552" s="4">
        <v>42383</v>
      </c>
      <c r="F1552" s="205">
        <v>6580210</v>
      </c>
      <c r="G1552" s="174">
        <v>145070</v>
      </c>
      <c r="H1552" s="1">
        <v>1.2624501992031871</v>
      </c>
      <c r="I1552" s="1">
        <v>1.3198041168658698</v>
      </c>
      <c r="J1552" s="1">
        <v>1.3911022576361218</v>
      </c>
      <c r="K1552" s="1">
        <v>1.5156042496679945</v>
      </c>
      <c r="L1552" s="1">
        <v>0.86321381142098275</v>
      </c>
      <c r="M1552" s="1">
        <v>1.7338977423638777</v>
      </c>
      <c r="N1552" s="1" t="s">
        <v>581</v>
      </c>
      <c r="O1552" s="1">
        <v>0.22022078353253652</v>
      </c>
      <c r="P1552" s="1" t="s">
        <v>1741</v>
      </c>
      <c r="Q1552" s="1" t="s">
        <v>1741</v>
      </c>
      <c r="R1552" s="1" t="s">
        <v>1741</v>
      </c>
      <c r="S1552" s="1" t="s">
        <v>1741</v>
      </c>
      <c r="T1552" s="1" t="s">
        <v>1741</v>
      </c>
      <c r="U1552" s="1" t="s">
        <v>1741</v>
      </c>
      <c r="V1552" s="1" t="s">
        <v>1741</v>
      </c>
      <c r="W1552" s="3" t="s">
        <v>1741</v>
      </c>
      <c r="X1552" s="3" t="s">
        <v>1741</v>
      </c>
      <c r="Y1552" s="3" t="s">
        <v>1741</v>
      </c>
      <c r="Z1552" s="3" t="s">
        <v>1741</v>
      </c>
      <c r="AA1552" s="3" t="s">
        <v>1741</v>
      </c>
      <c r="AB1552" s="3" t="s">
        <v>1741</v>
      </c>
      <c r="AC1552" s="3" t="s">
        <v>1741</v>
      </c>
      <c r="AD1552" s="3" t="s">
        <v>1741</v>
      </c>
      <c r="AE1552" s="3" t="s">
        <v>1741</v>
      </c>
      <c r="AF1552" s="3" t="s">
        <v>1741</v>
      </c>
      <c r="AG1552" s="3" t="s">
        <v>1741</v>
      </c>
      <c r="AH1552" s="3" t="s">
        <v>1741</v>
      </c>
      <c r="AI1552" s="15" t="s">
        <v>1741</v>
      </c>
    </row>
    <row r="1553" spans="1:35" x14ac:dyDescent="0.3">
      <c r="A1553" s="48" t="s">
        <v>370</v>
      </c>
      <c r="B1553" s="89" t="s">
        <v>38</v>
      </c>
      <c r="C1553" s="14" t="s">
        <v>38</v>
      </c>
      <c r="D1553" s="13">
        <v>2016</v>
      </c>
      <c r="E1553" s="4">
        <v>42416</v>
      </c>
      <c r="F1553" s="205">
        <v>6580210</v>
      </c>
      <c r="G1553" s="174">
        <v>145070</v>
      </c>
      <c r="H1553" s="1">
        <v>1.4987880000889542</v>
      </c>
      <c r="I1553" s="1">
        <v>1.6483198790223943</v>
      </c>
      <c r="J1553" s="1">
        <v>1.3121288945226501</v>
      </c>
      <c r="K1553" s="1">
        <v>1.1250027798163098</v>
      </c>
      <c r="L1553" s="1">
        <v>0.76408254942513409</v>
      </c>
      <c r="M1553" s="1">
        <v>1.5245624569128473</v>
      </c>
      <c r="N1553" s="1" t="s">
        <v>581</v>
      </c>
      <c r="O1553" s="1">
        <v>0.26412702648608982</v>
      </c>
      <c r="P1553" s="1" t="s">
        <v>1741</v>
      </c>
      <c r="Q1553" s="1" t="s">
        <v>1741</v>
      </c>
      <c r="R1553" s="1" t="s">
        <v>1741</v>
      </c>
      <c r="S1553" s="1" t="s">
        <v>1741</v>
      </c>
      <c r="T1553" s="1" t="s">
        <v>1741</v>
      </c>
      <c r="U1553" s="1" t="s">
        <v>1741</v>
      </c>
      <c r="V1553" s="1" t="s">
        <v>1741</v>
      </c>
      <c r="W1553" s="3" t="s">
        <v>1741</v>
      </c>
      <c r="X1553" s="3" t="s">
        <v>1741</v>
      </c>
      <c r="Y1553" s="3" t="s">
        <v>1741</v>
      </c>
      <c r="Z1553" s="3" t="s">
        <v>1741</v>
      </c>
      <c r="AA1553" s="3" t="s">
        <v>1741</v>
      </c>
      <c r="AB1553" s="3" t="s">
        <v>1741</v>
      </c>
      <c r="AC1553" s="3" t="s">
        <v>1741</v>
      </c>
      <c r="AD1553" s="3" t="s">
        <v>1741</v>
      </c>
      <c r="AE1553" s="3" t="s">
        <v>1741</v>
      </c>
      <c r="AF1553" s="3" t="s">
        <v>1741</v>
      </c>
      <c r="AG1553" s="3" t="s">
        <v>1741</v>
      </c>
      <c r="AH1553" s="3" t="s">
        <v>1741</v>
      </c>
      <c r="AI1553" s="15" t="s">
        <v>1741</v>
      </c>
    </row>
    <row r="1554" spans="1:35" x14ac:dyDescent="0.3">
      <c r="A1554" s="48" t="s">
        <v>371</v>
      </c>
      <c r="B1554" s="89" t="s">
        <v>38</v>
      </c>
      <c r="C1554" s="3" t="s">
        <v>38</v>
      </c>
      <c r="D1554" s="13">
        <v>2016</v>
      </c>
      <c r="E1554" s="4">
        <v>42443</v>
      </c>
      <c r="F1554" s="205">
        <v>6580210</v>
      </c>
      <c r="G1554" s="174">
        <v>145070</v>
      </c>
      <c r="H1554" s="1">
        <v>1.1946989851216869</v>
      </c>
      <c r="I1554" s="1">
        <v>1.4890629618681641</v>
      </c>
      <c r="J1554" s="1">
        <v>1.2965152560186555</v>
      </c>
      <c r="K1554" s="1">
        <v>1.0222682037639175</v>
      </c>
      <c r="L1554" s="1">
        <v>0.71271389627877957</v>
      </c>
      <c r="M1554" s="1">
        <v>1.045094754819851</v>
      </c>
      <c r="N1554" s="1" t="s">
        <v>581</v>
      </c>
      <c r="O1554" s="1">
        <v>0.22719808191283211</v>
      </c>
      <c r="P1554" s="1" t="s">
        <v>1741</v>
      </c>
      <c r="Q1554" s="1" t="s">
        <v>1741</v>
      </c>
      <c r="R1554" s="1" t="s">
        <v>1741</v>
      </c>
      <c r="S1554" s="1" t="s">
        <v>1741</v>
      </c>
      <c r="T1554" s="1" t="s">
        <v>1741</v>
      </c>
      <c r="U1554" s="1" t="s">
        <v>1741</v>
      </c>
      <c r="V1554" s="1" t="s">
        <v>1741</v>
      </c>
      <c r="W1554" s="3" t="s">
        <v>1741</v>
      </c>
      <c r="X1554" s="3" t="s">
        <v>1741</v>
      </c>
      <c r="Y1554" s="3" t="s">
        <v>1741</v>
      </c>
      <c r="Z1554" s="3" t="s">
        <v>1741</v>
      </c>
      <c r="AA1554" s="3" t="s">
        <v>1741</v>
      </c>
      <c r="AB1554" s="3" t="s">
        <v>1741</v>
      </c>
      <c r="AC1554" s="3" t="s">
        <v>1741</v>
      </c>
      <c r="AD1554" s="3" t="s">
        <v>1741</v>
      </c>
      <c r="AE1554" s="3" t="s">
        <v>1741</v>
      </c>
      <c r="AF1554" s="3" t="s">
        <v>1741</v>
      </c>
      <c r="AG1554" s="3" t="s">
        <v>1741</v>
      </c>
      <c r="AH1554" s="3" t="s">
        <v>1741</v>
      </c>
      <c r="AI1554" s="15" t="s">
        <v>1741</v>
      </c>
    </row>
    <row r="1555" spans="1:35" x14ac:dyDescent="0.3">
      <c r="A1555" s="48" t="s">
        <v>372</v>
      </c>
      <c r="B1555" s="89" t="s">
        <v>38</v>
      </c>
      <c r="C1555" s="3" t="s">
        <v>38</v>
      </c>
      <c r="D1555" s="13">
        <v>2016</v>
      </c>
      <c r="E1555" s="4">
        <v>42473</v>
      </c>
      <c r="F1555" s="205">
        <v>6580210</v>
      </c>
      <c r="G1555" s="174">
        <v>145070</v>
      </c>
      <c r="H1555" s="1">
        <v>1.3403381403924668</v>
      </c>
      <c r="I1555" s="1">
        <v>1.0976804293428157</v>
      </c>
      <c r="J1555" s="1">
        <v>0.98063183195048065</v>
      </c>
      <c r="K1555" s="1">
        <v>0.85234755696035835</v>
      </c>
      <c r="L1555" s="1">
        <v>0.5325793494007639</v>
      </c>
      <c r="M1555" s="1">
        <v>1.1231561964967733</v>
      </c>
      <c r="N1555" s="1" t="s">
        <v>581</v>
      </c>
      <c r="O1555" s="1">
        <v>0.22496048992493087</v>
      </c>
      <c r="P1555" s="1" t="s">
        <v>1741</v>
      </c>
      <c r="Q1555" s="1" t="s">
        <v>1741</v>
      </c>
      <c r="R1555" s="1" t="s">
        <v>1741</v>
      </c>
      <c r="S1555" s="1" t="s">
        <v>1741</v>
      </c>
      <c r="T1555" s="1" t="s">
        <v>1741</v>
      </c>
      <c r="U1555" s="1" t="s">
        <v>1741</v>
      </c>
      <c r="V1555" s="1" t="s">
        <v>1741</v>
      </c>
      <c r="W1555" s="3" t="s">
        <v>1741</v>
      </c>
      <c r="X1555" s="3" t="s">
        <v>1741</v>
      </c>
      <c r="Y1555" s="3" t="s">
        <v>1741</v>
      </c>
      <c r="Z1555" s="3" t="s">
        <v>1741</v>
      </c>
      <c r="AA1555" s="3" t="s">
        <v>1741</v>
      </c>
      <c r="AB1555" s="3" t="s">
        <v>1741</v>
      </c>
      <c r="AC1555" s="3" t="s">
        <v>1741</v>
      </c>
      <c r="AD1555" s="3" t="s">
        <v>1741</v>
      </c>
      <c r="AE1555" s="3" t="s">
        <v>1741</v>
      </c>
      <c r="AF1555" s="3" t="s">
        <v>1741</v>
      </c>
      <c r="AG1555" s="3" t="s">
        <v>1741</v>
      </c>
      <c r="AH1555" s="3" t="s">
        <v>1741</v>
      </c>
      <c r="AI1555" s="15" t="s">
        <v>1741</v>
      </c>
    </row>
    <row r="1556" spans="1:35" x14ac:dyDescent="0.3">
      <c r="A1556" s="48" t="s">
        <v>373</v>
      </c>
      <c r="B1556" s="89" t="s">
        <v>38</v>
      </c>
      <c r="C1556" s="3" t="s">
        <v>38</v>
      </c>
      <c r="D1556" s="13">
        <v>2016</v>
      </c>
      <c r="E1556" s="4">
        <v>42502</v>
      </c>
      <c r="F1556" s="205">
        <v>6580210</v>
      </c>
      <c r="G1556" s="174">
        <v>145070</v>
      </c>
      <c r="H1556" s="1">
        <v>1.468097505744447</v>
      </c>
      <c r="I1556" s="1">
        <v>0.79423224216590638</v>
      </c>
      <c r="J1556" s="1">
        <v>1.2758333610842851</v>
      </c>
      <c r="K1556" s="1">
        <v>1.2398514769056579</v>
      </c>
      <c r="L1556" s="1">
        <v>0.10822871224482999</v>
      </c>
      <c r="M1556" s="1">
        <v>0.97855406440440906</v>
      </c>
      <c r="N1556" s="1" t="s">
        <v>581</v>
      </c>
      <c r="O1556" s="1" t="s">
        <v>556</v>
      </c>
      <c r="P1556" s="1" t="s">
        <v>1741</v>
      </c>
      <c r="Q1556" s="1" t="s">
        <v>1741</v>
      </c>
      <c r="R1556" s="1" t="s">
        <v>1741</v>
      </c>
      <c r="S1556" s="1" t="s">
        <v>1741</v>
      </c>
      <c r="T1556" s="1" t="s">
        <v>1741</v>
      </c>
      <c r="U1556" s="1" t="s">
        <v>1741</v>
      </c>
      <c r="V1556" s="1" t="s">
        <v>1741</v>
      </c>
      <c r="W1556" s="3" t="s">
        <v>1741</v>
      </c>
      <c r="X1556" s="3" t="s">
        <v>1741</v>
      </c>
      <c r="Y1556" s="3" t="s">
        <v>1741</v>
      </c>
      <c r="Z1556" s="3" t="s">
        <v>1741</v>
      </c>
      <c r="AA1556" s="3" t="s">
        <v>1741</v>
      </c>
      <c r="AB1556" s="3" t="s">
        <v>1741</v>
      </c>
      <c r="AC1556" s="3" t="s">
        <v>1741</v>
      </c>
      <c r="AD1556" s="3" t="s">
        <v>1741</v>
      </c>
      <c r="AE1556" s="3" t="s">
        <v>1741</v>
      </c>
      <c r="AF1556" s="3" t="s">
        <v>1741</v>
      </c>
      <c r="AG1556" s="3" t="s">
        <v>1741</v>
      </c>
      <c r="AH1556" s="3" t="s">
        <v>1741</v>
      </c>
      <c r="AI1556" s="15" t="s">
        <v>1741</v>
      </c>
    </row>
    <row r="1557" spans="1:35" x14ac:dyDescent="0.3">
      <c r="A1557" s="48" t="s">
        <v>374</v>
      </c>
      <c r="B1557" s="89" t="s">
        <v>38</v>
      </c>
      <c r="C1557" s="3" t="s">
        <v>38</v>
      </c>
      <c r="D1557" s="13">
        <v>2016</v>
      </c>
      <c r="E1557" s="4">
        <v>42534</v>
      </c>
      <c r="F1557" s="205">
        <v>6580210</v>
      </c>
      <c r="G1557" s="174">
        <v>145070</v>
      </c>
      <c r="H1557" s="1">
        <v>1.4334892826332206</v>
      </c>
      <c r="I1557" s="1">
        <v>1.6071073063906034</v>
      </c>
      <c r="J1557" s="1">
        <v>1.2028004512575488</v>
      </c>
      <c r="K1557" s="1">
        <v>1.2991074391134119</v>
      </c>
      <c r="L1557" s="1">
        <v>0.65983973720883948</v>
      </c>
      <c r="M1557" s="1">
        <v>1.2000879288605748</v>
      </c>
      <c r="N1557" s="1" t="s">
        <v>581</v>
      </c>
      <c r="O1557" s="1">
        <v>0.32202700909151238</v>
      </c>
      <c r="P1557" s="1" t="s">
        <v>1741</v>
      </c>
      <c r="Q1557" s="1" t="s">
        <v>1741</v>
      </c>
      <c r="R1557" s="1" t="s">
        <v>1741</v>
      </c>
      <c r="S1557" s="1" t="s">
        <v>1741</v>
      </c>
      <c r="T1557" s="1" t="s">
        <v>1741</v>
      </c>
      <c r="U1557" s="1" t="s">
        <v>1741</v>
      </c>
      <c r="V1557" s="1" t="s">
        <v>1741</v>
      </c>
      <c r="W1557" s="3" t="s">
        <v>1741</v>
      </c>
      <c r="X1557" s="3" t="s">
        <v>1741</v>
      </c>
      <c r="Y1557" s="3" t="s">
        <v>1741</v>
      </c>
      <c r="Z1557" s="3" t="s">
        <v>1741</v>
      </c>
      <c r="AA1557" s="3" t="s">
        <v>1741</v>
      </c>
      <c r="AB1557" s="3" t="s">
        <v>1741</v>
      </c>
      <c r="AC1557" s="3" t="s">
        <v>1741</v>
      </c>
      <c r="AD1557" s="3" t="s">
        <v>1741</v>
      </c>
      <c r="AE1557" s="3" t="s">
        <v>1741</v>
      </c>
      <c r="AF1557" s="3" t="s">
        <v>1741</v>
      </c>
      <c r="AG1557" s="3" t="s">
        <v>1741</v>
      </c>
      <c r="AH1557" s="3" t="s">
        <v>1741</v>
      </c>
      <c r="AI1557" s="15" t="s">
        <v>1741</v>
      </c>
    </row>
    <row r="1558" spans="1:35" x14ac:dyDescent="0.3">
      <c r="A1558" s="86" t="s">
        <v>375</v>
      </c>
      <c r="B1558" s="89" t="s">
        <v>38</v>
      </c>
      <c r="C1558" s="3" t="s">
        <v>38</v>
      </c>
      <c r="D1558" s="13">
        <v>2016</v>
      </c>
      <c r="E1558" s="4">
        <v>42563</v>
      </c>
      <c r="F1558" s="205">
        <v>6580210</v>
      </c>
      <c r="G1558" s="174">
        <v>145070</v>
      </c>
      <c r="H1558" s="1">
        <v>1.8920208725519336</v>
      </c>
      <c r="I1558" s="1">
        <v>1.8492379058979453</v>
      </c>
      <c r="J1558" s="1">
        <v>1.5303675814921234</v>
      </c>
      <c r="K1558" s="1">
        <v>1.3466594009049175</v>
      </c>
      <c r="L1558" s="1">
        <v>0.89794565937707094</v>
      </c>
      <c r="M1558" s="1">
        <v>1.1351060304837639</v>
      </c>
      <c r="N1558" s="5" t="s">
        <v>581</v>
      </c>
      <c r="O1558" s="1">
        <v>0.47182736911862161</v>
      </c>
      <c r="P1558" s="1" t="s">
        <v>1741</v>
      </c>
      <c r="Q1558" s="1" t="s">
        <v>1741</v>
      </c>
      <c r="R1558" s="1" t="s">
        <v>1741</v>
      </c>
      <c r="S1558" s="1" t="s">
        <v>1741</v>
      </c>
      <c r="T1558" s="1" t="s">
        <v>1741</v>
      </c>
      <c r="U1558" s="1" t="s">
        <v>1741</v>
      </c>
      <c r="V1558" s="1" t="s">
        <v>1741</v>
      </c>
      <c r="W1558" s="3" t="s">
        <v>1741</v>
      </c>
      <c r="X1558" s="3" t="s">
        <v>1741</v>
      </c>
      <c r="Y1558" s="3" t="s">
        <v>1741</v>
      </c>
      <c r="Z1558" s="3" t="s">
        <v>1741</v>
      </c>
      <c r="AA1558" s="3" t="s">
        <v>1741</v>
      </c>
      <c r="AB1558" s="3" t="s">
        <v>1741</v>
      </c>
      <c r="AC1558" s="3" t="s">
        <v>1741</v>
      </c>
      <c r="AD1558" s="3" t="s">
        <v>1741</v>
      </c>
      <c r="AE1558" s="3" t="s">
        <v>1741</v>
      </c>
      <c r="AF1558" s="3" t="s">
        <v>1741</v>
      </c>
      <c r="AG1558" s="3" t="s">
        <v>1741</v>
      </c>
      <c r="AH1558" s="3" t="s">
        <v>1741</v>
      </c>
      <c r="AI1558" s="15" t="s">
        <v>1741</v>
      </c>
    </row>
    <row r="1559" spans="1:35" x14ac:dyDescent="0.3">
      <c r="A1559" s="48" t="s">
        <v>376</v>
      </c>
      <c r="B1559" s="89" t="s">
        <v>38</v>
      </c>
      <c r="C1559" s="3" t="s">
        <v>38</v>
      </c>
      <c r="D1559" s="13">
        <v>2016</v>
      </c>
      <c r="E1559" s="4">
        <v>42594</v>
      </c>
      <c r="F1559" s="205">
        <v>6580210</v>
      </c>
      <c r="G1559" s="174">
        <v>145070</v>
      </c>
      <c r="H1559" s="1">
        <v>1.3397698717100914</v>
      </c>
      <c r="I1559" s="1">
        <v>1.6190814707049332</v>
      </c>
      <c r="J1559" s="1">
        <v>1.5216241237931492</v>
      </c>
      <c r="K1559" s="1">
        <v>1.0001983864568178</v>
      </c>
      <c r="L1559" s="1">
        <v>0.77984889564872373</v>
      </c>
      <c r="M1559" s="1">
        <v>0.90406361592381979</v>
      </c>
      <c r="N1559" s="5" t="s">
        <v>581</v>
      </c>
      <c r="O1559" s="1">
        <v>0.40313781245866953</v>
      </c>
      <c r="P1559" s="1" t="s">
        <v>1741</v>
      </c>
      <c r="Q1559" s="1" t="s">
        <v>1741</v>
      </c>
      <c r="R1559" s="1" t="s">
        <v>1741</v>
      </c>
      <c r="S1559" s="1" t="s">
        <v>1741</v>
      </c>
      <c r="T1559" s="1" t="s">
        <v>1741</v>
      </c>
      <c r="U1559" s="1" t="s">
        <v>1741</v>
      </c>
      <c r="V1559" s="1" t="s">
        <v>1741</v>
      </c>
      <c r="W1559" s="3" t="s">
        <v>1741</v>
      </c>
      <c r="X1559" s="3" t="s">
        <v>1741</v>
      </c>
      <c r="Y1559" s="3" t="s">
        <v>1741</v>
      </c>
      <c r="Z1559" s="3" t="s">
        <v>1741</v>
      </c>
      <c r="AA1559" s="3" t="s">
        <v>1741</v>
      </c>
      <c r="AB1559" s="3" t="s">
        <v>1741</v>
      </c>
      <c r="AC1559" s="3" t="s">
        <v>1741</v>
      </c>
      <c r="AD1559" s="3" t="s">
        <v>1741</v>
      </c>
      <c r="AE1559" s="3" t="s">
        <v>1741</v>
      </c>
      <c r="AF1559" s="3" t="s">
        <v>1741</v>
      </c>
      <c r="AG1559" s="3" t="s">
        <v>1741</v>
      </c>
      <c r="AH1559" s="3" t="s">
        <v>1741</v>
      </c>
      <c r="AI1559" s="15" t="s">
        <v>1741</v>
      </c>
    </row>
    <row r="1560" spans="1:35" x14ac:dyDescent="0.3">
      <c r="A1560" s="48" t="s">
        <v>377</v>
      </c>
      <c r="B1560" s="89" t="s">
        <v>38</v>
      </c>
      <c r="C1560" s="3" t="s">
        <v>38</v>
      </c>
      <c r="D1560" s="13">
        <v>2016</v>
      </c>
      <c r="E1560" s="4">
        <v>42627</v>
      </c>
      <c r="F1560" s="205">
        <v>6580210</v>
      </c>
      <c r="G1560" s="174">
        <v>145070</v>
      </c>
      <c r="H1560" s="1">
        <v>1.7981421231938832</v>
      </c>
      <c r="I1560" s="1">
        <v>1.6650782696331348</v>
      </c>
      <c r="J1560" s="1">
        <v>1.9376351506786289</v>
      </c>
      <c r="K1560" s="1">
        <v>1.5031603623736129</v>
      </c>
      <c r="L1560" s="1">
        <v>0.99904696177988095</v>
      </c>
      <c r="M1560" s="1">
        <v>1.4113729227600862</v>
      </c>
      <c r="N1560" s="1" t="s">
        <v>581</v>
      </c>
      <c r="O1560" s="1">
        <v>0.43410343203303869</v>
      </c>
      <c r="P1560" s="1" t="s">
        <v>1741</v>
      </c>
      <c r="Q1560" s="1" t="s">
        <v>1741</v>
      </c>
      <c r="R1560" s="1" t="s">
        <v>1741</v>
      </c>
      <c r="S1560" s="1" t="s">
        <v>1741</v>
      </c>
      <c r="T1560" s="1" t="s">
        <v>1741</v>
      </c>
      <c r="U1560" s="1" t="s">
        <v>1741</v>
      </c>
      <c r="V1560" s="1" t="s">
        <v>1741</v>
      </c>
      <c r="W1560" s="3" t="s">
        <v>1741</v>
      </c>
      <c r="X1560" s="3" t="s">
        <v>1741</v>
      </c>
      <c r="Y1560" s="3" t="s">
        <v>1741</v>
      </c>
      <c r="Z1560" s="3" t="s">
        <v>1741</v>
      </c>
      <c r="AA1560" s="3" t="s">
        <v>1741</v>
      </c>
      <c r="AB1560" s="3" t="s">
        <v>1741</v>
      </c>
      <c r="AC1560" s="3" t="s">
        <v>1741</v>
      </c>
      <c r="AD1560" s="3" t="s">
        <v>1741</v>
      </c>
      <c r="AE1560" s="3" t="s">
        <v>1741</v>
      </c>
      <c r="AF1560" s="3" t="s">
        <v>1741</v>
      </c>
      <c r="AG1560" s="3" t="s">
        <v>1741</v>
      </c>
      <c r="AH1560" s="3" t="s">
        <v>1741</v>
      </c>
      <c r="AI1560" s="15" t="s">
        <v>1741</v>
      </c>
    </row>
    <row r="1561" spans="1:35" x14ac:dyDescent="0.3">
      <c r="A1561" s="48" t="s">
        <v>378</v>
      </c>
      <c r="B1561" s="89" t="s">
        <v>38</v>
      </c>
      <c r="C1561" s="14" t="s">
        <v>38</v>
      </c>
      <c r="D1561" s="13">
        <v>2016</v>
      </c>
      <c r="E1561" s="4">
        <v>42655</v>
      </c>
      <c r="F1561" s="205">
        <v>6580210</v>
      </c>
      <c r="G1561" s="174">
        <v>145070</v>
      </c>
      <c r="H1561" s="1">
        <v>1.5680455440829493</v>
      </c>
      <c r="I1561" s="1">
        <v>1.6308418295560321</v>
      </c>
      <c r="J1561" s="1">
        <v>1.5485204666969716</v>
      </c>
      <c r="K1561" s="1">
        <v>1.8540273177911986</v>
      </c>
      <c r="L1561" s="1">
        <v>1.0205749291079509</v>
      </c>
      <c r="M1561" s="1">
        <v>1.3102582418771782</v>
      </c>
      <c r="N1561" s="1" t="s">
        <v>581</v>
      </c>
      <c r="O1561" s="1" t="s">
        <v>581</v>
      </c>
      <c r="P1561" s="1" t="s">
        <v>1741</v>
      </c>
      <c r="Q1561" s="1" t="s">
        <v>1741</v>
      </c>
      <c r="R1561" s="1" t="s">
        <v>1741</v>
      </c>
      <c r="S1561" s="1" t="s">
        <v>1741</v>
      </c>
      <c r="T1561" s="1" t="s">
        <v>1741</v>
      </c>
      <c r="U1561" s="1" t="s">
        <v>1741</v>
      </c>
      <c r="V1561" s="1" t="s">
        <v>1741</v>
      </c>
      <c r="W1561" s="3" t="s">
        <v>1741</v>
      </c>
      <c r="X1561" s="3" t="s">
        <v>1741</v>
      </c>
      <c r="Y1561" s="3" t="s">
        <v>1741</v>
      </c>
      <c r="Z1561" s="3" t="s">
        <v>1741</v>
      </c>
      <c r="AA1561" s="3" t="s">
        <v>1741</v>
      </c>
      <c r="AB1561" s="3" t="s">
        <v>1741</v>
      </c>
      <c r="AC1561" s="3" t="s">
        <v>1741</v>
      </c>
      <c r="AD1561" s="3" t="s">
        <v>1741</v>
      </c>
      <c r="AE1561" s="3" t="s">
        <v>1741</v>
      </c>
      <c r="AF1561" s="3" t="s">
        <v>1741</v>
      </c>
      <c r="AG1561" s="3" t="s">
        <v>1741</v>
      </c>
      <c r="AH1561" s="3" t="s">
        <v>1741</v>
      </c>
      <c r="AI1561" s="15" t="s">
        <v>1741</v>
      </c>
    </row>
    <row r="1562" spans="1:35" x14ac:dyDescent="0.3">
      <c r="A1562" s="48" t="s">
        <v>379</v>
      </c>
      <c r="B1562" s="89" t="s">
        <v>38</v>
      </c>
      <c r="C1562" s="14" t="s">
        <v>38</v>
      </c>
      <c r="D1562" s="13">
        <v>2016</v>
      </c>
      <c r="E1562" s="4">
        <v>42684</v>
      </c>
      <c r="F1562" s="205">
        <v>6580210</v>
      </c>
      <c r="G1562" s="174">
        <v>145070</v>
      </c>
      <c r="H1562" s="67">
        <v>1.2834663120567376</v>
      </c>
      <c r="I1562" s="1">
        <v>1.4361702127659575</v>
      </c>
      <c r="J1562" s="67">
        <v>0.96309840425531912</v>
      </c>
      <c r="K1562" s="67">
        <v>1.2285017730496453</v>
      </c>
      <c r="L1562" s="1">
        <v>1.811391843971631</v>
      </c>
      <c r="M1562" s="1">
        <v>1.0370124113475176</v>
      </c>
      <c r="N1562" s="1" t="s">
        <v>581</v>
      </c>
      <c r="O1562" s="1" t="s">
        <v>581</v>
      </c>
      <c r="P1562" s="1" t="s">
        <v>1741</v>
      </c>
      <c r="Q1562" s="1" t="s">
        <v>1741</v>
      </c>
      <c r="R1562" s="1" t="s">
        <v>1741</v>
      </c>
      <c r="S1562" s="1" t="s">
        <v>1741</v>
      </c>
      <c r="T1562" s="1" t="s">
        <v>1741</v>
      </c>
      <c r="U1562" s="1" t="s">
        <v>1741</v>
      </c>
      <c r="V1562" s="1" t="s">
        <v>1741</v>
      </c>
      <c r="W1562" s="3" t="s">
        <v>1741</v>
      </c>
      <c r="X1562" s="3" t="s">
        <v>1741</v>
      </c>
      <c r="Y1562" s="3" t="s">
        <v>1741</v>
      </c>
      <c r="Z1562" s="3" t="s">
        <v>1741</v>
      </c>
      <c r="AA1562" s="3" t="s">
        <v>1741</v>
      </c>
      <c r="AB1562" s="3" t="s">
        <v>1741</v>
      </c>
      <c r="AC1562" s="3" t="s">
        <v>1741</v>
      </c>
      <c r="AD1562" s="3" t="s">
        <v>1741</v>
      </c>
      <c r="AE1562" s="3" t="s">
        <v>1741</v>
      </c>
      <c r="AF1562" s="3" t="s">
        <v>1741</v>
      </c>
      <c r="AG1562" s="3" t="s">
        <v>1741</v>
      </c>
      <c r="AH1562" s="3" t="s">
        <v>1741</v>
      </c>
      <c r="AI1562" s="15" t="s">
        <v>1741</v>
      </c>
    </row>
    <row r="1563" spans="1:35" x14ac:dyDescent="0.3">
      <c r="A1563" s="48" t="s">
        <v>380</v>
      </c>
      <c r="B1563" s="89" t="s">
        <v>38</v>
      </c>
      <c r="C1563" s="14" t="s">
        <v>38</v>
      </c>
      <c r="D1563" s="13">
        <v>2016</v>
      </c>
      <c r="E1563" s="12">
        <v>42712</v>
      </c>
      <c r="F1563" s="205">
        <v>6580210</v>
      </c>
      <c r="G1563" s="174">
        <v>145070</v>
      </c>
      <c r="H1563" s="1">
        <v>1.2166194523135034</v>
      </c>
      <c r="I1563" s="1">
        <v>1.5665166916625008</v>
      </c>
      <c r="J1563" s="1">
        <v>1.4666333388879633</v>
      </c>
      <c r="K1563" s="1">
        <v>1.4288285285785702</v>
      </c>
      <c r="L1563" s="1">
        <v>0.90588235294117647</v>
      </c>
      <c r="M1563" s="1">
        <v>1.4242848414153197</v>
      </c>
      <c r="N1563" s="1" t="s">
        <v>581</v>
      </c>
      <c r="O1563" s="1" t="s">
        <v>581</v>
      </c>
      <c r="P1563" s="1" t="s">
        <v>1741</v>
      </c>
      <c r="Q1563" s="1" t="s">
        <v>1741</v>
      </c>
      <c r="R1563" s="1" t="s">
        <v>1741</v>
      </c>
      <c r="S1563" s="1" t="s">
        <v>1741</v>
      </c>
      <c r="T1563" s="1" t="s">
        <v>1741</v>
      </c>
      <c r="U1563" s="1" t="s">
        <v>1741</v>
      </c>
      <c r="V1563" s="1" t="s">
        <v>1741</v>
      </c>
      <c r="W1563" s="3" t="s">
        <v>1741</v>
      </c>
      <c r="X1563" s="3" t="s">
        <v>1741</v>
      </c>
      <c r="Y1563" s="3" t="s">
        <v>1741</v>
      </c>
      <c r="Z1563" s="3" t="s">
        <v>1741</v>
      </c>
      <c r="AA1563" s="3" t="s">
        <v>1741</v>
      </c>
      <c r="AB1563" s="3" t="s">
        <v>1741</v>
      </c>
      <c r="AC1563" s="3" t="s">
        <v>1741</v>
      </c>
      <c r="AD1563" s="3" t="s">
        <v>1741</v>
      </c>
      <c r="AE1563" s="3" t="s">
        <v>1741</v>
      </c>
      <c r="AF1563" s="3" t="s">
        <v>1741</v>
      </c>
      <c r="AG1563" s="3" t="s">
        <v>1741</v>
      </c>
      <c r="AH1563" s="3" t="s">
        <v>1741</v>
      </c>
      <c r="AI1563" s="15" t="s">
        <v>1741</v>
      </c>
    </row>
    <row r="1564" spans="1:35" x14ac:dyDescent="0.3">
      <c r="A1564" s="48" t="s">
        <v>381</v>
      </c>
      <c r="B1564" s="89" t="s">
        <v>39</v>
      </c>
      <c r="C1564" s="14" t="s">
        <v>39</v>
      </c>
      <c r="D1564" s="13">
        <v>2016</v>
      </c>
      <c r="E1564" s="4">
        <v>42383</v>
      </c>
      <c r="F1564" s="205">
        <v>6581590</v>
      </c>
      <c r="G1564" s="174">
        <v>145234</v>
      </c>
      <c r="H1564" s="1">
        <v>3.1102455146364494</v>
      </c>
      <c r="I1564" s="1">
        <v>2.7132233913395383</v>
      </c>
      <c r="J1564" s="1">
        <v>2.3978146499392956</v>
      </c>
      <c r="K1564" s="1">
        <v>1.5799946040739241</v>
      </c>
      <c r="L1564" s="1">
        <v>1.679481991096722</v>
      </c>
      <c r="M1564" s="1">
        <v>3.5958788614595978</v>
      </c>
      <c r="N1564" s="1" t="s">
        <v>581</v>
      </c>
      <c r="O1564" s="1">
        <v>0.32655638742749221</v>
      </c>
      <c r="P1564" s="1" t="s">
        <v>1741</v>
      </c>
      <c r="Q1564" s="1" t="s">
        <v>1741</v>
      </c>
      <c r="R1564" s="1" t="s">
        <v>1741</v>
      </c>
      <c r="S1564" s="1" t="s">
        <v>1741</v>
      </c>
      <c r="T1564" s="1" t="s">
        <v>1741</v>
      </c>
      <c r="U1564" s="1" t="s">
        <v>1741</v>
      </c>
      <c r="V1564" s="1" t="s">
        <v>1741</v>
      </c>
      <c r="W1564" s="3" t="s">
        <v>1741</v>
      </c>
      <c r="X1564" s="3" t="s">
        <v>1741</v>
      </c>
      <c r="Y1564" s="3" t="s">
        <v>1741</v>
      </c>
      <c r="Z1564" s="3" t="s">
        <v>1741</v>
      </c>
      <c r="AA1564" s="3" t="s">
        <v>1741</v>
      </c>
      <c r="AB1564" s="3" t="s">
        <v>1741</v>
      </c>
      <c r="AC1564" s="3" t="s">
        <v>1741</v>
      </c>
      <c r="AD1564" s="3" t="s">
        <v>1741</v>
      </c>
      <c r="AE1564" s="3" t="s">
        <v>1741</v>
      </c>
      <c r="AF1564" s="3" t="s">
        <v>1741</v>
      </c>
      <c r="AG1564" s="3" t="s">
        <v>1741</v>
      </c>
      <c r="AH1564" s="3" t="s">
        <v>1741</v>
      </c>
      <c r="AI1564" s="15" t="s">
        <v>1741</v>
      </c>
    </row>
    <row r="1565" spans="1:35" x14ac:dyDescent="0.3">
      <c r="A1565" s="48" t="s">
        <v>382</v>
      </c>
      <c r="B1565" s="89" t="s">
        <v>39</v>
      </c>
      <c r="C1565" s="14" t="s">
        <v>39</v>
      </c>
      <c r="D1565" s="13">
        <v>2016</v>
      </c>
      <c r="E1565" s="4">
        <v>42416</v>
      </c>
      <c r="F1565" s="205">
        <v>6581590</v>
      </c>
      <c r="G1565" s="174">
        <v>145234</v>
      </c>
      <c r="H1565" s="1">
        <v>1.0814229604870749</v>
      </c>
      <c r="I1565" s="1">
        <v>3.0525451005548234</v>
      </c>
      <c r="J1565" s="1">
        <v>1.7027921266754447</v>
      </c>
      <c r="K1565" s="1">
        <v>1.2736869351879987</v>
      </c>
      <c r="L1565" s="1">
        <v>1.8098405302902418</v>
      </c>
      <c r="M1565" s="1">
        <v>2.3094410119630417</v>
      </c>
      <c r="N1565" s="1" t="s">
        <v>581</v>
      </c>
      <c r="O1565" s="1">
        <v>0.32269826800364632</v>
      </c>
      <c r="P1565" s="1" t="s">
        <v>1741</v>
      </c>
      <c r="Q1565" s="1" t="s">
        <v>1741</v>
      </c>
      <c r="R1565" s="1" t="s">
        <v>1741</v>
      </c>
      <c r="S1565" s="1" t="s">
        <v>1741</v>
      </c>
      <c r="T1565" s="1" t="s">
        <v>1741</v>
      </c>
      <c r="U1565" s="1" t="s">
        <v>1741</v>
      </c>
      <c r="V1565" s="1" t="s">
        <v>1741</v>
      </c>
      <c r="W1565" s="3" t="s">
        <v>1741</v>
      </c>
      <c r="X1565" s="3" t="s">
        <v>1741</v>
      </c>
      <c r="Y1565" s="3" t="s">
        <v>1741</v>
      </c>
      <c r="Z1565" s="3" t="s">
        <v>1741</v>
      </c>
      <c r="AA1565" s="3" t="s">
        <v>1741</v>
      </c>
      <c r="AB1565" s="3" t="s">
        <v>1741</v>
      </c>
      <c r="AC1565" s="3" t="s">
        <v>1741</v>
      </c>
      <c r="AD1565" s="3" t="s">
        <v>1741</v>
      </c>
      <c r="AE1565" s="3" t="s">
        <v>1741</v>
      </c>
      <c r="AF1565" s="3" t="s">
        <v>1741</v>
      </c>
      <c r="AG1565" s="3" t="s">
        <v>1741</v>
      </c>
      <c r="AH1565" s="3" t="s">
        <v>1741</v>
      </c>
      <c r="AI1565" s="15" t="s">
        <v>1741</v>
      </c>
    </row>
    <row r="1566" spans="1:35" x14ac:dyDescent="0.3">
      <c r="A1566" s="48" t="s">
        <v>383</v>
      </c>
      <c r="B1566" s="89" t="s">
        <v>39</v>
      </c>
      <c r="C1566" s="3" t="s">
        <v>39</v>
      </c>
      <c r="D1566" s="13">
        <v>2016</v>
      </c>
      <c r="E1566" s="4">
        <v>42443</v>
      </c>
      <c r="F1566" s="205">
        <v>6581590</v>
      </c>
      <c r="G1566" s="174">
        <v>145234</v>
      </c>
      <c r="H1566" s="1">
        <v>0.49559835848557066</v>
      </c>
      <c r="I1566" s="1">
        <v>1.6791600476568707</v>
      </c>
      <c r="J1566" s="1">
        <v>0.63790706910246231</v>
      </c>
      <c r="K1566" s="1">
        <v>0.88777468890653954</v>
      </c>
      <c r="L1566" s="1">
        <v>1.0656605771776544</v>
      </c>
      <c r="M1566" s="1">
        <v>1.7315329626687848</v>
      </c>
      <c r="N1566" s="1" t="s">
        <v>581</v>
      </c>
      <c r="O1566" s="1">
        <v>0.17929242785279328</v>
      </c>
      <c r="P1566" s="1" t="s">
        <v>1741</v>
      </c>
      <c r="Q1566" s="1" t="s">
        <v>1741</v>
      </c>
      <c r="R1566" s="1" t="s">
        <v>1741</v>
      </c>
      <c r="S1566" s="1" t="s">
        <v>1741</v>
      </c>
      <c r="T1566" s="1" t="s">
        <v>1741</v>
      </c>
      <c r="U1566" s="1" t="s">
        <v>1741</v>
      </c>
      <c r="V1566" s="1" t="s">
        <v>1741</v>
      </c>
      <c r="W1566" s="3" t="s">
        <v>1741</v>
      </c>
      <c r="X1566" s="3" t="s">
        <v>1741</v>
      </c>
      <c r="Y1566" s="3" t="s">
        <v>1741</v>
      </c>
      <c r="Z1566" s="3" t="s">
        <v>1741</v>
      </c>
      <c r="AA1566" s="3" t="s">
        <v>1741</v>
      </c>
      <c r="AB1566" s="3" t="s">
        <v>1741</v>
      </c>
      <c r="AC1566" s="3" t="s">
        <v>1741</v>
      </c>
      <c r="AD1566" s="3" t="s">
        <v>1741</v>
      </c>
      <c r="AE1566" s="3" t="s">
        <v>1741</v>
      </c>
      <c r="AF1566" s="3" t="s">
        <v>1741</v>
      </c>
      <c r="AG1566" s="3" t="s">
        <v>1741</v>
      </c>
      <c r="AH1566" s="3" t="s">
        <v>1741</v>
      </c>
      <c r="AI1566" s="15" t="s">
        <v>1741</v>
      </c>
    </row>
    <row r="1567" spans="1:35" x14ac:dyDescent="0.3">
      <c r="A1567" s="48" t="s">
        <v>384</v>
      </c>
      <c r="B1567" s="89" t="s">
        <v>39</v>
      </c>
      <c r="C1567" s="3" t="s">
        <v>39</v>
      </c>
      <c r="D1567" s="13">
        <v>2016</v>
      </c>
      <c r="E1567" s="4">
        <v>42473</v>
      </c>
      <c r="F1567" s="205">
        <v>6581590</v>
      </c>
      <c r="G1567" s="174">
        <v>145234</v>
      </c>
      <c r="H1567" s="1">
        <v>0.64196748823587479</v>
      </c>
      <c r="I1567" s="1">
        <v>2.1467883115601039</v>
      </c>
      <c r="J1567" s="1">
        <v>1.4078696238770607</v>
      </c>
      <c r="K1567" s="1">
        <v>1.2039718319128632</v>
      </c>
      <c r="L1567" s="1">
        <v>1.2891342262002699</v>
      </c>
      <c r="M1567" s="1">
        <v>2.247935108098325</v>
      </c>
      <c r="N1567" s="1" t="s">
        <v>581</v>
      </c>
      <c r="O1567" s="1">
        <v>0.20278719273421303</v>
      </c>
      <c r="P1567" s="1" t="s">
        <v>1741</v>
      </c>
      <c r="Q1567" s="1" t="s">
        <v>1741</v>
      </c>
      <c r="R1567" s="1" t="s">
        <v>1741</v>
      </c>
      <c r="S1567" s="1" t="s">
        <v>1741</v>
      </c>
      <c r="T1567" s="1" t="s">
        <v>1741</v>
      </c>
      <c r="U1567" s="1" t="s">
        <v>1741</v>
      </c>
      <c r="V1567" s="1" t="s">
        <v>1741</v>
      </c>
      <c r="W1567" s="3" t="s">
        <v>1741</v>
      </c>
      <c r="X1567" s="3" t="s">
        <v>1741</v>
      </c>
      <c r="Y1567" s="3" t="s">
        <v>1741</v>
      </c>
      <c r="Z1567" s="3" t="s">
        <v>1741</v>
      </c>
      <c r="AA1567" s="3" t="s">
        <v>1741</v>
      </c>
      <c r="AB1567" s="3" t="s">
        <v>1741</v>
      </c>
      <c r="AC1567" s="3" t="s">
        <v>1741</v>
      </c>
      <c r="AD1567" s="3" t="s">
        <v>1741</v>
      </c>
      <c r="AE1567" s="3" t="s">
        <v>1741</v>
      </c>
      <c r="AF1567" s="3" t="s">
        <v>1741</v>
      </c>
      <c r="AG1567" s="3" t="s">
        <v>1741</v>
      </c>
      <c r="AH1567" s="3" t="s">
        <v>1741</v>
      </c>
      <c r="AI1567" s="15" t="s">
        <v>1741</v>
      </c>
    </row>
    <row r="1568" spans="1:35" x14ac:dyDescent="0.3">
      <c r="A1568" s="39" t="s">
        <v>385</v>
      </c>
      <c r="B1568" s="89" t="s">
        <v>39</v>
      </c>
      <c r="C1568" s="2" t="s">
        <v>39</v>
      </c>
      <c r="D1568" s="13">
        <v>2016</v>
      </c>
      <c r="E1568" s="4">
        <v>42502</v>
      </c>
      <c r="F1568" s="205">
        <v>6581590</v>
      </c>
      <c r="G1568" s="174">
        <v>145234</v>
      </c>
      <c r="H1568" s="1">
        <v>0.6900191621514471</v>
      </c>
      <c r="I1568" s="1">
        <v>1.561054579093432</v>
      </c>
      <c r="J1568" s="1">
        <v>1.5102418395665389</v>
      </c>
      <c r="K1568" s="1">
        <v>0.96575591383639481</v>
      </c>
      <c r="L1568" s="1">
        <v>0.74666314259283728</v>
      </c>
      <c r="M1568" s="1">
        <v>2.4046848156468879</v>
      </c>
      <c r="N1568" s="1" t="s">
        <v>581</v>
      </c>
      <c r="O1568" s="1" t="s">
        <v>556</v>
      </c>
      <c r="P1568" s="1" t="s">
        <v>1741</v>
      </c>
      <c r="Q1568" s="1" t="s">
        <v>1741</v>
      </c>
      <c r="R1568" s="1" t="s">
        <v>1741</v>
      </c>
      <c r="S1568" s="1" t="s">
        <v>1741</v>
      </c>
      <c r="T1568" s="1" t="s">
        <v>1741</v>
      </c>
      <c r="U1568" s="1" t="s">
        <v>1741</v>
      </c>
      <c r="V1568" s="1" t="s">
        <v>1741</v>
      </c>
      <c r="W1568" s="3" t="s">
        <v>1741</v>
      </c>
      <c r="X1568" s="3" t="s">
        <v>1741</v>
      </c>
      <c r="Y1568" s="3" t="s">
        <v>1741</v>
      </c>
      <c r="Z1568" s="3" t="s">
        <v>1741</v>
      </c>
      <c r="AA1568" s="3" t="s">
        <v>1741</v>
      </c>
      <c r="AB1568" s="3" t="s">
        <v>1741</v>
      </c>
      <c r="AC1568" s="3" t="s">
        <v>1741</v>
      </c>
      <c r="AD1568" s="3" t="s">
        <v>1741</v>
      </c>
      <c r="AE1568" s="3" t="s">
        <v>1741</v>
      </c>
      <c r="AF1568" s="3" t="s">
        <v>1741</v>
      </c>
      <c r="AG1568" s="3" t="s">
        <v>1741</v>
      </c>
      <c r="AH1568" s="3" t="s">
        <v>1741</v>
      </c>
      <c r="AI1568" s="15" t="s">
        <v>1741</v>
      </c>
    </row>
    <row r="1569" spans="1:35" x14ac:dyDescent="0.3">
      <c r="A1569" s="39" t="s">
        <v>386</v>
      </c>
      <c r="B1569" s="89" t="s">
        <v>39</v>
      </c>
      <c r="C1569" s="2" t="s">
        <v>39</v>
      </c>
      <c r="D1569" s="13">
        <v>2016</v>
      </c>
      <c r="E1569" s="4">
        <v>42534</v>
      </c>
      <c r="F1569" s="205">
        <v>6581590</v>
      </c>
      <c r="G1569" s="174">
        <v>145234</v>
      </c>
      <c r="H1569" s="1">
        <v>0.52973977695167296</v>
      </c>
      <c r="I1569" s="1">
        <v>2.8764351745238019</v>
      </c>
      <c r="J1569" s="1">
        <v>1.0905681481725169</v>
      </c>
      <c r="K1569" s="1">
        <v>1.320936276606244</v>
      </c>
      <c r="L1569" s="1">
        <v>1.5161446853307892</v>
      </c>
      <c r="M1569" s="1">
        <v>2.7623860907326381</v>
      </c>
      <c r="N1569" s="1" t="s">
        <v>581</v>
      </c>
      <c r="O1569" s="1">
        <v>0.30875579826956601</v>
      </c>
      <c r="P1569" s="1" t="s">
        <v>1741</v>
      </c>
      <c r="Q1569" s="1" t="s">
        <v>1741</v>
      </c>
      <c r="R1569" s="1" t="s">
        <v>1741</v>
      </c>
      <c r="S1569" s="1" t="s">
        <v>1741</v>
      </c>
      <c r="T1569" s="1" t="s">
        <v>1741</v>
      </c>
      <c r="U1569" s="1" t="s">
        <v>1741</v>
      </c>
      <c r="V1569" s="1" t="s">
        <v>1741</v>
      </c>
      <c r="W1569" s="3" t="s">
        <v>1741</v>
      </c>
      <c r="X1569" s="3" t="s">
        <v>1741</v>
      </c>
      <c r="Y1569" s="3" t="s">
        <v>1741</v>
      </c>
      <c r="Z1569" s="3" t="s">
        <v>1741</v>
      </c>
      <c r="AA1569" s="3" t="s">
        <v>1741</v>
      </c>
      <c r="AB1569" s="3" t="s">
        <v>1741</v>
      </c>
      <c r="AC1569" s="3" t="s">
        <v>1741</v>
      </c>
      <c r="AD1569" s="3" t="s">
        <v>1741</v>
      </c>
      <c r="AE1569" s="3" t="s">
        <v>1741</v>
      </c>
      <c r="AF1569" s="3" t="s">
        <v>1741</v>
      </c>
      <c r="AG1569" s="3" t="s">
        <v>1741</v>
      </c>
      <c r="AH1569" s="3" t="s">
        <v>1741</v>
      </c>
      <c r="AI1569" s="15" t="s">
        <v>1741</v>
      </c>
    </row>
    <row r="1570" spans="1:35" x14ac:dyDescent="0.3">
      <c r="A1570" s="86" t="s">
        <v>387</v>
      </c>
      <c r="B1570" s="89" t="s">
        <v>39</v>
      </c>
      <c r="C1570" s="3" t="s">
        <v>39</v>
      </c>
      <c r="D1570" s="13">
        <v>2016</v>
      </c>
      <c r="E1570" s="4">
        <v>42563</v>
      </c>
      <c r="F1570" s="205">
        <v>6581590</v>
      </c>
      <c r="G1570" s="174">
        <v>145234</v>
      </c>
      <c r="H1570" s="1">
        <v>1.132819748177601</v>
      </c>
      <c r="I1570" s="1">
        <v>2.9537778955036091</v>
      </c>
      <c r="J1570" s="1">
        <v>1.5353876739562624</v>
      </c>
      <c r="K1570" s="1">
        <v>1.6227799867461894</v>
      </c>
      <c r="L1570" s="1">
        <v>1.9800013244156014</v>
      </c>
      <c r="M1570" s="1">
        <v>2.7666214158002784</v>
      </c>
      <c r="N1570" s="5" t="s">
        <v>581</v>
      </c>
      <c r="O1570" s="1">
        <v>0.33904211641613136</v>
      </c>
      <c r="P1570" s="1" t="s">
        <v>1741</v>
      </c>
      <c r="Q1570" s="1" t="s">
        <v>1741</v>
      </c>
      <c r="R1570" s="1" t="s">
        <v>1741</v>
      </c>
      <c r="S1570" s="1" t="s">
        <v>1741</v>
      </c>
      <c r="T1570" s="1" t="s">
        <v>1741</v>
      </c>
      <c r="U1570" s="1" t="s">
        <v>1741</v>
      </c>
      <c r="V1570" s="1" t="s">
        <v>1741</v>
      </c>
      <c r="W1570" s="3" t="s">
        <v>1741</v>
      </c>
      <c r="X1570" s="3" t="s">
        <v>1741</v>
      </c>
      <c r="Y1570" s="3" t="s">
        <v>1741</v>
      </c>
      <c r="Z1570" s="3" t="s">
        <v>1741</v>
      </c>
      <c r="AA1570" s="3" t="s">
        <v>1741</v>
      </c>
      <c r="AB1570" s="3" t="s">
        <v>1741</v>
      </c>
      <c r="AC1570" s="3" t="s">
        <v>1741</v>
      </c>
      <c r="AD1570" s="3" t="s">
        <v>1741</v>
      </c>
      <c r="AE1570" s="3" t="s">
        <v>1741</v>
      </c>
      <c r="AF1570" s="3" t="s">
        <v>1741</v>
      </c>
      <c r="AG1570" s="3" t="s">
        <v>1741</v>
      </c>
      <c r="AH1570" s="3" t="s">
        <v>1741</v>
      </c>
      <c r="AI1570" s="15" t="s">
        <v>1741</v>
      </c>
    </row>
    <row r="1571" spans="1:35" x14ac:dyDescent="0.3">
      <c r="A1571" s="48" t="s">
        <v>388</v>
      </c>
      <c r="B1571" s="89" t="s">
        <v>39</v>
      </c>
      <c r="C1571" s="3" t="s">
        <v>39</v>
      </c>
      <c r="D1571" s="13">
        <v>2016</v>
      </c>
      <c r="E1571" s="4">
        <v>42594</v>
      </c>
      <c r="F1571" s="205">
        <v>6581590</v>
      </c>
      <c r="G1571" s="174">
        <v>145234</v>
      </c>
      <c r="H1571" s="1">
        <v>0.56005061099457265</v>
      </c>
      <c r="I1571" s="1">
        <v>2.7325774980854396</v>
      </c>
      <c r="J1571" s="1">
        <v>1.6888089767921952</v>
      </c>
      <c r="K1571" s="1">
        <v>0.55106050011653829</v>
      </c>
      <c r="L1571" s="1">
        <v>1.541163053973962</v>
      </c>
      <c r="M1571" s="1">
        <v>2.4120966936369994</v>
      </c>
      <c r="N1571" s="1" t="s">
        <v>581</v>
      </c>
      <c r="O1571" s="1">
        <v>0.23082942097026604</v>
      </c>
      <c r="P1571" s="1" t="s">
        <v>1741</v>
      </c>
      <c r="Q1571" s="1" t="s">
        <v>1741</v>
      </c>
      <c r="R1571" s="1" t="s">
        <v>1741</v>
      </c>
      <c r="S1571" s="1" t="s">
        <v>1741</v>
      </c>
      <c r="T1571" s="1" t="s">
        <v>1741</v>
      </c>
      <c r="U1571" s="1" t="s">
        <v>1741</v>
      </c>
      <c r="V1571" s="1" t="s">
        <v>1741</v>
      </c>
      <c r="W1571" s="3" t="s">
        <v>1741</v>
      </c>
      <c r="X1571" s="3" t="s">
        <v>1741</v>
      </c>
      <c r="Y1571" s="3" t="s">
        <v>1741</v>
      </c>
      <c r="Z1571" s="3" t="s">
        <v>1741</v>
      </c>
      <c r="AA1571" s="3" t="s">
        <v>1741</v>
      </c>
      <c r="AB1571" s="3" t="s">
        <v>1741</v>
      </c>
      <c r="AC1571" s="3" t="s">
        <v>1741</v>
      </c>
      <c r="AD1571" s="3" t="s">
        <v>1741</v>
      </c>
      <c r="AE1571" s="3" t="s">
        <v>1741</v>
      </c>
      <c r="AF1571" s="3" t="s">
        <v>1741</v>
      </c>
      <c r="AG1571" s="3" t="s">
        <v>1741</v>
      </c>
      <c r="AH1571" s="3" t="s">
        <v>1741</v>
      </c>
      <c r="AI1571" s="15" t="s">
        <v>1741</v>
      </c>
    </row>
    <row r="1572" spans="1:35" x14ac:dyDescent="0.3">
      <c r="A1572" s="48" t="s">
        <v>389</v>
      </c>
      <c r="B1572" s="89" t="s">
        <v>39</v>
      </c>
      <c r="C1572" s="3" t="s">
        <v>39</v>
      </c>
      <c r="D1572" s="13">
        <v>2016</v>
      </c>
      <c r="E1572" s="4">
        <v>42627</v>
      </c>
      <c r="F1572" s="205">
        <v>6581590</v>
      </c>
      <c r="G1572" s="174">
        <v>145234</v>
      </c>
      <c r="H1572" s="1">
        <v>0.83820898778359532</v>
      </c>
      <c r="I1572" s="1">
        <v>2.8065008726003491</v>
      </c>
      <c r="J1572" s="1">
        <v>2.1976537958115188</v>
      </c>
      <c r="K1572" s="1">
        <v>1.6897796684118676</v>
      </c>
      <c r="L1572" s="1">
        <v>1.9600785340314137</v>
      </c>
      <c r="M1572" s="1">
        <v>2.8941972076788836</v>
      </c>
      <c r="N1572" s="1" t="s">
        <v>581</v>
      </c>
      <c r="O1572" s="1">
        <v>0.28826352530541011</v>
      </c>
      <c r="P1572" s="1" t="s">
        <v>1741</v>
      </c>
      <c r="Q1572" s="1" t="s">
        <v>1741</v>
      </c>
      <c r="R1572" s="1" t="s">
        <v>1741</v>
      </c>
      <c r="S1572" s="1" t="s">
        <v>1741</v>
      </c>
      <c r="T1572" s="1" t="s">
        <v>1741</v>
      </c>
      <c r="U1572" s="1" t="s">
        <v>1741</v>
      </c>
      <c r="V1572" s="1" t="s">
        <v>1741</v>
      </c>
      <c r="W1572" s="3" t="s">
        <v>1741</v>
      </c>
      <c r="X1572" s="3" t="s">
        <v>1741</v>
      </c>
      <c r="Y1572" s="3" t="s">
        <v>1741</v>
      </c>
      <c r="Z1572" s="3" t="s">
        <v>1741</v>
      </c>
      <c r="AA1572" s="3" t="s">
        <v>1741</v>
      </c>
      <c r="AB1572" s="3" t="s">
        <v>1741</v>
      </c>
      <c r="AC1572" s="3" t="s">
        <v>1741</v>
      </c>
      <c r="AD1572" s="3" t="s">
        <v>1741</v>
      </c>
      <c r="AE1572" s="3" t="s">
        <v>1741</v>
      </c>
      <c r="AF1572" s="3" t="s">
        <v>1741</v>
      </c>
      <c r="AG1572" s="3" t="s">
        <v>1741</v>
      </c>
      <c r="AH1572" s="3" t="s">
        <v>1741</v>
      </c>
      <c r="AI1572" s="15" t="s">
        <v>1741</v>
      </c>
    </row>
    <row r="1573" spans="1:35" x14ac:dyDescent="0.3">
      <c r="A1573" s="48" t="s">
        <v>390</v>
      </c>
      <c r="B1573" s="89" t="s">
        <v>39</v>
      </c>
      <c r="C1573" s="14" t="s">
        <v>39</v>
      </c>
      <c r="D1573" s="13">
        <v>2016</v>
      </c>
      <c r="E1573" s="4">
        <v>42655</v>
      </c>
      <c r="F1573" s="205">
        <v>6581590</v>
      </c>
      <c r="G1573" s="174">
        <v>145234</v>
      </c>
      <c r="H1573" s="1">
        <v>0.83110223764169366</v>
      </c>
      <c r="I1573" s="1">
        <v>3.1429537743156701</v>
      </c>
      <c r="J1573" s="1">
        <v>2.0649799801437938</v>
      </c>
      <c r="K1573" s="1">
        <v>2.2256515999519957</v>
      </c>
      <c r="L1573" s="1">
        <v>2.1644901209919372</v>
      </c>
      <c r="M1573" s="1">
        <v>4.0013528404193801</v>
      </c>
      <c r="N1573" s="1" t="s">
        <v>581</v>
      </c>
      <c r="O1573" s="1" t="s">
        <v>581</v>
      </c>
      <c r="P1573" s="1" t="s">
        <v>1741</v>
      </c>
      <c r="Q1573" s="1" t="s">
        <v>1741</v>
      </c>
      <c r="R1573" s="1" t="s">
        <v>1741</v>
      </c>
      <c r="S1573" s="1" t="s">
        <v>1741</v>
      </c>
      <c r="T1573" s="1" t="s">
        <v>1741</v>
      </c>
      <c r="U1573" s="1" t="s">
        <v>1741</v>
      </c>
      <c r="V1573" s="1" t="s">
        <v>1741</v>
      </c>
      <c r="W1573" s="3" t="s">
        <v>1741</v>
      </c>
      <c r="X1573" s="3" t="s">
        <v>1741</v>
      </c>
      <c r="Y1573" s="3" t="s">
        <v>1741</v>
      </c>
      <c r="Z1573" s="3" t="s">
        <v>1741</v>
      </c>
      <c r="AA1573" s="3" t="s">
        <v>1741</v>
      </c>
      <c r="AB1573" s="3" t="s">
        <v>1741</v>
      </c>
      <c r="AC1573" s="3" t="s">
        <v>1741</v>
      </c>
      <c r="AD1573" s="3" t="s">
        <v>1741</v>
      </c>
      <c r="AE1573" s="3" t="s">
        <v>1741</v>
      </c>
      <c r="AF1573" s="3" t="s">
        <v>1741</v>
      </c>
      <c r="AG1573" s="3" t="s">
        <v>1741</v>
      </c>
      <c r="AH1573" s="3" t="s">
        <v>1741</v>
      </c>
      <c r="AI1573" s="15" t="s">
        <v>1741</v>
      </c>
    </row>
    <row r="1574" spans="1:35" x14ac:dyDescent="0.3">
      <c r="A1574" s="48" t="s">
        <v>391</v>
      </c>
      <c r="B1574" s="89" t="s">
        <v>39</v>
      </c>
      <c r="C1574" s="14" t="s">
        <v>39</v>
      </c>
      <c r="D1574" s="13">
        <v>2016</v>
      </c>
      <c r="E1574" s="4">
        <v>42684</v>
      </c>
      <c r="F1574" s="205">
        <v>6581590</v>
      </c>
      <c r="G1574" s="174">
        <v>145234</v>
      </c>
      <c r="H1574" s="67">
        <v>0.6020904687482681</v>
      </c>
      <c r="I1574" s="1">
        <v>2.6834702224586842</v>
      </c>
      <c r="J1574" s="67">
        <v>0.9500216140724238</v>
      </c>
      <c r="K1574" s="67">
        <v>1.4449284518782075</v>
      </c>
      <c r="L1574" s="1">
        <v>2.1243862157638636</v>
      </c>
      <c r="M1574" s="1">
        <v>3.9534909497999315</v>
      </c>
      <c r="N1574" s="1" t="s">
        <v>581</v>
      </c>
      <c r="O1574" s="1" t="s">
        <v>581</v>
      </c>
      <c r="P1574" s="1" t="s">
        <v>1741</v>
      </c>
      <c r="Q1574" s="1" t="s">
        <v>1741</v>
      </c>
      <c r="R1574" s="1" t="s">
        <v>1741</v>
      </c>
      <c r="S1574" s="1" t="s">
        <v>1741</v>
      </c>
      <c r="T1574" s="1" t="s">
        <v>1741</v>
      </c>
      <c r="U1574" s="1" t="s">
        <v>1741</v>
      </c>
      <c r="V1574" s="1" t="s">
        <v>1741</v>
      </c>
      <c r="W1574" s="3" t="s">
        <v>1741</v>
      </c>
      <c r="X1574" s="3" t="s">
        <v>1741</v>
      </c>
      <c r="Y1574" s="3" t="s">
        <v>1741</v>
      </c>
      <c r="Z1574" s="3" t="s">
        <v>1741</v>
      </c>
      <c r="AA1574" s="3" t="s">
        <v>1741</v>
      </c>
      <c r="AB1574" s="3" t="s">
        <v>1741</v>
      </c>
      <c r="AC1574" s="3" t="s">
        <v>1741</v>
      </c>
      <c r="AD1574" s="3" t="s">
        <v>1741</v>
      </c>
      <c r="AE1574" s="3" t="s">
        <v>1741</v>
      </c>
      <c r="AF1574" s="3" t="s">
        <v>1741</v>
      </c>
      <c r="AG1574" s="3" t="s">
        <v>1741</v>
      </c>
      <c r="AH1574" s="3" t="s">
        <v>1741</v>
      </c>
      <c r="AI1574" s="15" t="s">
        <v>1741</v>
      </c>
    </row>
    <row r="1575" spans="1:35" x14ac:dyDescent="0.3">
      <c r="A1575" s="48" t="s">
        <v>392</v>
      </c>
      <c r="B1575" s="89" t="s">
        <v>39</v>
      </c>
      <c r="C1575" s="14" t="s">
        <v>39</v>
      </c>
      <c r="D1575" s="13">
        <v>2016</v>
      </c>
      <c r="E1575" s="12">
        <v>42712</v>
      </c>
      <c r="F1575" s="205">
        <v>6581590</v>
      </c>
      <c r="G1575" s="174">
        <v>145234</v>
      </c>
      <c r="H1575" s="1">
        <v>0.57469631924943243</v>
      </c>
      <c r="I1575" s="1">
        <v>2.5694242707896242</v>
      </c>
      <c r="J1575" s="1">
        <v>1.5301744079704767</v>
      </c>
      <c r="K1575" s="1">
        <v>1.2934379135599241</v>
      </c>
      <c r="L1575" s="1">
        <v>1.9941577095639262</v>
      </c>
      <c r="M1575" s="1">
        <v>3.4742476571662211</v>
      </c>
      <c r="N1575" s="1" t="s">
        <v>581</v>
      </c>
      <c r="O1575" s="1" t="s">
        <v>581</v>
      </c>
      <c r="P1575" s="1" t="s">
        <v>1741</v>
      </c>
      <c r="Q1575" s="1" t="s">
        <v>1741</v>
      </c>
      <c r="R1575" s="1" t="s">
        <v>1741</v>
      </c>
      <c r="S1575" s="1" t="s">
        <v>1741</v>
      </c>
      <c r="T1575" s="1" t="s">
        <v>1741</v>
      </c>
      <c r="U1575" s="1" t="s">
        <v>1741</v>
      </c>
      <c r="V1575" s="1" t="s">
        <v>1741</v>
      </c>
      <c r="W1575" s="3" t="s">
        <v>1741</v>
      </c>
      <c r="X1575" s="3" t="s">
        <v>1741</v>
      </c>
      <c r="Y1575" s="3" t="s">
        <v>1741</v>
      </c>
      <c r="Z1575" s="3" t="s">
        <v>1741</v>
      </c>
      <c r="AA1575" s="3" t="s">
        <v>1741</v>
      </c>
      <c r="AB1575" s="3" t="s">
        <v>1741</v>
      </c>
      <c r="AC1575" s="3" t="s">
        <v>1741</v>
      </c>
      <c r="AD1575" s="3" t="s">
        <v>1741</v>
      </c>
      <c r="AE1575" s="3" t="s">
        <v>1741</v>
      </c>
      <c r="AF1575" s="3" t="s">
        <v>1741</v>
      </c>
      <c r="AG1575" s="3" t="s">
        <v>1741</v>
      </c>
      <c r="AH1575" s="3" t="s">
        <v>1741</v>
      </c>
      <c r="AI1575" s="15" t="s">
        <v>1741</v>
      </c>
    </row>
    <row r="1576" spans="1:35" x14ac:dyDescent="0.3">
      <c r="A1576" s="48" t="s">
        <v>393</v>
      </c>
      <c r="B1576" s="102" t="s">
        <v>40</v>
      </c>
      <c r="C1576" s="14" t="s">
        <v>40</v>
      </c>
      <c r="D1576" s="13">
        <v>2016</v>
      </c>
      <c r="E1576" s="4">
        <v>42383</v>
      </c>
      <c r="F1576" s="205">
        <v>6581940</v>
      </c>
      <c r="G1576" s="174">
        <v>142857</v>
      </c>
      <c r="H1576" s="1">
        <v>4.4973407929271998</v>
      </c>
      <c r="I1576" s="1">
        <v>5.2373428650366076</v>
      </c>
      <c r="J1576" s="1">
        <v>3.2497582539024732</v>
      </c>
      <c r="K1576" s="1">
        <v>3.2031357922364969</v>
      </c>
      <c r="L1576" s="1">
        <v>5.8019063406547868</v>
      </c>
      <c r="M1576" s="1">
        <v>13.075873739466777</v>
      </c>
      <c r="N1576" s="1" t="s">
        <v>581</v>
      </c>
      <c r="O1576" s="1">
        <v>1.0655149191877331</v>
      </c>
      <c r="P1576" s="1" t="s">
        <v>1741</v>
      </c>
      <c r="Q1576" s="1" t="s">
        <v>1741</v>
      </c>
      <c r="R1576" s="1" t="s">
        <v>1741</v>
      </c>
      <c r="S1576" s="1" t="s">
        <v>1741</v>
      </c>
      <c r="T1576" s="1" t="s">
        <v>1741</v>
      </c>
      <c r="U1576" s="1" t="s">
        <v>1741</v>
      </c>
      <c r="V1576" s="1" t="s">
        <v>1741</v>
      </c>
      <c r="W1576" s="3" t="s">
        <v>1741</v>
      </c>
      <c r="X1576" s="3" t="s">
        <v>1741</v>
      </c>
      <c r="Y1576" s="3" t="s">
        <v>1741</v>
      </c>
      <c r="Z1576" s="3" t="s">
        <v>1741</v>
      </c>
      <c r="AA1576" s="3" t="s">
        <v>1741</v>
      </c>
      <c r="AB1576" s="3" t="s">
        <v>1741</v>
      </c>
      <c r="AC1576" s="3" t="s">
        <v>1741</v>
      </c>
      <c r="AD1576" s="3" t="s">
        <v>1741</v>
      </c>
      <c r="AE1576" s="3" t="s">
        <v>1741</v>
      </c>
      <c r="AF1576" s="3" t="s">
        <v>1741</v>
      </c>
      <c r="AG1576" s="3" t="s">
        <v>1741</v>
      </c>
      <c r="AH1576" s="3" t="s">
        <v>1741</v>
      </c>
      <c r="AI1576" s="15" t="s">
        <v>1741</v>
      </c>
    </row>
    <row r="1577" spans="1:35" x14ac:dyDescent="0.3">
      <c r="A1577" s="48" t="s">
        <v>394</v>
      </c>
      <c r="B1577" s="102" t="s">
        <v>40</v>
      </c>
      <c r="C1577" s="14" t="s">
        <v>40</v>
      </c>
      <c r="D1577" s="13">
        <v>2016</v>
      </c>
      <c r="E1577" s="4">
        <v>42416</v>
      </c>
      <c r="F1577" s="205">
        <v>6581940</v>
      </c>
      <c r="G1577" s="174">
        <v>142857</v>
      </c>
      <c r="H1577" s="1">
        <v>4.7460957906788046</v>
      </c>
      <c r="I1577" s="1">
        <v>5.1223226294085613</v>
      </c>
      <c r="J1577" s="1">
        <v>3.2123445263263197</v>
      </c>
      <c r="K1577" s="1">
        <v>2.488423533073238</v>
      </c>
      <c r="L1577" s="1">
        <v>6.3858637055809355</v>
      </c>
      <c r="M1577" s="1">
        <v>14.258672624406728</v>
      </c>
      <c r="N1577" s="1" t="s">
        <v>581</v>
      </c>
      <c r="O1577" s="1">
        <v>0.71452866050885322</v>
      </c>
      <c r="P1577" s="1" t="s">
        <v>1741</v>
      </c>
      <c r="Q1577" s="1" t="s">
        <v>1741</v>
      </c>
      <c r="R1577" s="1" t="s">
        <v>1741</v>
      </c>
      <c r="S1577" s="1" t="s">
        <v>1741</v>
      </c>
      <c r="T1577" s="1" t="s">
        <v>1741</v>
      </c>
      <c r="U1577" s="1" t="s">
        <v>1741</v>
      </c>
      <c r="V1577" s="1" t="s">
        <v>1741</v>
      </c>
      <c r="W1577" s="3" t="s">
        <v>1741</v>
      </c>
      <c r="X1577" s="3" t="s">
        <v>1741</v>
      </c>
      <c r="Y1577" s="3" t="s">
        <v>1741</v>
      </c>
      <c r="Z1577" s="3" t="s">
        <v>1741</v>
      </c>
      <c r="AA1577" s="3" t="s">
        <v>1741</v>
      </c>
      <c r="AB1577" s="3" t="s">
        <v>1741</v>
      </c>
      <c r="AC1577" s="3" t="s">
        <v>1741</v>
      </c>
      <c r="AD1577" s="3" t="s">
        <v>1741</v>
      </c>
      <c r="AE1577" s="3" t="s">
        <v>1741</v>
      </c>
      <c r="AF1577" s="3" t="s">
        <v>1741</v>
      </c>
      <c r="AG1577" s="3" t="s">
        <v>1741</v>
      </c>
      <c r="AH1577" s="3" t="s">
        <v>1741</v>
      </c>
      <c r="AI1577" s="15" t="s">
        <v>1741</v>
      </c>
    </row>
    <row r="1578" spans="1:35" x14ac:dyDescent="0.3">
      <c r="A1578" s="48" t="s">
        <v>395</v>
      </c>
      <c r="B1578" s="102" t="s">
        <v>40</v>
      </c>
      <c r="C1578" s="14" t="s">
        <v>40</v>
      </c>
      <c r="D1578" s="13">
        <v>2016</v>
      </c>
      <c r="E1578" s="4">
        <v>42416</v>
      </c>
      <c r="F1578" s="205">
        <v>6581940</v>
      </c>
      <c r="G1578" s="174">
        <v>142857</v>
      </c>
      <c r="H1578" s="1">
        <v>4.7709136414932019</v>
      </c>
      <c r="I1578" s="1">
        <v>5.0820679560665489</v>
      </c>
      <c r="J1578" s="1">
        <v>3.1621023698588808</v>
      </c>
      <c r="K1578" s="1">
        <v>2.451155878836635</v>
      </c>
      <c r="L1578" s="1">
        <v>6.7544553570430956</v>
      </c>
      <c r="M1578" s="1">
        <v>14.400272628744455</v>
      </c>
      <c r="N1578" s="1" t="s">
        <v>581</v>
      </c>
      <c r="O1578" s="1">
        <v>0.77189689270271189</v>
      </c>
      <c r="P1578" s="1" t="s">
        <v>1741</v>
      </c>
      <c r="Q1578" s="1" t="s">
        <v>1741</v>
      </c>
      <c r="R1578" s="1" t="s">
        <v>1741</v>
      </c>
      <c r="S1578" s="1" t="s">
        <v>1741</v>
      </c>
      <c r="T1578" s="1" t="s">
        <v>1741</v>
      </c>
      <c r="U1578" s="1" t="s">
        <v>1741</v>
      </c>
      <c r="V1578" s="1" t="s">
        <v>1741</v>
      </c>
      <c r="W1578" s="3" t="s">
        <v>1741</v>
      </c>
      <c r="X1578" s="3" t="s">
        <v>1741</v>
      </c>
      <c r="Y1578" s="3" t="s">
        <v>1741</v>
      </c>
      <c r="Z1578" s="3" t="s">
        <v>1741</v>
      </c>
      <c r="AA1578" s="3" t="s">
        <v>1741</v>
      </c>
      <c r="AB1578" s="3" t="s">
        <v>1741</v>
      </c>
      <c r="AC1578" s="3" t="s">
        <v>1741</v>
      </c>
      <c r="AD1578" s="3" t="s">
        <v>1741</v>
      </c>
      <c r="AE1578" s="3" t="s">
        <v>1741</v>
      </c>
      <c r="AF1578" s="3" t="s">
        <v>1741</v>
      </c>
      <c r="AG1578" s="3" t="s">
        <v>1741</v>
      </c>
      <c r="AH1578" s="3" t="s">
        <v>1741</v>
      </c>
      <c r="AI1578" s="15" t="s">
        <v>1741</v>
      </c>
    </row>
    <row r="1579" spans="1:35" x14ac:dyDescent="0.3">
      <c r="A1579" s="48" t="s">
        <v>396</v>
      </c>
      <c r="B1579" s="102" t="s">
        <v>40</v>
      </c>
      <c r="C1579" s="3" t="s">
        <v>40</v>
      </c>
      <c r="D1579" s="13">
        <v>2016</v>
      </c>
      <c r="E1579" s="4">
        <v>42443</v>
      </c>
      <c r="F1579" s="205">
        <v>6581940</v>
      </c>
      <c r="G1579" s="174">
        <v>142857</v>
      </c>
      <c r="H1579" s="1">
        <v>4.4049142144802023</v>
      </c>
      <c r="I1579" s="1">
        <v>4.2232555850802092</v>
      </c>
      <c r="J1579" s="1">
        <v>2.9647672473181772</v>
      </c>
      <c r="K1579" s="1">
        <v>2.5465013286093887</v>
      </c>
      <c r="L1579" s="1">
        <v>6.0492733654823994</v>
      </c>
      <c r="M1579" s="1">
        <v>12.955417773841159</v>
      </c>
      <c r="N1579" s="1" t="s">
        <v>581</v>
      </c>
      <c r="O1579" s="1">
        <v>0.7780566217235837</v>
      </c>
      <c r="P1579" s="1" t="s">
        <v>1741</v>
      </c>
      <c r="Q1579" s="1" t="s">
        <v>1741</v>
      </c>
      <c r="R1579" s="1" t="s">
        <v>1741</v>
      </c>
      <c r="S1579" s="1" t="s">
        <v>1741</v>
      </c>
      <c r="T1579" s="1" t="s">
        <v>1741</v>
      </c>
      <c r="U1579" s="1" t="s">
        <v>1741</v>
      </c>
      <c r="V1579" s="1" t="s">
        <v>1741</v>
      </c>
      <c r="W1579" s="3" t="s">
        <v>1741</v>
      </c>
      <c r="X1579" s="3" t="s">
        <v>1741</v>
      </c>
      <c r="Y1579" s="3" t="s">
        <v>1741</v>
      </c>
      <c r="Z1579" s="3" t="s">
        <v>1741</v>
      </c>
      <c r="AA1579" s="3" t="s">
        <v>1741</v>
      </c>
      <c r="AB1579" s="3" t="s">
        <v>1741</v>
      </c>
      <c r="AC1579" s="3" t="s">
        <v>1741</v>
      </c>
      <c r="AD1579" s="3" t="s">
        <v>1741</v>
      </c>
      <c r="AE1579" s="3" t="s">
        <v>1741</v>
      </c>
      <c r="AF1579" s="3" t="s">
        <v>1741</v>
      </c>
      <c r="AG1579" s="3" t="s">
        <v>1741</v>
      </c>
      <c r="AH1579" s="3" t="s">
        <v>1741</v>
      </c>
      <c r="AI1579" s="15" t="s">
        <v>1741</v>
      </c>
    </row>
    <row r="1580" spans="1:35" x14ac:dyDescent="0.3">
      <c r="A1580" s="48" t="s">
        <v>397</v>
      </c>
      <c r="B1580" s="102" t="s">
        <v>40</v>
      </c>
      <c r="C1580" s="3" t="s">
        <v>40</v>
      </c>
      <c r="D1580" s="13">
        <v>2016</v>
      </c>
      <c r="E1580" s="4">
        <v>42473</v>
      </c>
      <c r="F1580" s="205">
        <v>6581940</v>
      </c>
      <c r="G1580" s="174">
        <v>142857</v>
      </c>
      <c r="H1580" s="1">
        <v>4.8490533364119139</v>
      </c>
      <c r="I1580" s="1">
        <v>6.5157749777352647</v>
      </c>
      <c r="J1580" s="1">
        <v>3.0505574430187683</v>
      </c>
      <c r="K1580" s="1">
        <v>2.4008806940000662</v>
      </c>
      <c r="L1580" s="1">
        <v>7.4801431540060044</v>
      </c>
      <c r="M1580" s="1">
        <v>15.265774977735264</v>
      </c>
      <c r="N1580" s="1" t="s">
        <v>581</v>
      </c>
      <c r="O1580" s="1">
        <v>1.0565854141240887</v>
      </c>
      <c r="P1580" s="1" t="s">
        <v>1741</v>
      </c>
      <c r="Q1580" s="1" t="s">
        <v>1741</v>
      </c>
      <c r="R1580" s="1" t="s">
        <v>1741</v>
      </c>
      <c r="S1580" s="1" t="s">
        <v>1741</v>
      </c>
      <c r="T1580" s="1" t="s">
        <v>1741</v>
      </c>
      <c r="U1580" s="1" t="s">
        <v>1741</v>
      </c>
      <c r="V1580" s="1" t="s">
        <v>1741</v>
      </c>
      <c r="W1580" s="3" t="s">
        <v>1741</v>
      </c>
      <c r="X1580" s="3" t="s">
        <v>1741</v>
      </c>
      <c r="Y1580" s="3" t="s">
        <v>1741</v>
      </c>
      <c r="Z1580" s="3" t="s">
        <v>1741</v>
      </c>
      <c r="AA1580" s="3" t="s">
        <v>1741</v>
      </c>
      <c r="AB1580" s="3" t="s">
        <v>1741</v>
      </c>
      <c r="AC1580" s="3" t="s">
        <v>1741</v>
      </c>
      <c r="AD1580" s="3" t="s">
        <v>1741</v>
      </c>
      <c r="AE1580" s="3" t="s">
        <v>1741</v>
      </c>
      <c r="AF1580" s="3" t="s">
        <v>1741</v>
      </c>
      <c r="AG1580" s="3" t="s">
        <v>1741</v>
      </c>
      <c r="AH1580" s="3" t="s">
        <v>1741</v>
      </c>
      <c r="AI1580" s="15" t="s">
        <v>1741</v>
      </c>
    </row>
    <row r="1581" spans="1:35" x14ac:dyDescent="0.3">
      <c r="A1581" s="48" t="s">
        <v>398</v>
      </c>
      <c r="B1581" s="102" t="s">
        <v>40</v>
      </c>
      <c r="C1581" s="3" t="s">
        <v>40</v>
      </c>
      <c r="D1581" s="13">
        <v>2016</v>
      </c>
      <c r="E1581" s="4">
        <v>42502</v>
      </c>
      <c r="F1581" s="205">
        <v>6581940</v>
      </c>
      <c r="G1581" s="174">
        <v>142857</v>
      </c>
      <c r="H1581" s="1">
        <v>5.4601463673090924</v>
      </c>
      <c r="I1581" s="1">
        <v>7.2339227763428049</v>
      </c>
      <c r="J1581" s="1">
        <v>3.3350553016756073</v>
      </c>
      <c r="K1581" s="1">
        <v>1.974683753890986</v>
      </c>
      <c r="L1581" s="1">
        <v>6.9541029207232263</v>
      </c>
      <c r="M1581" s="1">
        <v>14.215676534869859</v>
      </c>
      <c r="N1581" s="1" t="s">
        <v>581</v>
      </c>
      <c r="O1581" s="1">
        <v>0.29515199682098148</v>
      </c>
      <c r="P1581" s="1" t="s">
        <v>1741</v>
      </c>
      <c r="Q1581" s="1" t="s">
        <v>1741</v>
      </c>
      <c r="R1581" s="1" t="s">
        <v>1741</v>
      </c>
      <c r="S1581" s="1" t="s">
        <v>1741</v>
      </c>
      <c r="T1581" s="1" t="s">
        <v>1741</v>
      </c>
      <c r="U1581" s="1" t="s">
        <v>1741</v>
      </c>
      <c r="V1581" s="1" t="s">
        <v>1741</v>
      </c>
      <c r="W1581" s="3" t="s">
        <v>1741</v>
      </c>
      <c r="X1581" s="3" t="s">
        <v>1741</v>
      </c>
      <c r="Y1581" s="3" t="s">
        <v>1741</v>
      </c>
      <c r="Z1581" s="3" t="s">
        <v>1741</v>
      </c>
      <c r="AA1581" s="3" t="s">
        <v>1741</v>
      </c>
      <c r="AB1581" s="3" t="s">
        <v>1741</v>
      </c>
      <c r="AC1581" s="3" t="s">
        <v>1741</v>
      </c>
      <c r="AD1581" s="3" t="s">
        <v>1741</v>
      </c>
      <c r="AE1581" s="3" t="s">
        <v>1741</v>
      </c>
      <c r="AF1581" s="3" t="s">
        <v>1741</v>
      </c>
      <c r="AG1581" s="3" t="s">
        <v>1741</v>
      </c>
      <c r="AH1581" s="3" t="s">
        <v>1741</v>
      </c>
      <c r="AI1581" s="15" t="s">
        <v>1741</v>
      </c>
    </row>
    <row r="1582" spans="1:35" x14ac:dyDescent="0.3">
      <c r="A1582" s="48" t="s">
        <v>399</v>
      </c>
      <c r="B1582" s="102" t="s">
        <v>40</v>
      </c>
      <c r="C1582" s="3" t="s">
        <v>40</v>
      </c>
      <c r="D1582" s="13">
        <v>2016</v>
      </c>
      <c r="E1582" s="4">
        <v>42534</v>
      </c>
      <c r="F1582" s="205">
        <v>6581940</v>
      </c>
      <c r="G1582" s="174">
        <v>142857</v>
      </c>
      <c r="H1582" s="1">
        <v>6.6933427067324986</v>
      </c>
      <c r="I1582" s="1">
        <v>9.3494751986397677</v>
      </c>
      <c r="J1582" s="1">
        <v>3.2092992839159011</v>
      </c>
      <c r="K1582" s="1">
        <v>2.7777686950266487</v>
      </c>
      <c r="L1582" s="1">
        <v>7.7685724095085495</v>
      </c>
      <c r="M1582" s="1">
        <v>16.899999999999999</v>
      </c>
      <c r="N1582" s="1" t="s">
        <v>581</v>
      </c>
      <c r="O1582" s="1">
        <v>2.0797583624889646</v>
      </c>
      <c r="P1582" s="1" t="s">
        <v>1741</v>
      </c>
      <c r="Q1582" s="1" t="s">
        <v>1741</v>
      </c>
      <c r="R1582" s="1" t="s">
        <v>1741</v>
      </c>
      <c r="S1582" s="1" t="s">
        <v>1741</v>
      </c>
      <c r="T1582" s="1" t="s">
        <v>1741</v>
      </c>
      <c r="U1582" s="1" t="s">
        <v>1741</v>
      </c>
      <c r="V1582" s="1" t="s">
        <v>1741</v>
      </c>
      <c r="W1582" s="3" t="s">
        <v>1741</v>
      </c>
      <c r="X1582" s="3" t="s">
        <v>1741</v>
      </c>
      <c r="Y1582" s="3" t="s">
        <v>1741</v>
      </c>
      <c r="Z1582" s="3" t="s">
        <v>1741</v>
      </c>
      <c r="AA1582" s="3" t="s">
        <v>1741</v>
      </c>
      <c r="AB1582" s="3" t="s">
        <v>1741</v>
      </c>
      <c r="AC1582" s="3" t="s">
        <v>1741</v>
      </c>
      <c r="AD1582" s="3" t="s">
        <v>1741</v>
      </c>
      <c r="AE1582" s="3" t="s">
        <v>1741</v>
      </c>
      <c r="AF1582" s="3" t="s">
        <v>1741</v>
      </c>
      <c r="AG1582" s="3" t="s">
        <v>1741</v>
      </c>
      <c r="AH1582" s="3" t="s">
        <v>1741</v>
      </c>
      <c r="AI1582" s="15" t="s">
        <v>1741</v>
      </c>
    </row>
    <row r="1583" spans="1:35" x14ac:dyDescent="0.3">
      <c r="A1583" s="86" t="s">
        <v>400</v>
      </c>
      <c r="B1583" s="102" t="s">
        <v>40</v>
      </c>
      <c r="C1583" s="3" t="s">
        <v>40</v>
      </c>
      <c r="D1583" s="13">
        <v>2016</v>
      </c>
      <c r="E1583" s="4">
        <v>42563</v>
      </c>
      <c r="F1583" s="205">
        <v>6581940</v>
      </c>
      <c r="G1583" s="174">
        <v>142857</v>
      </c>
      <c r="H1583" s="1">
        <v>6.6481855506257856</v>
      </c>
      <c r="I1583" s="1">
        <v>9.8317825093546141</v>
      </c>
      <c r="J1583" s="1">
        <v>3.6665783722932255</v>
      </c>
      <c r="K1583" s="1">
        <v>2.767217402821005</v>
      </c>
      <c r="L1583" s="1">
        <v>8.3777608530083771</v>
      </c>
      <c r="M1583" s="1">
        <v>17.326981025861784</v>
      </c>
      <c r="N1583" s="5" t="s">
        <v>581</v>
      </c>
      <c r="O1583" s="1">
        <v>2.3325192887181698</v>
      </c>
      <c r="P1583" s="1" t="s">
        <v>1741</v>
      </c>
      <c r="Q1583" s="1" t="s">
        <v>1741</v>
      </c>
      <c r="R1583" s="1" t="s">
        <v>1741</v>
      </c>
      <c r="S1583" s="1" t="s">
        <v>1741</v>
      </c>
      <c r="T1583" s="1" t="s">
        <v>1741</v>
      </c>
      <c r="U1583" s="1" t="s">
        <v>1741</v>
      </c>
      <c r="V1583" s="1" t="s">
        <v>1741</v>
      </c>
      <c r="W1583" s="3" t="s">
        <v>1741</v>
      </c>
      <c r="X1583" s="3" t="s">
        <v>1741</v>
      </c>
      <c r="Y1583" s="3" t="s">
        <v>1741</v>
      </c>
      <c r="Z1583" s="3" t="s">
        <v>1741</v>
      </c>
      <c r="AA1583" s="3" t="s">
        <v>1741</v>
      </c>
      <c r="AB1583" s="3" t="s">
        <v>1741</v>
      </c>
      <c r="AC1583" s="3" t="s">
        <v>1741</v>
      </c>
      <c r="AD1583" s="3" t="s">
        <v>1741</v>
      </c>
      <c r="AE1583" s="3" t="s">
        <v>1741</v>
      </c>
      <c r="AF1583" s="3" t="s">
        <v>1741</v>
      </c>
      <c r="AG1583" s="3" t="s">
        <v>1741</v>
      </c>
      <c r="AH1583" s="3" t="s">
        <v>1741</v>
      </c>
      <c r="AI1583" s="15" t="s">
        <v>1741</v>
      </c>
    </row>
    <row r="1584" spans="1:35" x14ac:dyDescent="0.3">
      <c r="A1584" s="48" t="s">
        <v>401</v>
      </c>
      <c r="B1584" s="102" t="s">
        <v>40</v>
      </c>
      <c r="C1584" s="3" t="s">
        <v>40</v>
      </c>
      <c r="D1584" s="13">
        <v>2016</v>
      </c>
      <c r="E1584" s="4">
        <v>42594</v>
      </c>
      <c r="F1584" s="205">
        <v>6581940</v>
      </c>
      <c r="G1584" s="174">
        <v>142857</v>
      </c>
      <c r="H1584" s="1">
        <v>7.0751376868607414</v>
      </c>
      <c r="I1584" s="1">
        <v>9.676353920797272</v>
      </c>
      <c r="J1584" s="1">
        <v>3.6034618410700245</v>
      </c>
      <c r="K1584" s="1">
        <v>2.5127852084972462</v>
      </c>
      <c r="L1584" s="1">
        <v>8.2541879753474952</v>
      </c>
      <c r="M1584" s="1">
        <v>16.635277340676634</v>
      </c>
      <c r="N1584" s="5" t="s">
        <v>581</v>
      </c>
      <c r="O1584" s="1">
        <v>2.1011178861788622</v>
      </c>
      <c r="P1584" s="1" t="s">
        <v>1741</v>
      </c>
      <c r="Q1584" s="1" t="s">
        <v>1741</v>
      </c>
      <c r="R1584" s="1" t="s">
        <v>1741</v>
      </c>
      <c r="S1584" s="1" t="s">
        <v>1741</v>
      </c>
      <c r="T1584" s="1" t="s">
        <v>1741</v>
      </c>
      <c r="U1584" s="1" t="s">
        <v>1741</v>
      </c>
      <c r="V1584" s="1" t="s">
        <v>1741</v>
      </c>
      <c r="W1584" s="3" t="s">
        <v>1741</v>
      </c>
      <c r="X1584" s="3" t="s">
        <v>1741</v>
      </c>
      <c r="Y1584" s="3" t="s">
        <v>1741</v>
      </c>
      <c r="Z1584" s="3" t="s">
        <v>1741</v>
      </c>
      <c r="AA1584" s="3" t="s">
        <v>1741</v>
      </c>
      <c r="AB1584" s="3" t="s">
        <v>1741</v>
      </c>
      <c r="AC1584" s="3" t="s">
        <v>1741</v>
      </c>
      <c r="AD1584" s="3" t="s">
        <v>1741</v>
      </c>
      <c r="AE1584" s="3" t="s">
        <v>1741</v>
      </c>
      <c r="AF1584" s="3" t="s">
        <v>1741</v>
      </c>
      <c r="AG1584" s="3" t="s">
        <v>1741</v>
      </c>
      <c r="AH1584" s="3" t="s">
        <v>1741</v>
      </c>
      <c r="AI1584" s="15" t="s">
        <v>1741</v>
      </c>
    </row>
    <row r="1585" spans="1:35" x14ac:dyDescent="0.3">
      <c r="A1585" s="48" t="s">
        <v>402</v>
      </c>
      <c r="B1585" s="102" t="s">
        <v>40</v>
      </c>
      <c r="C1585" s="3" t="s">
        <v>40</v>
      </c>
      <c r="D1585" s="13">
        <v>2016</v>
      </c>
      <c r="E1585" s="4">
        <v>42627</v>
      </c>
      <c r="F1585" s="205">
        <v>6581940</v>
      </c>
      <c r="G1585" s="174">
        <v>142857</v>
      </c>
      <c r="H1585" s="1">
        <v>6.4299714391610525</v>
      </c>
      <c r="I1585" s="1">
        <v>8.8647611572590321</v>
      </c>
      <c r="J1585" s="1">
        <v>4.6033193799463668</v>
      </c>
      <c r="K1585" s="1">
        <v>3.3958946519284017</v>
      </c>
      <c r="L1585" s="1">
        <v>9.2223166982798084</v>
      </c>
      <c r="M1585" s="1">
        <v>17.252490897595219</v>
      </c>
      <c r="N1585" s="1" t="s">
        <v>581</v>
      </c>
      <c r="O1585" s="1">
        <v>2.0246364488630171</v>
      </c>
      <c r="P1585" s="1" t="s">
        <v>1741</v>
      </c>
      <c r="Q1585" s="1" t="s">
        <v>1741</v>
      </c>
      <c r="R1585" s="1" t="s">
        <v>1741</v>
      </c>
      <c r="S1585" s="1" t="s">
        <v>1741</v>
      </c>
      <c r="T1585" s="1" t="s">
        <v>1741</v>
      </c>
      <c r="U1585" s="1" t="s">
        <v>1741</v>
      </c>
      <c r="V1585" s="1" t="s">
        <v>1741</v>
      </c>
      <c r="W1585" s="3" t="s">
        <v>1741</v>
      </c>
      <c r="X1585" s="3" t="s">
        <v>1741</v>
      </c>
      <c r="Y1585" s="3" t="s">
        <v>1741</v>
      </c>
      <c r="Z1585" s="3" t="s">
        <v>1741</v>
      </c>
      <c r="AA1585" s="3" t="s">
        <v>1741</v>
      </c>
      <c r="AB1585" s="3" t="s">
        <v>1741</v>
      </c>
      <c r="AC1585" s="3" t="s">
        <v>1741</v>
      </c>
      <c r="AD1585" s="3" t="s">
        <v>1741</v>
      </c>
      <c r="AE1585" s="3" t="s">
        <v>1741</v>
      </c>
      <c r="AF1585" s="3" t="s">
        <v>1741</v>
      </c>
      <c r="AG1585" s="3" t="s">
        <v>1741</v>
      </c>
      <c r="AH1585" s="3" t="s">
        <v>1741</v>
      </c>
      <c r="AI1585" s="15" t="s">
        <v>1741</v>
      </c>
    </row>
    <row r="1586" spans="1:35" x14ac:dyDescent="0.3">
      <c r="A1586" s="48" t="s">
        <v>403</v>
      </c>
      <c r="B1586" s="102" t="s">
        <v>40</v>
      </c>
      <c r="C1586" s="14" t="s">
        <v>40</v>
      </c>
      <c r="D1586" s="13">
        <v>2016</v>
      </c>
      <c r="E1586" s="4">
        <v>42655</v>
      </c>
      <c r="F1586" s="205">
        <v>6581940</v>
      </c>
      <c r="G1586" s="174">
        <v>142857</v>
      </c>
      <c r="H1586" s="1">
        <v>7.4356627198655652</v>
      </c>
      <c r="I1586" s="1">
        <v>9.4864736382430657</v>
      </c>
      <c r="J1586" s="1">
        <v>4.732557239671431</v>
      </c>
      <c r="K1586" s="1">
        <v>4.3116425104750533</v>
      </c>
      <c r="L1586" s="1">
        <v>9.5098559472875426</v>
      </c>
      <c r="M1586" s="1">
        <v>19.875073242457407</v>
      </c>
      <c r="N1586" s="1" t="s">
        <v>581</v>
      </c>
      <c r="O1586" s="1">
        <v>2.1541242413186961</v>
      </c>
      <c r="P1586" s="1" t="s">
        <v>1741</v>
      </c>
      <c r="Q1586" s="1" t="s">
        <v>1741</v>
      </c>
      <c r="R1586" s="1" t="s">
        <v>1741</v>
      </c>
      <c r="S1586" s="1" t="s">
        <v>1741</v>
      </c>
      <c r="T1586" s="1" t="s">
        <v>1741</v>
      </c>
      <c r="U1586" s="1" t="s">
        <v>1741</v>
      </c>
      <c r="V1586" s="1" t="s">
        <v>1741</v>
      </c>
      <c r="W1586" s="3" t="s">
        <v>1741</v>
      </c>
      <c r="X1586" s="3" t="s">
        <v>1741</v>
      </c>
      <c r="Y1586" s="3" t="s">
        <v>1741</v>
      </c>
      <c r="Z1586" s="3" t="s">
        <v>1741</v>
      </c>
      <c r="AA1586" s="3" t="s">
        <v>1741</v>
      </c>
      <c r="AB1586" s="3" t="s">
        <v>1741</v>
      </c>
      <c r="AC1586" s="3" t="s">
        <v>1741</v>
      </c>
      <c r="AD1586" s="3" t="s">
        <v>1741</v>
      </c>
      <c r="AE1586" s="3" t="s">
        <v>1741</v>
      </c>
      <c r="AF1586" s="3" t="s">
        <v>1741</v>
      </c>
      <c r="AG1586" s="3" t="s">
        <v>1741</v>
      </c>
      <c r="AH1586" s="3" t="s">
        <v>1741</v>
      </c>
      <c r="AI1586" s="15" t="s">
        <v>1741</v>
      </c>
    </row>
    <row r="1587" spans="1:35" x14ac:dyDescent="0.3">
      <c r="A1587" s="48" t="s">
        <v>404</v>
      </c>
      <c r="B1587" s="102" t="s">
        <v>40</v>
      </c>
      <c r="C1587" s="3" t="s">
        <v>40</v>
      </c>
      <c r="D1587" s="13">
        <v>2016</v>
      </c>
      <c r="E1587" s="4">
        <v>42684</v>
      </c>
      <c r="F1587" s="205">
        <v>6581940</v>
      </c>
      <c r="G1587" s="174">
        <v>142857</v>
      </c>
      <c r="H1587" s="67">
        <v>4.9137768302297431</v>
      </c>
      <c r="I1587" s="1">
        <v>7.0855125087444621</v>
      </c>
      <c r="J1587" s="6">
        <v>9.7028548585895606</v>
      </c>
      <c r="K1587" s="67">
        <v>3.1997512686409717</v>
      </c>
      <c r="L1587" s="1">
        <v>7.7646379515195925</v>
      </c>
      <c r="M1587" s="1">
        <v>17.71855602562821</v>
      </c>
      <c r="N1587" s="1" t="s">
        <v>581</v>
      </c>
      <c r="O1587" s="1">
        <v>1.5372486314223215</v>
      </c>
      <c r="P1587" s="1" t="s">
        <v>1741</v>
      </c>
      <c r="Q1587" s="1" t="s">
        <v>1741</v>
      </c>
      <c r="R1587" s="1" t="s">
        <v>1741</v>
      </c>
      <c r="S1587" s="1" t="s">
        <v>1741</v>
      </c>
      <c r="T1587" s="1" t="s">
        <v>1741</v>
      </c>
      <c r="U1587" s="1" t="s">
        <v>1741</v>
      </c>
      <c r="V1587" s="1" t="s">
        <v>1741</v>
      </c>
      <c r="W1587" s="3" t="s">
        <v>1741</v>
      </c>
      <c r="X1587" s="3" t="s">
        <v>1741</v>
      </c>
      <c r="Y1587" s="3" t="s">
        <v>1741</v>
      </c>
      <c r="Z1587" s="3" t="s">
        <v>1741</v>
      </c>
      <c r="AA1587" s="3" t="s">
        <v>1741</v>
      </c>
      <c r="AB1587" s="3" t="s">
        <v>1741</v>
      </c>
      <c r="AC1587" s="3" t="s">
        <v>1741</v>
      </c>
      <c r="AD1587" s="3" t="s">
        <v>1741</v>
      </c>
      <c r="AE1587" s="3" t="s">
        <v>1741</v>
      </c>
      <c r="AF1587" s="3" t="s">
        <v>1741</v>
      </c>
      <c r="AG1587" s="3" t="s">
        <v>1741</v>
      </c>
      <c r="AH1587" s="3" t="s">
        <v>1741</v>
      </c>
      <c r="AI1587" s="15" t="s">
        <v>1741</v>
      </c>
    </row>
    <row r="1588" spans="1:35" x14ac:dyDescent="0.3">
      <c r="A1588" s="48" t="s">
        <v>405</v>
      </c>
      <c r="B1588" s="102" t="s">
        <v>40</v>
      </c>
      <c r="C1588" s="3" t="s">
        <v>40</v>
      </c>
      <c r="D1588" s="13">
        <v>2016</v>
      </c>
      <c r="E1588" s="12">
        <v>42712</v>
      </c>
      <c r="F1588" s="205">
        <v>6581940</v>
      </c>
      <c r="G1588" s="174">
        <v>142857</v>
      </c>
      <c r="H1588" s="1">
        <v>5.3790371329879099</v>
      </c>
      <c r="I1588" s="1">
        <v>6.3310664939550945</v>
      </c>
      <c r="J1588" s="1">
        <v>5.6057750431778928</v>
      </c>
      <c r="K1588" s="1">
        <v>2.7031088082901555</v>
      </c>
      <c r="L1588" s="1">
        <v>6.9780116580310887</v>
      </c>
      <c r="M1588" s="1">
        <v>14.690274179620033</v>
      </c>
      <c r="N1588" s="1" t="s">
        <v>581</v>
      </c>
      <c r="O1588" s="1">
        <v>1.3474309153713298</v>
      </c>
      <c r="P1588" s="1" t="s">
        <v>1741</v>
      </c>
      <c r="Q1588" s="1" t="s">
        <v>1741</v>
      </c>
      <c r="R1588" s="1" t="s">
        <v>1741</v>
      </c>
      <c r="S1588" s="1" t="s">
        <v>1741</v>
      </c>
      <c r="T1588" s="1" t="s">
        <v>1741</v>
      </c>
      <c r="U1588" s="1" t="s">
        <v>1741</v>
      </c>
      <c r="V1588" s="1" t="s">
        <v>1741</v>
      </c>
      <c r="W1588" s="3" t="s">
        <v>1741</v>
      </c>
      <c r="X1588" s="3" t="s">
        <v>1741</v>
      </c>
      <c r="Y1588" s="3" t="s">
        <v>1741</v>
      </c>
      <c r="Z1588" s="3" t="s">
        <v>1741</v>
      </c>
      <c r="AA1588" s="3" t="s">
        <v>1741</v>
      </c>
      <c r="AB1588" s="3" t="s">
        <v>1741</v>
      </c>
      <c r="AC1588" s="3" t="s">
        <v>1741</v>
      </c>
      <c r="AD1588" s="3" t="s">
        <v>1741</v>
      </c>
      <c r="AE1588" s="3" t="s">
        <v>1741</v>
      </c>
      <c r="AF1588" s="3" t="s">
        <v>1741</v>
      </c>
      <c r="AG1588" s="3" t="s">
        <v>1741</v>
      </c>
      <c r="AH1588" s="3" t="s">
        <v>1741</v>
      </c>
      <c r="AI1588" s="15" t="s">
        <v>1741</v>
      </c>
    </row>
    <row r="1589" spans="1:35" x14ac:dyDescent="0.3">
      <c r="A1589" s="48" t="s">
        <v>406</v>
      </c>
      <c r="B1589" s="89" t="s">
        <v>41</v>
      </c>
      <c r="C1589" s="89" t="s">
        <v>41</v>
      </c>
      <c r="D1589" s="13">
        <v>2016</v>
      </c>
      <c r="E1589" s="4">
        <v>42383</v>
      </c>
      <c r="F1589" s="205">
        <v>6568460</v>
      </c>
      <c r="G1589" s="174">
        <v>155057</v>
      </c>
      <c r="H1589" s="1">
        <v>7.9259939859672555</v>
      </c>
      <c r="I1589" s="1">
        <v>3.9977447377213498</v>
      </c>
      <c r="J1589" s="1">
        <v>5.0150350818576674</v>
      </c>
      <c r="K1589" s="1">
        <v>3.3661877714667559</v>
      </c>
      <c r="L1589" s="1">
        <v>3.5415970598062145</v>
      </c>
      <c r="M1589" s="1">
        <v>7.5718342799866347</v>
      </c>
      <c r="N1589" s="1" t="s">
        <v>581</v>
      </c>
      <c r="O1589" s="1">
        <v>0.4661894420314065</v>
      </c>
      <c r="P1589" s="1" t="s">
        <v>1741</v>
      </c>
      <c r="Q1589" s="1" t="s">
        <v>1741</v>
      </c>
      <c r="R1589" s="1" t="s">
        <v>1741</v>
      </c>
      <c r="S1589" s="1" t="s">
        <v>1741</v>
      </c>
      <c r="T1589" s="1" t="s">
        <v>1741</v>
      </c>
      <c r="U1589" s="1" t="s">
        <v>1741</v>
      </c>
      <c r="V1589" s="1" t="s">
        <v>1741</v>
      </c>
      <c r="W1589" s="3" t="s">
        <v>1741</v>
      </c>
      <c r="X1589" s="3" t="s">
        <v>1741</v>
      </c>
      <c r="Y1589" s="3" t="s">
        <v>1741</v>
      </c>
      <c r="Z1589" s="3" t="s">
        <v>1741</v>
      </c>
      <c r="AA1589" s="3" t="s">
        <v>1741</v>
      </c>
      <c r="AB1589" s="3" t="s">
        <v>1741</v>
      </c>
      <c r="AC1589" s="3" t="s">
        <v>1741</v>
      </c>
      <c r="AD1589" s="3" t="s">
        <v>1741</v>
      </c>
      <c r="AE1589" s="3" t="s">
        <v>1741</v>
      </c>
      <c r="AF1589" s="3" t="s">
        <v>1741</v>
      </c>
      <c r="AG1589" s="3" t="s">
        <v>1741</v>
      </c>
      <c r="AH1589" s="3" t="s">
        <v>1741</v>
      </c>
      <c r="AI1589" s="15" t="s">
        <v>1741</v>
      </c>
    </row>
    <row r="1590" spans="1:35" x14ac:dyDescent="0.3">
      <c r="A1590" s="48" t="s">
        <v>407</v>
      </c>
      <c r="B1590" s="89" t="s">
        <v>41</v>
      </c>
      <c r="C1590" s="89" t="s">
        <v>41</v>
      </c>
      <c r="D1590" s="13">
        <v>2016</v>
      </c>
      <c r="E1590" s="4">
        <v>42416</v>
      </c>
      <c r="F1590" s="205">
        <v>6568460</v>
      </c>
      <c r="G1590" s="174">
        <v>155057</v>
      </c>
      <c r="H1590" s="1">
        <v>8.8638817845978988</v>
      </c>
      <c r="I1590" s="1">
        <v>3.5941154611231334</v>
      </c>
      <c r="J1590" s="1">
        <v>5.9130106892255236</v>
      </c>
      <c r="K1590" s="1">
        <v>2.5485387019913879</v>
      </c>
      <c r="L1590" s="1">
        <v>2.6593765711412773</v>
      </c>
      <c r="M1590" s="1">
        <v>5.4627625855247341</v>
      </c>
      <c r="N1590" s="1" t="s">
        <v>581</v>
      </c>
      <c r="O1590" s="1">
        <v>0.45668568430716766</v>
      </c>
      <c r="P1590" s="1" t="s">
        <v>1741</v>
      </c>
      <c r="Q1590" s="1" t="s">
        <v>1741</v>
      </c>
      <c r="R1590" s="1" t="s">
        <v>1741</v>
      </c>
      <c r="S1590" s="1" t="s">
        <v>1741</v>
      </c>
      <c r="T1590" s="1" t="s">
        <v>1741</v>
      </c>
      <c r="U1590" s="1" t="s">
        <v>1741</v>
      </c>
      <c r="V1590" s="1" t="s">
        <v>1741</v>
      </c>
      <c r="W1590" s="3" t="s">
        <v>1741</v>
      </c>
      <c r="X1590" s="3" t="s">
        <v>1741</v>
      </c>
      <c r="Y1590" s="3" t="s">
        <v>1741</v>
      </c>
      <c r="Z1590" s="3" t="s">
        <v>1741</v>
      </c>
      <c r="AA1590" s="3" t="s">
        <v>1741</v>
      </c>
      <c r="AB1590" s="3" t="s">
        <v>1741</v>
      </c>
      <c r="AC1590" s="3" t="s">
        <v>1741</v>
      </c>
      <c r="AD1590" s="3" t="s">
        <v>1741</v>
      </c>
      <c r="AE1590" s="3" t="s">
        <v>1741</v>
      </c>
      <c r="AF1590" s="3" t="s">
        <v>1741</v>
      </c>
      <c r="AG1590" s="3" t="s">
        <v>1741</v>
      </c>
      <c r="AH1590" s="3" t="s">
        <v>1741</v>
      </c>
      <c r="AI1590" s="15" t="s">
        <v>1741</v>
      </c>
    </row>
    <row r="1591" spans="1:35" x14ac:dyDescent="0.3">
      <c r="A1591" s="48" t="s">
        <v>408</v>
      </c>
      <c r="B1591" s="89" t="s">
        <v>41</v>
      </c>
      <c r="C1591" s="89" t="s">
        <v>41</v>
      </c>
      <c r="D1591" s="13">
        <v>2016</v>
      </c>
      <c r="E1591" s="4">
        <v>42443</v>
      </c>
      <c r="F1591" s="205">
        <v>6568460</v>
      </c>
      <c r="G1591" s="174">
        <v>155057</v>
      </c>
      <c r="H1591" s="1">
        <v>8.2108526623142275</v>
      </c>
      <c r="I1591" s="1">
        <v>3.0260654178012527</v>
      </c>
      <c r="J1591" s="1">
        <v>4.8776286867228764</v>
      </c>
      <c r="K1591" s="1">
        <v>2.011909058101768</v>
      </c>
      <c r="L1591" s="1">
        <v>2.5097601784718346</v>
      </c>
      <c r="M1591" s="1">
        <v>4.9184738033529083</v>
      </c>
      <c r="N1591" s="1" t="s">
        <v>581</v>
      </c>
      <c r="O1591" s="1">
        <v>0.32208588957055212</v>
      </c>
      <c r="P1591" s="1" t="s">
        <v>1741</v>
      </c>
      <c r="Q1591" s="1" t="s">
        <v>1741</v>
      </c>
      <c r="R1591" s="1" t="s">
        <v>1741</v>
      </c>
      <c r="S1591" s="1" t="s">
        <v>1741</v>
      </c>
      <c r="T1591" s="1" t="s">
        <v>1741</v>
      </c>
      <c r="U1591" s="1" t="s">
        <v>1741</v>
      </c>
      <c r="V1591" s="1" t="s">
        <v>1741</v>
      </c>
      <c r="W1591" s="3" t="s">
        <v>1741</v>
      </c>
      <c r="X1591" s="3" t="s">
        <v>1741</v>
      </c>
      <c r="Y1591" s="3" t="s">
        <v>1741</v>
      </c>
      <c r="Z1591" s="3" t="s">
        <v>1741</v>
      </c>
      <c r="AA1591" s="3" t="s">
        <v>1741</v>
      </c>
      <c r="AB1591" s="3" t="s">
        <v>1741</v>
      </c>
      <c r="AC1591" s="3" t="s">
        <v>1741</v>
      </c>
      <c r="AD1591" s="3" t="s">
        <v>1741</v>
      </c>
      <c r="AE1591" s="3" t="s">
        <v>1741</v>
      </c>
      <c r="AF1591" s="3" t="s">
        <v>1741</v>
      </c>
      <c r="AG1591" s="3" t="s">
        <v>1741</v>
      </c>
      <c r="AH1591" s="3" t="s">
        <v>1741</v>
      </c>
      <c r="AI1591" s="15" t="s">
        <v>1741</v>
      </c>
    </row>
    <row r="1592" spans="1:35" x14ac:dyDescent="0.3">
      <c r="A1592" s="48" t="s">
        <v>409</v>
      </c>
      <c r="B1592" s="89" t="s">
        <v>41</v>
      </c>
      <c r="C1592" s="89" t="s">
        <v>41</v>
      </c>
      <c r="D1592" s="13">
        <v>2016</v>
      </c>
      <c r="E1592" s="4">
        <v>42473</v>
      </c>
      <c r="F1592" s="205">
        <v>6568460</v>
      </c>
      <c r="G1592" s="174">
        <v>155057</v>
      </c>
      <c r="H1592" s="1">
        <v>6.077710067380103</v>
      </c>
      <c r="I1592" s="1">
        <v>2.6106074118113356</v>
      </c>
      <c r="J1592" s="1">
        <v>4.0455724005813192</v>
      </c>
      <c r="K1592" s="1">
        <v>1.8096016646848991</v>
      </c>
      <c r="L1592" s="1">
        <v>3.1667162108600873</v>
      </c>
      <c r="M1592" s="1">
        <v>5.5757861012022722</v>
      </c>
      <c r="N1592" s="1" t="s">
        <v>581</v>
      </c>
      <c r="O1592" s="1">
        <v>0.42054762848460836</v>
      </c>
      <c r="P1592" s="1" t="s">
        <v>1741</v>
      </c>
      <c r="Q1592" s="1" t="s">
        <v>1741</v>
      </c>
      <c r="R1592" s="1" t="s">
        <v>1741</v>
      </c>
      <c r="S1592" s="1" t="s">
        <v>1741</v>
      </c>
      <c r="T1592" s="1" t="s">
        <v>1741</v>
      </c>
      <c r="U1592" s="1" t="s">
        <v>1741</v>
      </c>
      <c r="V1592" s="1" t="s">
        <v>1741</v>
      </c>
      <c r="W1592" s="3" t="s">
        <v>1741</v>
      </c>
      <c r="X1592" s="3" t="s">
        <v>1741</v>
      </c>
      <c r="Y1592" s="3" t="s">
        <v>1741</v>
      </c>
      <c r="Z1592" s="3" t="s">
        <v>1741</v>
      </c>
      <c r="AA1592" s="3" t="s">
        <v>1741</v>
      </c>
      <c r="AB1592" s="3" t="s">
        <v>1741</v>
      </c>
      <c r="AC1592" s="3" t="s">
        <v>1741</v>
      </c>
      <c r="AD1592" s="3" t="s">
        <v>1741</v>
      </c>
      <c r="AE1592" s="3" t="s">
        <v>1741</v>
      </c>
      <c r="AF1592" s="3" t="s">
        <v>1741</v>
      </c>
      <c r="AG1592" s="3" t="s">
        <v>1741</v>
      </c>
      <c r="AH1592" s="3" t="s">
        <v>1741</v>
      </c>
      <c r="AI1592" s="15" t="s">
        <v>1741</v>
      </c>
    </row>
    <row r="1593" spans="1:35" x14ac:dyDescent="0.3">
      <c r="A1593" s="48" t="s">
        <v>410</v>
      </c>
      <c r="B1593" s="89" t="s">
        <v>41</v>
      </c>
      <c r="C1593" s="89" t="s">
        <v>41</v>
      </c>
      <c r="D1593" s="13">
        <v>2016</v>
      </c>
      <c r="E1593" s="4">
        <v>42502</v>
      </c>
      <c r="F1593" s="205">
        <v>6568460</v>
      </c>
      <c r="G1593" s="174">
        <v>155057</v>
      </c>
      <c r="H1593" s="1">
        <v>7.4862017310252993</v>
      </c>
      <c r="I1593" s="1">
        <v>2.8911451398135819</v>
      </c>
      <c r="J1593" s="1">
        <v>4.3845539280958725</v>
      </c>
      <c r="K1593" s="1">
        <v>1.8519141145139815</v>
      </c>
      <c r="L1593" s="1">
        <v>2.9760319573901466</v>
      </c>
      <c r="M1593" s="1">
        <v>5.80176431424767</v>
      </c>
      <c r="N1593" s="1" t="s">
        <v>581</v>
      </c>
      <c r="O1593" s="1" t="s">
        <v>556</v>
      </c>
      <c r="P1593" s="1" t="s">
        <v>1741</v>
      </c>
      <c r="Q1593" s="1" t="s">
        <v>1741</v>
      </c>
      <c r="R1593" s="1" t="s">
        <v>1741</v>
      </c>
      <c r="S1593" s="1" t="s">
        <v>1741</v>
      </c>
      <c r="T1593" s="1" t="s">
        <v>1741</v>
      </c>
      <c r="U1593" s="1" t="s">
        <v>1741</v>
      </c>
      <c r="V1593" s="1" t="s">
        <v>1741</v>
      </c>
      <c r="W1593" s="3" t="s">
        <v>1741</v>
      </c>
      <c r="X1593" s="3" t="s">
        <v>1741</v>
      </c>
      <c r="Y1593" s="3" t="s">
        <v>1741</v>
      </c>
      <c r="Z1593" s="3" t="s">
        <v>1741</v>
      </c>
      <c r="AA1593" s="3" t="s">
        <v>1741</v>
      </c>
      <c r="AB1593" s="3" t="s">
        <v>1741</v>
      </c>
      <c r="AC1593" s="3" t="s">
        <v>1741</v>
      </c>
      <c r="AD1593" s="3" t="s">
        <v>1741</v>
      </c>
      <c r="AE1593" s="3" t="s">
        <v>1741</v>
      </c>
      <c r="AF1593" s="3" t="s">
        <v>1741</v>
      </c>
      <c r="AG1593" s="3" t="s">
        <v>1741</v>
      </c>
      <c r="AH1593" s="3" t="s">
        <v>1741</v>
      </c>
      <c r="AI1593" s="15" t="s">
        <v>1741</v>
      </c>
    </row>
    <row r="1594" spans="1:35" x14ac:dyDescent="0.3">
      <c r="A1594" s="48" t="s">
        <v>411</v>
      </c>
      <c r="B1594" s="89" t="s">
        <v>41</v>
      </c>
      <c r="C1594" s="89" t="s">
        <v>41</v>
      </c>
      <c r="D1594" s="13">
        <v>2016</v>
      </c>
      <c r="E1594" s="4">
        <v>42534</v>
      </c>
      <c r="F1594" s="205">
        <v>6568460</v>
      </c>
      <c r="G1594" s="174">
        <v>155057</v>
      </c>
      <c r="H1594" s="1">
        <v>6.9435698120633669</v>
      </c>
      <c r="I1594" s="1">
        <v>3.5401292269343045</v>
      </c>
      <c r="J1594" s="1">
        <v>4.1834760077404969</v>
      </c>
      <c r="K1594" s="1">
        <v>2.0188428613598348</v>
      </c>
      <c r="L1594" s="1">
        <v>3.0924677752632097</v>
      </c>
      <c r="M1594" s="1">
        <v>5.9584850273869261</v>
      </c>
      <c r="N1594" s="1" t="s">
        <v>581</v>
      </c>
      <c r="O1594" s="1">
        <v>0.47903342188986192</v>
      </c>
      <c r="P1594" s="1" t="s">
        <v>1741</v>
      </c>
      <c r="Q1594" s="1" t="s">
        <v>1741</v>
      </c>
      <c r="R1594" s="1" t="s">
        <v>1741</v>
      </c>
      <c r="S1594" s="1" t="s">
        <v>1741</v>
      </c>
      <c r="T1594" s="1" t="s">
        <v>1741</v>
      </c>
      <c r="U1594" s="1" t="s">
        <v>1741</v>
      </c>
      <c r="V1594" s="1" t="s">
        <v>1741</v>
      </c>
      <c r="W1594" s="3" t="s">
        <v>1741</v>
      </c>
      <c r="X1594" s="3" t="s">
        <v>1741</v>
      </c>
      <c r="Y1594" s="3" t="s">
        <v>1741</v>
      </c>
      <c r="Z1594" s="3" t="s">
        <v>1741</v>
      </c>
      <c r="AA1594" s="3" t="s">
        <v>1741</v>
      </c>
      <c r="AB1594" s="3" t="s">
        <v>1741</v>
      </c>
      <c r="AC1594" s="3" t="s">
        <v>1741</v>
      </c>
      <c r="AD1594" s="3" t="s">
        <v>1741</v>
      </c>
      <c r="AE1594" s="3" t="s">
        <v>1741</v>
      </c>
      <c r="AF1594" s="3" t="s">
        <v>1741</v>
      </c>
      <c r="AG1594" s="3" t="s">
        <v>1741</v>
      </c>
      <c r="AH1594" s="3" t="s">
        <v>1741</v>
      </c>
      <c r="AI1594" s="15" t="s">
        <v>1741</v>
      </c>
    </row>
    <row r="1595" spans="1:35" x14ac:dyDescent="0.3">
      <c r="A1595" s="86" t="s">
        <v>412</v>
      </c>
      <c r="B1595" s="89" t="s">
        <v>41</v>
      </c>
      <c r="C1595" s="89" t="s">
        <v>41</v>
      </c>
      <c r="D1595" s="13">
        <v>2016</v>
      </c>
      <c r="E1595" s="4">
        <v>42563</v>
      </c>
      <c r="F1595" s="205">
        <v>6568460</v>
      </c>
      <c r="G1595" s="174">
        <v>155057</v>
      </c>
      <c r="H1595" s="1">
        <v>6.9799827808867851</v>
      </c>
      <c r="I1595" s="1">
        <v>3.9592551013669683</v>
      </c>
      <c r="J1595" s="1">
        <v>3.9649657273419647</v>
      </c>
      <c r="K1595" s="1">
        <v>2.535696546243253</v>
      </c>
      <c r="L1595" s="1">
        <v>3.665059763587136</v>
      </c>
      <c r="M1595" s="1">
        <v>6.4801393383081285</v>
      </c>
      <c r="N1595" s="5" t="s">
        <v>581</v>
      </c>
      <c r="O1595" s="1">
        <v>0.64847619362081488</v>
      </c>
      <c r="P1595" s="1" t="s">
        <v>1741</v>
      </c>
      <c r="Q1595" s="1" t="s">
        <v>1741</v>
      </c>
      <c r="R1595" s="1" t="s">
        <v>1741</v>
      </c>
      <c r="S1595" s="1" t="s">
        <v>1741</v>
      </c>
      <c r="T1595" s="1" t="s">
        <v>1741</v>
      </c>
      <c r="U1595" s="1" t="s">
        <v>1741</v>
      </c>
      <c r="V1595" s="1" t="s">
        <v>1741</v>
      </c>
      <c r="W1595" s="3" t="s">
        <v>1741</v>
      </c>
      <c r="X1595" s="3" t="s">
        <v>1741</v>
      </c>
      <c r="Y1595" s="3" t="s">
        <v>1741</v>
      </c>
      <c r="Z1595" s="3" t="s">
        <v>1741</v>
      </c>
      <c r="AA1595" s="3" t="s">
        <v>1741</v>
      </c>
      <c r="AB1595" s="3" t="s">
        <v>1741</v>
      </c>
      <c r="AC1595" s="3" t="s">
        <v>1741</v>
      </c>
      <c r="AD1595" s="3" t="s">
        <v>1741</v>
      </c>
      <c r="AE1595" s="3" t="s">
        <v>1741</v>
      </c>
      <c r="AF1595" s="3" t="s">
        <v>1741</v>
      </c>
      <c r="AG1595" s="3" t="s">
        <v>1741</v>
      </c>
      <c r="AH1595" s="3" t="s">
        <v>1741</v>
      </c>
      <c r="AI1595" s="15" t="s">
        <v>1741</v>
      </c>
    </row>
    <row r="1596" spans="1:35" x14ac:dyDescent="0.3">
      <c r="A1596" s="48" t="s">
        <v>413</v>
      </c>
      <c r="B1596" s="89" t="s">
        <v>41</v>
      </c>
      <c r="C1596" s="89" t="s">
        <v>41</v>
      </c>
      <c r="D1596" s="13">
        <v>2016</v>
      </c>
      <c r="E1596" s="4">
        <v>42594</v>
      </c>
      <c r="F1596" s="205">
        <v>6568460</v>
      </c>
      <c r="G1596" s="174">
        <v>155057</v>
      </c>
      <c r="H1596" s="1">
        <v>7.6306527657879011</v>
      </c>
      <c r="I1596" s="1">
        <v>3.7242678796732851</v>
      </c>
      <c r="J1596" s="1">
        <v>4.3801049206454614</v>
      </c>
      <c r="K1596" s="1">
        <v>1.515704894083272</v>
      </c>
      <c r="L1596" s="1">
        <v>3.3131599043761208</v>
      </c>
      <c r="M1596" s="1">
        <v>5.7255627863735974</v>
      </c>
      <c r="N1596" s="5" t="s">
        <v>581</v>
      </c>
      <c r="O1596" s="1">
        <v>0.56419748987316554</v>
      </c>
      <c r="P1596" s="1" t="s">
        <v>1741</v>
      </c>
      <c r="Q1596" s="1" t="s">
        <v>1741</v>
      </c>
      <c r="R1596" s="1" t="s">
        <v>1741</v>
      </c>
      <c r="S1596" s="1" t="s">
        <v>1741</v>
      </c>
      <c r="T1596" s="1" t="s">
        <v>1741</v>
      </c>
      <c r="U1596" s="1" t="s">
        <v>1741</v>
      </c>
      <c r="V1596" s="1" t="s">
        <v>1741</v>
      </c>
      <c r="W1596" s="3" t="s">
        <v>1741</v>
      </c>
      <c r="X1596" s="3" t="s">
        <v>1741</v>
      </c>
      <c r="Y1596" s="3" t="s">
        <v>1741</v>
      </c>
      <c r="Z1596" s="3" t="s">
        <v>1741</v>
      </c>
      <c r="AA1596" s="3" t="s">
        <v>1741</v>
      </c>
      <c r="AB1596" s="3" t="s">
        <v>1741</v>
      </c>
      <c r="AC1596" s="3" t="s">
        <v>1741</v>
      </c>
      <c r="AD1596" s="3" t="s">
        <v>1741</v>
      </c>
      <c r="AE1596" s="3" t="s">
        <v>1741</v>
      </c>
      <c r="AF1596" s="3" t="s">
        <v>1741</v>
      </c>
      <c r="AG1596" s="3" t="s">
        <v>1741</v>
      </c>
      <c r="AH1596" s="3" t="s">
        <v>1741</v>
      </c>
      <c r="AI1596" s="15" t="s">
        <v>1741</v>
      </c>
    </row>
    <row r="1597" spans="1:35" x14ac:dyDescent="0.3">
      <c r="A1597" s="48" t="s">
        <v>414</v>
      </c>
      <c r="B1597" s="89" t="s">
        <v>41</v>
      </c>
      <c r="C1597" s="89" t="s">
        <v>41</v>
      </c>
      <c r="D1597" s="13">
        <v>2016</v>
      </c>
      <c r="E1597" s="4">
        <v>42627</v>
      </c>
      <c r="F1597" s="205">
        <v>6568460</v>
      </c>
      <c r="G1597" s="174">
        <v>155057</v>
      </c>
      <c r="H1597" s="1">
        <v>7.0959230224111982</v>
      </c>
      <c r="I1597" s="1">
        <v>3.5897776596687043</v>
      </c>
      <c r="J1597" s="1">
        <v>5.3733822747807611</v>
      </c>
      <c r="K1597" s="1">
        <v>2.4827154752413856</v>
      </c>
      <c r="L1597" s="1">
        <v>3.8200903534414032</v>
      </c>
      <c r="M1597" s="1">
        <v>5.930994773673488</v>
      </c>
      <c r="N1597" s="1" t="s">
        <v>581</v>
      </c>
      <c r="O1597" s="1">
        <v>0.60820267517052007</v>
      </c>
      <c r="P1597" s="1" t="s">
        <v>1741</v>
      </c>
      <c r="Q1597" s="1" t="s">
        <v>1741</v>
      </c>
      <c r="R1597" s="1" t="s">
        <v>1741</v>
      </c>
      <c r="S1597" s="1" t="s">
        <v>1741</v>
      </c>
      <c r="T1597" s="1" t="s">
        <v>1741</v>
      </c>
      <c r="U1597" s="1" t="s">
        <v>1741</v>
      </c>
      <c r="V1597" s="1" t="s">
        <v>1741</v>
      </c>
      <c r="W1597" s="3" t="s">
        <v>1741</v>
      </c>
      <c r="X1597" s="3" t="s">
        <v>1741</v>
      </c>
      <c r="Y1597" s="3" t="s">
        <v>1741</v>
      </c>
      <c r="Z1597" s="3" t="s">
        <v>1741</v>
      </c>
      <c r="AA1597" s="3" t="s">
        <v>1741</v>
      </c>
      <c r="AB1597" s="3" t="s">
        <v>1741</v>
      </c>
      <c r="AC1597" s="3" t="s">
        <v>1741</v>
      </c>
      <c r="AD1597" s="3" t="s">
        <v>1741</v>
      </c>
      <c r="AE1597" s="3" t="s">
        <v>1741</v>
      </c>
      <c r="AF1597" s="3" t="s">
        <v>1741</v>
      </c>
      <c r="AG1597" s="3" t="s">
        <v>1741</v>
      </c>
      <c r="AH1597" s="3" t="s">
        <v>1741</v>
      </c>
      <c r="AI1597" s="15" t="s">
        <v>1741</v>
      </c>
    </row>
    <row r="1598" spans="1:35" x14ac:dyDescent="0.3">
      <c r="A1598" s="48" t="s">
        <v>415</v>
      </c>
      <c r="B1598" s="89" t="s">
        <v>41</v>
      </c>
      <c r="C1598" s="89" t="s">
        <v>41</v>
      </c>
      <c r="D1598" s="13">
        <v>2016</v>
      </c>
      <c r="E1598" s="4">
        <v>42655</v>
      </c>
      <c r="F1598" s="205">
        <v>6568460</v>
      </c>
      <c r="G1598" s="174">
        <v>155057</v>
      </c>
      <c r="H1598" s="1">
        <v>7.126752896089191</v>
      </c>
      <c r="I1598" s="1">
        <v>3.9203902099120285</v>
      </c>
      <c r="J1598" s="1">
        <v>5.3139317132653945</v>
      </c>
      <c r="K1598" s="1">
        <v>2.4431778590715094</v>
      </c>
      <c r="L1598" s="1">
        <v>4.1067306854803594</v>
      </c>
      <c r="M1598" s="1">
        <v>6.9327584705165055</v>
      </c>
      <c r="N1598" s="1" t="s">
        <v>581</v>
      </c>
      <c r="O1598" s="1">
        <v>0.63198980925006543</v>
      </c>
      <c r="P1598" s="1" t="s">
        <v>1741</v>
      </c>
      <c r="Q1598" s="1" t="s">
        <v>1741</v>
      </c>
      <c r="R1598" s="1" t="s">
        <v>1741</v>
      </c>
      <c r="S1598" s="1" t="s">
        <v>1741</v>
      </c>
      <c r="T1598" s="1" t="s">
        <v>1741</v>
      </c>
      <c r="U1598" s="1" t="s">
        <v>1741</v>
      </c>
      <c r="V1598" s="1" t="s">
        <v>1741</v>
      </c>
      <c r="W1598" s="3" t="s">
        <v>1741</v>
      </c>
      <c r="X1598" s="3" t="s">
        <v>1741</v>
      </c>
      <c r="Y1598" s="3" t="s">
        <v>1741</v>
      </c>
      <c r="Z1598" s="3" t="s">
        <v>1741</v>
      </c>
      <c r="AA1598" s="3" t="s">
        <v>1741</v>
      </c>
      <c r="AB1598" s="3" t="s">
        <v>1741</v>
      </c>
      <c r="AC1598" s="3" t="s">
        <v>1741</v>
      </c>
      <c r="AD1598" s="3" t="s">
        <v>1741</v>
      </c>
      <c r="AE1598" s="3" t="s">
        <v>1741</v>
      </c>
      <c r="AF1598" s="3" t="s">
        <v>1741</v>
      </c>
      <c r="AG1598" s="3" t="s">
        <v>1741</v>
      </c>
      <c r="AH1598" s="3" t="s">
        <v>1741</v>
      </c>
      <c r="AI1598" s="15" t="s">
        <v>1741</v>
      </c>
    </row>
    <row r="1599" spans="1:35" x14ac:dyDescent="0.3">
      <c r="A1599" s="48" t="s">
        <v>416</v>
      </c>
      <c r="B1599" s="89" t="s">
        <v>41</v>
      </c>
      <c r="C1599" s="89" t="s">
        <v>41</v>
      </c>
      <c r="D1599" s="13">
        <v>2016</v>
      </c>
      <c r="E1599" s="4">
        <v>42684</v>
      </c>
      <c r="F1599" s="205">
        <v>6568460</v>
      </c>
      <c r="G1599" s="174">
        <v>155057</v>
      </c>
      <c r="H1599" s="67">
        <v>5.2158457197449408</v>
      </c>
      <c r="I1599" s="1">
        <v>3.5892821435712858</v>
      </c>
      <c r="J1599" s="67">
        <v>4.2414850363260683</v>
      </c>
      <c r="K1599" s="67">
        <v>1.5448021506809748</v>
      </c>
      <c r="L1599" s="1">
        <v>4.3020284831922515</v>
      </c>
      <c r="M1599" s="1">
        <v>7.095025439356573</v>
      </c>
      <c r="N1599" s="1" t="s">
        <v>581</v>
      </c>
      <c r="O1599" s="1">
        <v>0.53811459930236183</v>
      </c>
      <c r="P1599" s="1" t="s">
        <v>1741</v>
      </c>
      <c r="Q1599" s="1" t="s">
        <v>1741</v>
      </c>
      <c r="R1599" s="1" t="s">
        <v>1741</v>
      </c>
      <c r="S1599" s="1" t="s">
        <v>1741</v>
      </c>
      <c r="T1599" s="1" t="s">
        <v>1741</v>
      </c>
      <c r="U1599" s="1" t="s">
        <v>1741</v>
      </c>
      <c r="V1599" s="1" t="s">
        <v>1741</v>
      </c>
      <c r="W1599" s="3" t="s">
        <v>1741</v>
      </c>
      <c r="X1599" s="3" t="s">
        <v>1741</v>
      </c>
      <c r="Y1599" s="3" t="s">
        <v>1741</v>
      </c>
      <c r="Z1599" s="3" t="s">
        <v>1741</v>
      </c>
      <c r="AA1599" s="3" t="s">
        <v>1741</v>
      </c>
      <c r="AB1599" s="3" t="s">
        <v>1741</v>
      </c>
      <c r="AC1599" s="3" t="s">
        <v>1741</v>
      </c>
      <c r="AD1599" s="3" t="s">
        <v>1741</v>
      </c>
      <c r="AE1599" s="3" t="s">
        <v>1741</v>
      </c>
      <c r="AF1599" s="3" t="s">
        <v>1741</v>
      </c>
      <c r="AG1599" s="3" t="s">
        <v>1741</v>
      </c>
      <c r="AH1599" s="3" t="s">
        <v>1741</v>
      </c>
      <c r="AI1599" s="15" t="s">
        <v>1741</v>
      </c>
    </row>
    <row r="1600" spans="1:35" x14ac:dyDescent="0.3">
      <c r="A1600" s="48" t="s">
        <v>417</v>
      </c>
      <c r="B1600" s="89" t="s">
        <v>41</v>
      </c>
      <c r="C1600" s="89" t="s">
        <v>41</v>
      </c>
      <c r="D1600" s="13">
        <v>2016</v>
      </c>
      <c r="E1600" s="12">
        <v>42712</v>
      </c>
      <c r="F1600" s="205">
        <v>6568460</v>
      </c>
      <c r="G1600" s="174">
        <v>155057</v>
      </c>
      <c r="H1600" s="1">
        <v>7.6217340382447265</v>
      </c>
      <c r="I1600" s="1">
        <v>3.3659519040269705</v>
      </c>
      <c r="J1600" s="1">
        <v>5.7172145054127119</v>
      </c>
      <c r="K1600" s="1">
        <v>2.2090434439956654</v>
      </c>
      <c r="L1600" s="1">
        <v>3.496568482579713</v>
      </c>
      <c r="M1600" s="1">
        <v>6.7197211002747395</v>
      </c>
      <c r="N1600" s="1" t="s">
        <v>581</v>
      </c>
      <c r="O1600" s="1">
        <v>0.47314440832320842</v>
      </c>
      <c r="P1600" s="1" t="s">
        <v>1741</v>
      </c>
      <c r="Q1600" s="1" t="s">
        <v>1741</v>
      </c>
      <c r="R1600" s="1" t="s">
        <v>1741</v>
      </c>
      <c r="S1600" s="1" t="s">
        <v>1741</v>
      </c>
      <c r="T1600" s="1" t="s">
        <v>1741</v>
      </c>
      <c r="U1600" s="1" t="s">
        <v>1741</v>
      </c>
      <c r="V1600" s="1" t="s">
        <v>1741</v>
      </c>
      <c r="W1600" s="3" t="s">
        <v>1741</v>
      </c>
      <c r="X1600" s="3" t="s">
        <v>1741</v>
      </c>
      <c r="Y1600" s="3" t="s">
        <v>1741</v>
      </c>
      <c r="Z1600" s="3" t="s">
        <v>1741</v>
      </c>
      <c r="AA1600" s="3" t="s">
        <v>1741</v>
      </c>
      <c r="AB1600" s="3" t="s">
        <v>1741</v>
      </c>
      <c r="AC1600" s="3" t="s">
        <v>1741</v>
      </c>
      <c r="AD1600" s="3" t="s">
        <v>1741</v>
      </c>
      <c r="AE1600" s="3" t="s">
        <v>1741</v>
      </c>
      <c r="AF1600" s="3" t="s">
        <v>1741</v>
      </c>
      <c r="AG1600" s="3" t="s">
        <v>1741</v>
      </c>
      <c r="AH1600" s="3" t="s">
        <v>1741</v>
      </c>
      <c r="AI1600" s="15" t="s">
        <v>1741</v>
      </c>
    </row>
    <row r="1601" spans="1:35" x14ac:dyDescent="0.3">
      <c r="A1601" s="48" t="s">
        <v>418</v>
      </c>
      <c r="B1601" s="89" t="s">
        <v>42</v>
      </c>
      <c r="C1601" s="14" t="s">
        <v>42</v>
      </c>
      <c r="D1601" s="13">
        <v>2016</v>
      </c>
      <c r="E1601" s="4">
        <v>42383</v>
      </c>
      <c r="F1601" s="205">
        <v>6572520</v>
      </c>
      <c r="G1601" s="174">
        <v>148156</v>
      </c>
      <c r="H1601" s="1">
        <v>1.2708598619395481</v>
      </c>
      <c r="I1601" s="1">
        <v>2.783074190737886</v>
      </c>
      <c r="J1601" s="1">
        <v>1.0622612425440652</v>
      </c>
      <c r="K1601" s="1">
        <v>2.6388981971717715</v>
      </c>
      <c r="L1601" s="1">
        <v>1.2733730983178071</v>
      </c>
      <c r="M1601" s="1">
        <v>2.3900877957241473</v>
      </c>
      <c r="N1601" s="1" t="s">
        <v>581</v>
      </c>
      <c r="O1601" s="1">
        <v>0.29431841029421618</v>
      </c>
      <c r="P1601" s="1" t="s">
        <v>1741</v>
      </c>
      <c r="Q1601" s="1" t="s">
        <v>1741</v>
      </c>
      <c r="R1601" s="1" t="s">
        <v>1741</v>
      </c>
      <c r="S1601" s="1" t="s">
        <v>1741</v>
      </c>
      <c r="T1601" s="1" t="s">
        <v>1741</v>
      </c>
      <c r="U1601" s="1" t="s">
        <v>1741</v>
      </c>
      <c r="V1601" s="1" t="s">
        <v>1741</v>
      </c>
      <c r="W1601" s="3" t="s">
        <v>1741</v>
      </c>
      <c r="X1601" s="3" t="s">
        <v>1741</v>
      </c>
      <c r="Y1601" s="3" t="s">
        <v>1741</v>
      </c>
      <c r="Z1601" s="3" t="s">
        <v>1741</v>
      </c>
      <c r="AA1601" s="3" t="s">
        <v>1741</v>
      </c>
      <c r="AB1601" s="3" t="s">
        <v>1741</v>
      </c>
      <c r="AC1601" s="3" t="s">
        <v>1741</v>
      </c>
      <c r="AD1601" s="3" t="s">
        <v>1741</v>
      </c>
      <c r="AE1601" s="3" t="s">
        <v>1741</v>
      </c>
      <c r="AF1601" s="3" t="s">
        <v>1741</v>
      </c>
      <c r="AG1601" s="3" t="s">
        <v>1741</v>
      </c>
      <c r="AH1601" s="3" t="s">
        <v>1741</v>
      </c>
      <c r="AI1601" s="15" t="s">
        <v>1741</v>
      </c>
    </row>
    <row r="1602" spans="1:35" x14ac:dyDescent="0.3">
      <c r="A1602" s="48" t="s">
        <v>419</v>
      </c>
      <c r="B1602" s="89" t="s">
        <v>42</v>
      </c>
      <c r="C1602" s="14" t="s">
        <v>42</v>
      </c>
      <c r="D1602" s="13">
        <v>2016</v>
      </c>
      <c r="E1602" s="4">
        <v>42416</v>
      </c>
      <c r="F1602" s="205">
        <v>6572520</v>
      </c>
      <c r="G1602" s="174">
        <v>148156</v>
      </c>
      <c r="H1602" s="1">
        <v>1.7246439745688167</v>
      </c>
      <c r="I1602" s="1">
        <v>1.7040228925187337</v>
      </c>
      <c r="J1602" s="1">
        <v>0.9030630991749341</v>
      </c>
      <c r="K1602" s="1">
        <v>2.1152865461914465</v>
      </c>
      <c r="L1602" s="1">
        <v>0.80187282181469965</v>
      </c>
      <c r="M1602" s="1">
        <v>1.1592121232365744</v>
      </c>
      <c r="N1602" s="1" t="s">
        <v>581</v>
      </c>
      <c r="O1602" s="1">
        <v>0.3055750409192638</v>
      </c>
      <c r="P1602" s="1" t="s">
        <v>1741</v>
      </c>
      <c r="Q1602" s="1" t="s">
        <v>1741</v>
      </c>
      <c r="R1602" s="1" t="s">
        <v>1741</v>
      </c>
      <c r="S1602" s="1" t="s">
        <v>1741</v>
      </c>
      <c r="T1602" s="1" t="s">
        <v>1741</v>
      </c>
      <c r="U1602" s="1" t="s">
        <v>1741</v>
      </c>
      <c r="V1602" s="1" t="s">
        <v>1741</v>
      </c>
      <c r="W1602" s="3" t="s">
        <v>1741</v>
      </c>
      <c r="X1602" s="3" t="s">
        <v>1741</v>
      </c>
      <c r="Y1602" s="3" t="s">
        <v>1741</v>
      </c>
      <c r="Z1602" s="3" t="s">
        <v>1741</v>
      </c>
      <c r="AA1602" s="3" t="s">
        <v>1741</v>
      </c>
      <c r="AB1602" s="3" t="s">
        <v>1741</v>
      </c>
      <c r="AC1602" s="3" t="s">
        <v>1741</v>
      </c>
      <c r="AD1602" s="3" t="s">
        <v>1741</v>
      </c>
      <c r="AE1602" s="3" t="s">
        <v>1741</v>
      </c>
      <c r="AF1602" s="3" t="s">
        <v>1741</v>
      </c>
      <c r="AG1602" s="3" t="s">
        <v>1741</v>
      </c>
      <c r="AH1602" s="3" t="s">
        <v>1741</v>
      </c>
      <c r="AI1602" s="15" t="s">
        <v>1741</v>
      </c>
    </row>
    <row r="1603" spans="1:35" x14ac:dyDescent="0.3">
      <c r="A1603" s="48" t="s">
        <v>420</v>
      </c>
      <c r="B1603" s="89" t="s">
        <v>42</v>
      </c>
      <c r="C1603" s="3" t="s">
        <v>42</v>
      </c>
      <c r="D1603" s="13">
        <v>2016</v>
      </c>
      <c r="E1603" s="4">
        <v>42443</v>
      </c>
      <c r="F1603" s="205">
        <v>6572520</v>
      </c>
      <c r="G1603" s="174">
        <v>148156</v>
      </c>
      <c r="H1603" s="1">
        <v>1.4254170755642785</v>
      </c>
      <c r="I1603" s="1">
        <v>2.1438501799149488</v>
      </c>
      <c r="J1603" s="1">
        <v>0.74174026823683337</v>
      </c>
      <c r="K1603" s="1">
        <v>2.1041871115472683</v>
      </c>
      <c r="L1603" s="1">
        <v>1.0565914295060517</v>
      </c>
      <c r="M1603" s="1">
        <v>1.4203467451750083</v>
      </c>
      <c r="N1603" s="1" t="s">
        <v>581</v>
      </c>
      <c r="O1603" s="1">
        <v>0.32769054628720967</v>
      </c>
      <c r="P1603" s="1" t="s">
        <v>1741</v>
      </c>
      <c r="Q1603" s="1" t="s">
        <v>1741</v>
      </c>
      <c r="R1603" s="1" t="s">
        <v>1741</v>
      </c>
      <c r="S1603" s="1" t="s">
        <v>1741</v>
      </c>
      <c r="T1603" s="1" t="s">
        <v>1741</v>
      </c>
      <c r="U1603" s="1" t="s">
        <v>1741</v>
      </c>
      <c r="V1603" s="1" t="s">
        <v>1741</v>
      </c>
      <c r="W1603" s="3" t="s">
        <v>1741</v>
      </c>
      <c r="X1603" s="3" t="s">
        <v>1741</v>
      </c>
      <c r="Y1603" s="3" t="s">
        <v>1741</v>
      </c>
      <c r="Z1603" s="3" t="s">
        <v>1741</v>
      </c>
      <c r="AA1603" s="3" t="s">
        <v>1741</v>
      </c>
      <c r="AB1603" s="3" t="s">
        <v>1741</v>
      </c>
      <c r="AC1603" s="3" t="s">
        <v>1741</v>
      </c>
      <c r="AD1603" s="3" t="s">
        <v>1741</v>
      </c>
      <c r="AE1603" s="3" t="s">
        <v>1741</v>
      </c>
      <c r="AF1603" s="3" t="s">
        <v>1741</v>
      </c>
      <c r="AG1603" s="3" t="s">
        <v>1741</v>
      </c>
      <c r="AH1603" s="3" t="s">
        <v>1741</v>
      </c>
      <c r="AI1603" s="15" t="s">
        <v>1741</v>
      </c>
    </row>
    <row r="1604" spans="1:35" x14ac:dyDescent="0.3">
      <c r="A1604" s="48" t="s">
        <v>421</v>
      </c>
      <c r="B1604" s="89" t="s">
        <v>42</v>
      </c>
      <c r="C1604" s="3" t="s">
        <v>42</v>
      </c>
      <c r="D1604" s="13">
        <v>2016</v>
      </c>
      <c r="E1604" s="4">
        <v>42473</v>
      </c>
      <c r="F1604" s="205">
        <v>6572520</v>
      </c>
      <c r="G1604" s="174">
        <v>148156</v>
      </c>
      <c r="H1604" s="1">
        <v>1.1216549237537625</v>
      </c>
      <c r="I1604" s="1">
        <v>1.9859994707419533</v>
      </c>
      <c r="J1604" s="1">
        <v>0.56179914657140018</v>
      </c>
      <c r="K1604" s="1">
        <v>1.6700572260262643</v>
      </c>
      <c r="L1604" s="1">
        <v>0.86584962455757331</v>
      </c>
      <c r="M1604" s="1">
        <v>1.6080347987165493</v>
      </c>
      <c r="N1604" s="1" t="s">
        <v>581</v>
      </c>
      <c r="O1604" s="1">
        <v>0.29547484370348315</v>
      </c>
      <c r="P1604" s="1" t="s">
        <v>1741</v>
      </c>
      <c r="Q1604" s="1" t="s">
        <v>1741</v>
      </c>
      <c r="R1604" s="1" t="s">
        <v>1741</v>
      </c>
      <c r="S1604" s="1" t="s">
        <v>1741</v>
      </c>
      <c r="T1604" s="1" t="s">
        <v>1741</v>
      </c>
      <c r="U1604" s="1" t="s">
        <v>1741</v>
      </c>
      <c r="V1604" s="1" t="s">
        <v>1741</v>
      </c>
      <c r="W1604" s="3" t="s">
        <v>1741</v>
      </c>
      <c r="X1604" s="3" t="s">
        <v>1741</v>
      </c>
      <c r="Y1604" s="3" t="s">
        <v>1741</v>
      </c>
      <c r="Z1604" s="3" t="s">
        <v>1741</v>
      </c>
      <c r="AA1604" s="3" t="s">
        <v>1741</v>
      </c>
      <c r="AB1604" s="3" t="s">
        <v>1741</v>
      </c>
      <c r="AC1604" s="3" t="s">
        <v>1741</v>
      </c>
      <c r="AD1604" s="3" t="s">
        <v>1741</v>
      </c>
      <c r="AE1604" s="3" t="s">
        <v>1741</v>
      </c>
      <c r="AF1604" s="3" t="s">
        <v>1741</v>
      </c>
      <c r="AG1604" s="3" t="s">
        <v>1741</v>
      </c>
      <c r="AH1604" s="3" t="s">
        <v>1741</v>
      </c>
      <c r="AI1604" s="15" t="s">
        <v>1741</v>
      </c>
    </row>
    <row r="1605" spans="1:35" x14ac:dyDescent="0.3">
      <c r="A1605" s="48" t="s">
        <v>422</v>
      </c>
      <c r="B1605" s="89" t="s">
        <v>42</v>
      </c>
      <c r="C1605" s="3" t="s">
        <v>42</v>
      </c>
      <c r="D1605" s="13">
        <v>2016</v>
      </c>
      <c r="E1605" s="4">
        <v>42502</v>
      </c>
      <c r="F1605" s="205">
        <v>6572520</v>
      </c>
      <c r="G1605" s="174">
        <v>148156</v>
      </c>
      <c r="H1605" s="1">
        <v>1.8723338535570295</v>
      </c>
      <c r="I1605" s="1">
        <v>2.0435037065938357</v>
      </c>
      <c r="J1605" s="1">
        <v>1.0148263753413969</v>
      </c>
      <c r="K1605" s="1">
        <v>1.7860417479516193</v>
      </c>
      <c r="L1605" s="1">
        <v>0.72181037846273899</v>
      </c>
      <c r="M1605" s="1">
        <v>1.875568994667707</v>
      </c>
      <c r="N1605" s="1" t="s">
        <v>581</v>
      </c>
      <c r="O1605" s="1" t="s">
        <v>556</v>
      </c>
      <c r="P1605" s="1" t="s">
        <v>1741</v>
      </c>
      <c r="Q1605" s="1" t="s">
        <v>1741</v>
      </c>
      <c r="R1605" s="1" t="s">
        <v>1741</v>
      </c>
      <c r="S1605" s="1" t="s">
        <v>1741</v>
      </c>
      <c r="T1605" s="1" t="s">
        <v>1741</v>
      </c>
      <c r="U1605" s="1" t="s">
        <v>1741</v>
      </c>
      <c r="V1605" s="1" t="s">
        <v>1741</v>
      </c>
      <c r="W1605" s="3" t="s">
        <v>1741</v>
      </c>
      <c r="X1605" s="3" t="s">
        <v>1741</v>
      </c>
      <c r="Y1605" s="3" t="s">
        <v>1741</v>
      </c>
      <c r="Z1605" s="3" t="s">
        <v>1741</v>
      </c>
      <c r="AA1605" s="3" t="s">
        <v>1741</v>
      </c>
      <c r="AB1605" s="3" t="s">
        <v>1741</v>
      </c>
      <c r="AC1605" s="3" t="s">
        <v>1741</v>
      </c>
      <c r="AD1605" s="3" t="s">
        <v>1741</v>
      </c>
      <c r="AE1605" s="3" t="s">
        <v>1741</v>
      </c>
      <c r="AF1605" s="3" t="s">
        <v>1741</v>
      </c>
      <c r="AG1605" s="3" t="s">
        <v>1741</v>
      </c>
      <c r="AH1605" s="3" t="s">
        <v>1741</v>
      </c>
      <c r="AI1605" s="15" t="s">
        <v>1741</v>
      </c>
    </row>
    <row r="1606" spans="1:35" x14ac:dyDescent="0.3">
      <c r="A1606" s="48" t="s">
        <v>423</v>
      </c>
      <c r="B1606" s="89" t="s">
        <v>42</v>
      </c>
      <c r="C1606" s="3" t="s">
        <v>42</v>
      </c>
      <c r="D1606" s="13">
        <v>2016</v>
      </c>
      <c r="E1606" s="4">
        <v>42534</v>
      </c>
      <c r="F1606" s="205">
        <v>6572520</v>
      </c>
      <c r="G1606" s="174">
        <v>148156</v>
      </c>
      <c r="H1606" s="1">
        <v>2.3635742382825522</v>
      </c>
      <c r="I1606" s="1">
        <v>2.9546969797986531</v>
      </c>
      <c r="J1606" s="1">
        <v>0.76505100340022658</v>
      </c>
      <c r="K1606" s="1">
        <v>2.1018901260084002</v>
      </c>
      <c r="L1606" s="1">
        <v>1.0229431962130808</v>
      </c>
      <c r="M1606" s="1">
        <v>2.3457647176478429</v>
      </c>
      <c r="N1606" s="1" t="s">
        <v>581</v>
      </c>
      <c r="O1606" s="1">
        <v>0.44687145809720652</v>
      </c>
      <c r="P1606" s="1" t="s">
        <v>1741</v>
      </c>
      <c r="Q1606" s="1" t="s">
        <v>1741</v>
      </c>
      <c r="R1606" s="1" t="s">
        <v>1741</v>
      </c>
      <c r="S1606" s="1" t="s">
        <v>1741</v>
      </c>
      <c r="T1606" s="1" t="s">
        <v>1741</v>
      </c>
      <c r="U1606" s="1" t="s">
        <v>1741</v>
      </c>
      <c r="V1606" s="1" t="s">
        <v>1741</v>
      </c>
      <c r="W1606" s="3" t="s">
        <v>1741</v>
      </c>
      <c r="X1606" s="3" t="s">
        <v>1741</v>
      </c>
      <c r="Y1606" s="3" t="s">
        <v>1741</v>
      </c>
      <c r="Z1606" s="3" t="s">
        <v>1741</v>
      </c>
      <c r="AA1606" s="3" t="s">
        <v>1741</v>
      </c>
      <c r="AB1606" s="3" t="s">
        <v>1741</v>
      </c>
      <c r="AC1606" s="3" t="s">
        <v>1741</v>
      </c>
      <c r="AD1606" s="3" t="s">
        <v>1741</v>
      </c>
      <c r="AE1606" s="3" t="s">
        <v>1741</v>
      </c>
      <c r="AF1606" s="3" t="s">
        <v>1741</v>
      </c>
      <c r="AG1606" s="3" t="s">
        <v>1741</v>
      </c>
      <c r="AH1606" s="3" t="s">
        <v>1741</v>
      </c>
      <c r="AI1606" s="15" t="s">
        <v>1741</v>
      </c>
    </row>
    <row r="1607" spans="1:35" x14ac:dyDescent="0.3">
      <c r="A1607" s="86" t="s">
        <v>424</v>
      </c>
      <c r="B1607" s="89" t="s">
        <v>42</v>
      </c>
      <c r="C1607" s="1" t="s">
        <v>42</v>
      </c>
      <c r="D1607" s="13">
        <v>2016</v>
      </c>
      <c r="E1607" s="4">
        <v>42563</v>
      </c>
      <c r="F1607" s="205">
        <v>6572520</v>
      </c>
      <c r="G1607" s="174">
        <v>148156</v>
      </c>
      <c r="H1607" s="1">
        <v>2.4747413567312733</v>
      </c>
      <c r="I1607" s="1">
        <v>3.3199539397927293</v>
      </c>
      <c r="J1607" s="1">
        <v>1.1045704557359874</v>
      </c>
      <c r="K1607" s="1">
        <v>2.1731109219486644</v>
      </c>
      <c r="L1607" s="1">
        <v>1.4969567363053133</v>
      </c>
      <c r="M1607" s="1">
        <v>2.0581510116795525</v>
      </c>
      <c r="N1607" s="5" t="s">
        <v>581</v>
      </c>
      <c r="O1607" s="1">
        <v>0.66589077150847187</v>
      </c>
      <c r="P1607" s="1" t="s">
        <v>1741</v>
      </c>
      <c r="Q1607" s="1" t="s">
        <v>1741</v>
      </c>
      <c r="R1607" s="1" t="s">
        <v>1741</v>
      </c>
      <c r="S1607" s="1" t="s">
        <v>1741</v>
      </c>
      <c r="T1607" s="1" t="s">
        <v>1741</v>
      </c>
      <c r="U1607" s="1" t="s">
        <v>1741</v>
      </c>
      <c r="V1607" s="1" t="s">
        <v>1741</v>
      </c>
      <c r="W1607" s="3" t="s">
        <v>1741</v>
      </c>
      <c r="X1607" s="3" t="s">
        <v>1741</v>
      </c>
      <c r="Y1607" s="3" t="s">
        <v>1741</v>
      </c>
      <c r="Z1607" s="3" t="s">
        <v>1741</v>
      </c>
      <c r="AA1607" s="3" t="s">
        <v>1741</v>
      </c>
      <c r="AB1607" s="3" t="s">
        <v>1741</v>
      </c>
      <c r="AC1607" s="3" t="s">
        <v>1741</v>
      </c>
      <c r="AD1607" s="3" t="s">
        <v>1741</v>
      </c>
      <c r="AE1607" s="3" t="s">
        <v>1741</v>
      </c>
      <c r="AF1607" s="3" t="s">
        <v>1741</v>
      </c>
      <c r="AG1607" s="3" t="s">
        <v>1741</v>
      </c>
      <c r="AH1607" s="3" t="s">
        <v>1741</v>
      </c>
      <c r="AI1607" s="15" t="s">
        <v>1741</v>
      </c>
    </row>
    <row r="1608" spans="1:35" x14ac:dyDescent="0.3">
      <c r="A1608" s="48" t="s">
        <v>425</v>
      </c>
      <c r="B1608" s="89" t="s">
        <v>42</v>
      </c>
      <c r="C1608" s="1" t="s">
        <v>42</v>
      </c>
      <c r="D1608" s="13">
        <v>2016</v>
      </c>
      <c r="E1608" s="4">
        <v>42594</v>
      </c>
      <c r="F1608" s="205">
        <v>6572520</v>
      </c>
      <c r="G1608" s="174">
        <v>148156</v>
      </c>
      <c r="H1608" s="1">
        <v>2.2727868852459019</v>
      </c>
      <c r="I1608" s="1">
        <v>2.795655737704918</v>
      </c>
      <c r="J1608" s="1">
        <v>1.0990163934426229</v>
      </c>
      <c r="K1608" s="1">
        <v>1.0508196721311471</v>
      </c>
      <c r="L1608" s="1">
        <v>1.2683852459016394</v>
      </c>
      <c r="M1608" s="1">
        <v>1.8669672131147541</v>
      </c>
      <c r="N1608" s="5" t="s">
        <v>581</v>
      </c>
      <c r="O1608" s="1">
        <v>0.62598360655737706</v>
      </c>
      <c r="P1608" s="1" t="s">
        <v>1741</v>
      </c>
      <c r="Q1608" s="1" t="s">
        <v>1741</v>
      </c>
      <c r="R1608" s="1" t="s">
        <v>1741</v>
      </c>
      <c r="S1608" s="1" t="s">
        <v>1741</v>
      </c>
      <c r="T1608" s="1" t="s">
        <v>1741</v>
      </c>
      <c r="U1608" s="1" t="s">
        <v>1741</v>
      </c>
      <c r="V1608" s="1" t="s">
        <v>1741</v>
      </c>
      <c r="W1608" s="3" t="s">
        <v>1741</v>
      </c>
      <c r="X1608" s="3" t="s">
        <v>1741</v>
      </c>
      <c r="Y1608" s="3" t="s">
        <v>1741</v>
      </c>
      <c r="Z1608" s="3" t="s">
        <v>1741</v>
      </c>
      <c r="AA1608" s="3" t="s">
        <v>1741</v>
      </c>
      <c r="AB1608" s="3" t="s">
        <v>1741</v>
      </c>
      <c r="AC1608" s="3" t="s">
        <v>1741</v>
      </c>
      <c r="AD1608" s="3" t="s">
        <v>1741</v>
      </c>
      <c r="AE1608" s="3" t="s">
        <v>1741</v>
      </c>
      <c r="AF1608" s="3" t="s">
        <v>1741</v>
      </c>
      <c r="AG1608" s="3" t="s">
        <v>1741</v>
      </c>
      <c r="AH1608" s="3" t="s">
        <v>1741</v>
      </c>
      <c r="AI1608" s="15" t="s">
        <v>1741</v>
      </c>
    </row>
    <row r="1609" spans="1:35" x14ac:dyDescent="0.3">
      <c r="A1609" s="48" t="s">
        <v>426</v>
      </c>
      <c r="B1609" s="89" t="s">
        <v>42</v>
      </c>
      <c r="C1609" s="1" t="s">
        <v>42</v>
      </c>
      <c r="D1609" s="13">
        <v>2016</v>
      </c>
      <c r="E1609" s="4">
        <v>42627</v>
      </c>
      <c r="F1609" s="205">
        <v>6572520</v>
      </c>
      <c r="G1609" s="174">
        <v>148156</v>
      </c>
      <c r="H1609" s="1">
        <v>2.2246566563912187</v>
      </c>
      <c r="I1609" s="1">
        <v>2.8959086037544055</v>
      </c>
      <c r="J1609" s="1">
        <v>1.1555006795054525</v>
      </c>
      <c r="K1609" s="1">
        <v>2.2088788712475278</v>
      </c>
      <c r="L1609" s="1">
        <v>1.4949119957572343</v>
      </c>
      <c r="M1609" s="1">
        <v>1.8411835548631597</v>
      </c>
      <c r="N1609" s="1" t="s">
        <v>581</v>
      </c>
      <c r="O1609" s="1">
        <v>0.60357762383020097</v>
      </c>
      <c r="P1609" s="1" t="s">
        <v>1741</v>
      </c>
      <c r="Q1609" s="1" t="s">
        <v>1741</v>
      </c>
      <c r="R1609" s="1" t="s">
        <v>1741</v>
      </c>
      <c r="S1609" s="1" t="s">
        <v>1741</v>
      </c>
      <c r="T1609" s="1" t="s">
        <v>1741</v>
      </c>
      <c r="U1609" s="1" t="s">
        <v>1741</v>
      </c>
      <c r="V1609" s="1" t="s">
        <v>1741</v>
      </c>
      <c r="W1609" s="3" t="s">
        <v>1741</v>
      </c>
      <c r="X1609" s="3" t="s">
        <v>1741</v>
      </c>
      <c r="Y1609" s="3" t="s">
        <v>1741</v>
      </c>
      <c r="Z1609" s="3" t="s">
        <v>1741</v>
      </c>
      <c r="AA1609" s="3" t="s">
        <v>1741</v>
      </c>
      <c r="AB1609" s="3" t="s">
        <v>1741</v>
      </c>
      <c r="AC1609" s="3" t="s">
        <v>1741</v>
      </c>
      <c r="AD1609" s="3" t="s">
        <v>1741</v>
      </c>
      <c r="AE1609" s="3" t="s">
        <v>1741</v>
      </c>
      <c r="AF1609" s="3" t="s">
        <v>1741</v>
      </c>
      <c r="AG1609" s="3" t="s">
        <v>1741</v>
      </c>
      <c r="AH1609" s="3" t="s">
        <v>1741</v>
      </c>
      <c r="AI1609" s="15" t="s">
        <v>1741</v>
      </c>
    </row>
    <row r="1610" spans="1:35" x14ac:dyDescent="0.3">
      <c r="A1610" s="48" t="s">
        <v>427</v>
      </c>
      <c r="B1610" s="89" t="s">
        <v>42</v>
      </c>
      <c r="C1610" s="14" t="s">
        <v>42</v>
      </c>
      <c r="D1610" s="13">
        <v>2016</v>
      </c>
      <c r="E1610" s="4">
        <v>42655</v>
      </c>
      <c r="F1610" s="205">
        <v>6572520</v>
      </c>
      <c r="G1610" s="174">
        <v>148156</v>
      </c>
      <c r="H1610" s="1">
        <v>1.9450269260358277</v>
      </c>
      <c r="I1610" s="1">
        <v>2.796790856138037</v>
      </c>
      <c r="J1610" s="1">
        <v>1.4174524673040991</v>
      </c>
      <c r="K1610" s="1">
        <v>1.8991207825035716</v>
      </c>
      <c r="L1610" s="1">
        <v>1.3825145620397845</v>
      </c>
      <c r="M1610" s="1">
        <v>2.0162655236839213</v>
      </c>
      <c r="N1610" s="1" t="s">
        <v>581</v>
      </c>
      <c r="O1610" s="1">
        <v>0.58849324101549616</v>
      </c>
      <c r="P1610" s="1" t="s">
        <v>1741</v>
      </c>
      <c r="Q1610" s="1" t="s">
        <v>1741</v>
      </c>
      <c r="R1610" s="1" t="s">
        <v>1741</v>
      </c>
      <c r="S1610" s="1" t="s">
        <v>1741</v>
      </c>
      <c r="T1610" s="1" t="s">
        <v>1741</v>
      </c>
      <c r="U1610" s="1" t="s">
        <v>1741</v>
      </c>
      <c r="V1610" s="1" t="s">
        <v>1741</v>
      </c>
      <c r="W1610" s="3" t="s">
        <v>1741</v>
      </c>
      <c r="X1610" s="3" t="s">
        <v>1741</v>
      </c>
      <c r="Y1610" s="3" t="s">
        <v>1741</v>
      </c>
      <c r="Z1610" s="3" t="s">
        <v>1741</v>
      </c>
      <c r="AA1610" s="3" t="s">
        <v>1741</v>
      </c>
      <c r="AB1610" s="3" t="s">
        <v>1741</v>
      </c>
      <c r="AC1610" s="3" t="s">
        <v>1741</v>
      </c>
      <c r="AD1610" s="3" t="s">
        <v>1741</v>
      </c>
      <c r="AE1610" s="3" t="s">
        <v>1741</v>
      </c>
      <c r="AF1610" s="3" t="s">
        <v>1741</v>
      </c>
      <c r="AG1610" s="3" t="s">
        <v>1741</v>
      </c>
      <c r="AH1610" s="3" t="s">
        <v>1741</v>
      </c>
      <c r="AI1610" s="15" t="s">
        <v>1741</v>
      </c>
    </row>
    <row r="1611" spans="1:35" x14ac:dyDescent="0.3">
      <c r="A1611" s="48" t="s">
        <v>428</v>
      </c>
      <c r="B1611" s="89" t="s">
        <v>42</v>
      </c>
      <c r="C1611" s="14" t="s">
        <v>42</v>
      </c>
      <c r="D1611" s="13">
        <v>2016</v>
      </c>
      <c r="E1611" s="4">
        <v>42684</v>
      </c>
      <c r="F1611" s="205">
        <v>6572520</v>
      </c>
      <c r="G1611" s="174">
        <v>148156</v>
      </c>
      <c r="H1611" s="67">
        <v>1.2085601735050679</v>
      </c>
      <c r="I1611" s="1">
        <v>2.6789271013145664</v>
      </c>
      <c r="J1611" s="67">
        <v>0.90525826583455049</v>
      </c>
      <c r="K1611" s="67">
        <v>1.8906298411012259</v>
      </c>
      <c r="L1611" s="1">
        <v>1.8585402558314521</v>
      </c>
      <c r="M1611" s="1">
        <v>2.3998583632098436</v>
      </c>
      <c r="N1611" s="1" t="s">
        <v>581</v>
      </c>
      <c r="O1611" s="1">
        <v>0.52936750320895853</v>
      </c>
      <c r="P1611" s="1" t="s">
        <v>1741</v>
      </c>
      <c r="Q1611" s="1" t="s">
        <v>1741</v>
      </c>
      <c r="R1611" s="1" t="s">
        <v>1741</v>
      </c>
      <c r="S1611" s="1" t="s">
        <v>1741</v>
      </c>
      <c r="T1611" s="1" t="s">
        <v>1741</v>
      </c>
      <c r="U1611" s="1" t="s">
        <v>1741</v>
      </c>
      <c r="V1611" s="1" t="s">
        <v>1741</v>
      </c>
      <c r="W1611" s="3" t="s">
        <v>1741</v>
      </c>
      <c r="X1611" s="3" t="s">
        <v>1741</v>
      </c>
      <c r="Y1611" s="3" t="s">
        <v>1741</v>
      </c>
      <c r="Z1611" s="3" t="s">
        <v>1741</v>
      </c>
      <c r="AA1611" s="3" t="s">
        <v>1741</v>
      </c>
      <c r="AB1611" s="3" t="s">
        <v>1741</v>
      </c>
      <c r="AC1611" s="3" t="s">
        <v>1741</v>
      </c>
      <c r="AD1611" s="3" t="s">
        <v>1741</v>
      </c>
      <c r="AE1611" s="3" t="s">
        <v>1741</v>
      </c>
      <c r="AF1611" s="3" t="s">
        <v>1741</v>
      </c>
      <c r="AG1611" s="3" t="s">
        <v>1741</v>
      </c>
      <c r="AH1611" s="3" t="s">
        <v>1741</v>
      </c>
      <c r="AI1611" s="15" t="s">
        <v>1741</v>
      </c>
    </row>
    <row r="1612" spans="1:35" x14ac:dyDescent="0.3">
      <c r="A1612" s="48" t="s">
        <v>429</v>
      </c>
      <c r="B1612" s="89" t="s">
        <v>42</v>
      </c>
      <c r="C1612" s="14" t="s">
        <v>42</v>
      </c>
      <c r="D1612" s="13">
        <v>2016</v>
      </c>
      <c r="E1612" s="12">
        <v>42712</v>
      </c>
      <c r="F1612" s="205">
        <v>6572520</v>
      </c>
      <c r="G1612" s="174">
        <v>148156</v>
      </c>
      <c r="H1612" s="1">
        <v>1.4923963537558069</v>
      </c>
      <c r="I1612" s="1">
        <v>2.488276799018319</v>
      </c>
      <c r="J1612" s="1">
        <v>1.2295008326759576</v>
      </c>
      <c r="K1612" s="1">
        <v>1.7246910333946885</v>
      </c>
      <c r="L1612" s="1">
        <v>1.3864383381540888</v>
      </c>
      <c r="M1612" s="1">
        <v>2.1080616180208609</v>
      </c>
      <c r="N1612" s="1" t="s">
        <v>581</v>
      </c>
      <c r="O1612" s="1">
        <v>0.4735954071347182</v>
      </c>
      <c r="P1612" s="1" t="s">
        <v>1741</v>
      </c>
      <c r="Q1612" s="1" t="s">
        <v>1741</v>
      </c>
      <c r="R1612" s="1" t="s">
        <v>1741</v>
      </c>
      <c r="S1612" s="1" t="s">
        <v>1741</v>
      </c>
      <c r="T1612" s="1" t="s">
        <v>1741</v>
      </c>
      <c r="U1612" s="1" t="s">
        <v>1741</v>
      </c>
      <c r="V1612" s="1" t="s">
        <v>1741</v>
      </c>
      <c r="W1612" s="3" t="s">
        <v>1741</v>
      </c>
      <c r="X1612" s="3" t="s">
        <v>1741</v>
      </c>
      <c r="Y1612" s="3" t="s">
        <v>1741</v>
      </c>
      <c r="Z1612" s="3" t="s">
        <v>1741</v>
      </c>
      <c r="AA1612" s="3" t="s">
        <v>1741</v>
      </c>
      <c r="AB1612" s="3" t="s">
        <v>1741</v>
      </c>
      <c r="AC1612" s="3" t="s">
        <v>1741</v>
      </c>
      <c r="AD1612" s="3" t="s">
        <v>1741</v>
      </c>
      <c r="AE1612" s="3" t="s">
        <v>1741</v>
      </c>
      <c r="AF1612" s="3" t="s">
        <v>1741</v>
      </c>
      <c r="AG1612" s="3" t="s">
        <v>1741</v>
      </c>
      <c r="AH1612" s="3" t="s">
        <v>1741</v>
      </c>
      <c r="AI1612" s="15" t="s">
        <v>1741</v>
      </c>
    </row>
    <row r="1613" spans="1:35" x14ac:dyDescent="0.3">
      <c r="A1613" s="48" t="s">
        <v>430</v>
      </c>
      <c r="B1613" s="95" t="s">
        <v>546</v>
      </c>
      <c r="C1613" s="95" t="s">
        <v>2004</v>
      </c>
      <c r="D1613" s="13">
        <v>2016</v>
      </c>
      <c r="E1613" s="4">
        <v>42383</v>
      </c>
      <c r="F1613" s="205">
        <v>6576900</v>
      </c>
      <c r="G1613" s="174">
        <v>152125</v>
      </c>
      <c r="H1613" s="1">
        <v>2.5459070978801961</v>
      </c>
      <c r="I1613" s="1">
        <v>1.5413081462433655</v>
      </c>
      <c r="J1613" s="1">
        <v>1.3681469027132165</v>
      </c>
      <c r="K1613" s="1">
        <v>2.1544192793327399</v>
      </c>
      <c r="L1613" s="1">
        <v>0.73517291398806583</v>
      </c>
      <c r="M1613" s="1">
        <v>1.7645798305475886</v>
      </c>
      <c r="N1613" s="1" t="s">
        <v>581</v>
      </c>
      <c r="O1613" s="1">
        <v>0.28032341014736423</v>
      </c>
      <c r="P1613" s="1" t="s">
        <v>1741</v>
      </c>
      <c r="Q1613" s="1" t="s">
        <v>1741</v>
      </c>
      <c r="R1613" s="1" t="s">
        <v>1741</v>
      </c>
      <c r="S1613" s="1" t="s">
        <v>1741</v>
      </c>
      <c r="T1613" s="1" t="s">
        <v>1741</v>
      </c>
      <c r="U1613" s="1" t="s">
        <v>1741</v>
      </c>
      <c r="V1613" s="1" t="s">
        <v>1741</v>
      </c>
      <c r="W1613" s="3" t="s">
        <v>1741</v>
      </c>
      <c r="X1613" s="3" t="s">
        <v>1741</v>
      </c>
      <c r="Y1613" s="3" t="s">
        <v>1741</v>
      </c>
      <c r="Z1613" s="3" t="s">
        <v>1741</v>
      </c>
      <c r="AA1613" s="3" t="s">
        <v>1741</v>
      </c>
      <c r="AB1613" s="3" t="s">
        <v>1741</v>
      </c>
      <c r="AC1613" s="3" t="s">
        <v>1741</v>
      </c>
      <c r="AD1613" s="3" t="s">
        <v>1741</v>
      </c>
      <c r="AE1613" s="3" t="s">
        <v>1741</v>
      </c>
      <c r="AF1613" s="3" t="s">
        <v>1741</v>
      </c>
      <c r="AG1613" s="3" t="s">
        <v>1741</v>
      </c>
      <c r="AH1613" s="3" t="s">
        <v>1741</v>
      </c>
      <c r="AI1613" s="15" t="s">
        <v>1741</v>
      </c>
    </row>
    <row r="1614" spans="1:35" x14ac:dyDescent="0.3">
      <c r="A1614" s="48" t="s">
        <v>431</v>
      </c>
      <c r="B1614" s="95" t="s">
        <v>546</v>
      </c>
      <c r="C1614" s="95" t="s">
        <v>2004</v>
      </c>
      <c r="D1614" s="13">
        <v>2016</v>
      </c>
      <c r="E1614" s="4">
        <v>42416</v>
      </c>
      <c r="F1614" s="205">
        <v>6576900</v>
      </c>
      <c r="G1614" s="174">
        <v>152125</v>
      </c>
      <c r="H1614" s="1">
        <v>2.899955673758865</v>
      </c>
      <c r="I1614" s="1">
        <v>1.7723847517730493</v>
      </c>
      <c r="J1614" s="1">
        <v>1.6002327127659575</v>
      </c>
      <c r="K1614" s="1">
        <v>1.9190602836879431</v>
      </c>
      <c r="L1614" s="1">
        <v>0.77146498226950355</v>
      </c>
      <c r="M1614" s="1">
        <v>1.2833554964539005</v>
      </c>
      <c r="N1614" s="1" t="s">
        <v>581</v>
      </c>
      <c r="O1614" s="1">
        <v>0.37327127659574466</v>
      </c>
      <c r="P1614" s="1" t="s">
        <v>1741</v>
      </c>
      <c r="Q1614" s="1" t="s">
        <v>1741</v>
      </c>
      <c r="R1614" s="1" t="s">
        <v>1741</v>
      </c>
      <c r="S1614" s="1" t="s">
        <v>1741</v>
      </c>
      <c r="T1614" s="1" t="s">
        <v>1741</v>
      </c>
      <c r="U1614" s="1" t="s">
        <v>1741</v>
      </c>
      <c r="V1614" s="1" t="s">
        <v>1741</v>
      </c>
      <c r="W1614" s="3" t="s">
        <v>1741</v>
      </c>
      <c r="X1614" s="3" t="s">
        <v>1741</v>
      </c>
      <c r="Y1614" s="3" t="s">
        <v>1741</v>
      </c>
      <c r="Z1614" s="3" t="s">
        <v>1741</v>
      </c>
      <c r="AA1614" s="3" t="s">
        <v>1741</v>
      </c>
      <c r="AB1614" s="3" t="s">
        <v>1741</v>
      </c>
      <c r="AC1614" s="3" t="s">
        <v>1741</v>
      </c>
      <c r="AD1614" s="3" t="s">
        <v>1741</v>
      </c>
      <c r="AE1614" s="3" t="s">
        <v>1741</v>
      </c>
      <c r="AF1614" s="3" t="s">
        <v>1741</v>
      </c>
      <c r="AG1614" s="3" t="s">
        <v>1741</v>
      </c>
      <c r="AH1614" s="3" t="s">
        <v>1741</v>
      </c>
      <c r="AI1614" s="15" t="s">
        <v>1741</v>
      </c>
    </row>
    <row r="1615" spans="1:35" x14ac:dyDescent="0.3">
      <c r="A1615" s="48" t="s">
        <v>432</v>
      </c>
      <c r="B1615" s="95" t="s">
        <v>546</v>
      </c>
      <c r="C1615" s="95" t="s">
        <v>2004</v>
      </c>
      <c r="D1615" s="13">
        <v>2016</v>
      </c>
      <c r="E1615" s="4">
        <v>42445</v>
      </c>
      <c r="F1615" s="205">
        <v>6576900</v>
      </c>
      <c r="G1615" s="174">
        <v>152125</v>
      </c>
      <c r="H1615" s="1">
        <v>3.57709207439955</v>
      </c>
      <c r="I1615" s="1">
        <v>1.7852423271333704</v>
      </c>
      <c r="J1615" s="1">
        <v>1.6510291056856847</v>
      </c>
      <c r="K1615" s="1">
        <v>2.1911857015428327</v>
      </c>
      <c r="L1615" s="1">
        <v>0.89530542799563917</v>
      </c>
      <c r="M1615" s="1">
        <v>1.8011827282037729</v>
      </c>
      <c r="N1615" s="1" t="s">
        <v>581</v>
      </c>
      <c r="O1615" s="1">
        <v>0.32764544583567345</v>
      </c>
      <c r="P1615" s="1" t="s">
        <v>1741</v>
      </c>
      <c r="Q1615" s="1" t="s">
        <v>1741</v>
      </c>
      <c r="R1615" s="1" t="s">
        <v>1741</v>
      </c>
      <c r="S1615" s="1" t="s">
        <v>1741</v>
      </c>
      <c r="T1615" s="1" t="s">
        <v>1741</v>
      </c>
      <c r="U1615" s="1" t="s">
        <v>1741</v>
      </c>
      <c r="V1615" s="1" t="s">
        <v>1741</v>
      </c>
      <c r="W1615" s="3" t="s">
        <v>1741</v>
      </c>
      <c r="X1615" s="3" t="s">
        <v>1741</v>
      </c>
      <c r="Y1615" s="3" t="s">
        <v>1741</v>
      </c>
      <c r="Z1615" s="3" t="s">
        <v>1741</v>
      </c>
      <c r="AA1615" s="3" t="s">
        <v>1741</v>
      </c>
      <c r="AB1615" s="3" t="s">
        <v>1741</v>
      </c>
      <c r="AC1615" s="3" t="s">
        <v>1741</v>
      </c>
      <c r="AD1615" s="3" t="s">
        <v>1741</v>
      </c>
      <c r="AE1615" s="3" t="s">
        <v>1741</v>
      </c>
      <c r="AF1615" s="3" t="s">
        <v>1741</v>
      </c>
      <c r="AG1615" s="3" t="s">
        <v>1741</v>
      </c>
      <c r="AH1615" s="3" t="s">
        <v>1741</v>
      </c>
      <c r="AI1615" s="15" t="s">
        <v>1741</v>
      </c>
    </row>
    <row r="1616" spans="1:35" x14ac:dyDescent="0.3">
      <c r="A1616" s="48" t="s">
        <v>433</v>
      </c>
      <c r="B1616" s="95" t="s">
        <v>546</v>
      </c>
      <c r="C1616" s="95" t="s">
        <v>2004</v>
      </c>
      <c r="D1616" s="13">
        <v>2016</v>
      </c>
      <c r="E1616" s="4">
        <v>42473</v>
      </c>
      <c r="F1616" s="205">
        <v>6576900</v>
      </c>
      <c r="G1616" s="174">
        <v>152125</v>
      </c>
      <c r="H1616" s="1">
        <v>3.560193964800213</v>
      </c>
      <c r="I1616" s="1">
        <v>1.3986342615696843</v>
      </c>
      <c r="J1616" s="1">
        <v>1.5032687893003294</v>
      </c>
      <c r="K1616" s="1">
        <v>1.9092890175333534</v>
      </c>
      <c r="L1616" s="1">
        <v>0.68122234421266259</v>
      </c>
      <c r="M1616" s="1">
        <v>1.0384436237814818</v>
      </c>
      <c r="N1616" s="1" t="s">
        <v>581</v>
      </c>
      <c r="O1616" s="1">
        <v>0.26391522773397214</v>
      </c>
      <c r="P1616" s="1" t="s">
        <v>1741</v>
      </c>
      <c r="Q1616" s="1" t="s">
        <v>1741</v>
      </c>
      <c r="R1616" s="1" t="s">
        <v>1741</v>
      </c>
      <c r="S1616" s="1" t="s">
        <v>1741</v>
      </c>
      <c r="T1616" s="1" t="s">
        <v>1741</v>
      </c>
      <c r="U1616" s="1" t="s">
        <v>1741</v>
      </c>
      <c r="V1616" s="1" t="s">
        <v>1741</v>
      </c>
      <c r="W1616" s="3" t="s">
        <v>1741</v>
      </c>
      <c r="X1616" s="3" t="s">
        <v>1741</v>
      </c>
      <c r="Y1616" s="3" t="s">
        <v>1741</v>
      </c>
      <c r="Z1616" s="3" t="s">
        <v>1741</v>
      </c>
      <c r="AA1616" s="3" t="s">
        <v>1741</v>
      </c>
      <c r="AB1616" s="3" t="s">
        <v>1741</v>
      </c>
      <c r="AC1616" s="3" t="s">
        <v>1741</v>
      </c>
      <c r="AD1616" s="3" t="s">
        <v>1741</v>
      </c>
      <c r="AE1616" s="3" t="s">
        <v>1741</v>
      </c>
      <c r="AF1616" s="3" t="s">
        <v>1741</v>
      </c>
      <c r="AG1616" s="3" t="s">
        <v>1741</v>
      </c>
      <c r="AH1616" s="3" t="s">
        <v>1741</v>
      </c>
      <c r="AI1616" s="15" t="s">
        <v>1741</v>
      </c>
    </row>
    <row r="1617" spans="1:35" x14ac:dyDescent="0.3">
      <c r="A1617" s="48" t="s">
        <v>434</v>
      </c>
      <c r="B1617" s="95" t="s">
        <v>546</v>
      </c>
      <c r="C1617" s="95" t="s">
        <v>2004</v>
      </c>
      <c r="D1617" s="13">
        <v>2016</v>
      </c>
      <c r="E1617" s="4">
        <v>42502</v>
      </c>
      <c r="F1617" s="205">
        <v>6576900</v>
      </c>
      <c r="G1617" s="174">
        <v>152125</v>
      </c>
      <c r="H1617" s="1">
        <v>4.3833454281567494</v>
      </c>
      <c r="I1617" s="1">
        <v>1.0604961076659192</v>
      </c>
      <c r="J1617" s="1">
        <v>1.6134054624620664</v>
      </c>
      <c r="K1617" s="1">
        <v>1.7558879799445841</v>
      </c>
      <c r="L1617" s="1">
        <v>0.12831508114526982</v>
      </c>
      <c r="M1617" s="1">
        <v>1.4706755508642302</v>
      </c>
      <c r="N1617" s="1" t="s">
        <v>581</v>
      </c>
      <c r="O1617" s="1" t="s">
        <v>556</v>
      </c>
      <c r="P1617" s="1" t="s">
        <v>1741</v>
      </c>
      <c r="Q1617" s="1" t="s">
        <v>1741</v>
      </c>
      <c r="R1617" s="1" t="s">
        <v>1741</v>
      </c>
      <c r="S1617" s="1" t="s">
        <v>1741</v>
      </c>
      <c r="T1617" s="1" t="s">
        <v>1741</v>
      </c>
      <c r="U1617" s="1" t="s">
        <v>1741</v>
      </c>
      <c r="V1617" s="1" t="s">
        <v>1741</v>
      </c>
      <c r="W1617" s="3" t="s">
        <v>1741</v>
      </c>
      <c r="X1617" s="3" t="s">
        <v>1741</v>
      </c>
      <c r="Y1617" s="3" t="s">
        <v>1741</v>
      </c>
      <c r="Z1617" s="3" t="s">
        <v>1741</v>
      </c>
      <c r="AA1617" s="3" t="s">
        <v>1741</v>
      </c>
      <c r="AB1617" s="3" t="s">
        <v>1741</v>
      </c>
      <c r="AC1617" s="3" t="s">
        <v>1741</v>
      </c>
      <c r="AD1617" s="3" t="s">
        <v>1741</v>
      </c>
      <c r="AE1617" s="3" t="s">
        <v>1741</v>
      </c>
      <c r="AF1617" s="3" t="s">
        <v>1741</v>
      </c>
      <c r="AG1617" s="3" t="s">
        <v>1741</v>
      </c>
      <c r="AH1617" s="3" t="s">
        <v>1741</v>
      </c>
      <c r="AI1617" s="15" t="s">
        <v>1741</v>
      </c>
    </row>
    <row r="1618" spans="1:35" x14ac:dyDescent="0.3">
      <c r="A1618" s="48" t="s">
        <v>435</v>
      </c>
      <c r="B1618" s="95" t="s">
        <v>546</v>
      </c>
      <c r="C1618" s="95" t="s">
        <v>2004</v>
      </c>
      <c r="D1618" s="13">
        <v>2016</v>
      </c>
      <c r="E1618" s="4">
        <v>42534</v>
      </c>
      <c r="F1618" s="205">
        <v>6576900</v>
      </c>
      <c r="G1618" s="174">
        <v>152125</v>
      </c>
      <c r="H1618" s="1">
        <v>3.0846673127694415</v>
      </c>
      <c r="I1618" s="1">
        <v>1.5317648631487484</v>
      </c>
      <c r="J1618" s="1">
        <v>1.5088727734518599</v>
      </c>
      <c r="K1618" s="1">
        <v>1.8264378571667281</v>
      </c>
      <c r="L1618" s="1">
        <v>0.53090432109079977</v>
      </c>
      <c r="M1618" s="1">
        <v>1.4159091668616115</v>
      </c>
      <c r="N1618" s="1" t="s">
        <v>581</v>
      </c>
      <c r="O1618" s="1">
        <v>0.23477759582929517</v>
      </c>
      <c r="P1618" s="1" t="s">
        <v>1741</v>
      </c>
      <c r="Q1618" s="1" t="s">
        <v>1741</v>
      </c>
      <c r="R1618" s="1" t="s">
        <v>1741</v>
      </c>
      <c r="S1618" s="1" t="s">
        <v>1741</v>
      </c>
      <c r="T1618" s="1" t="s">
        <v>1741</v>
      </c>
      <c r="U1618" s="1" t="s">
        <v>1741</v>
      </c>
      <c r="V1618" s="1" t="s">
        <v>1741</v>
      </c>
      <c r="W1618" s="3" t="s">
        <v>1741</v>
      </c>
      <c r="X1618" s="3" t="s">
        <v>1741</v>
      </c>
      <c r="Y1618" s="3" t="s">
        <v>1741</v>
      </c>
      <c r="Z1618" s="3" t="s">
        <v>1741</v>
      </c>
      <c r="AA1618" s="3" t="s">
        <v>1741</v>
      </c>
      <c r="AB1618" s="3" t="s">
        <v>1741</v>
      </c>
      <c r="AC1618" s="3" t="s">
        <v>1741</v>
      </c>
      <c r="AD1618" s="3" t="s">
        <v>1741</v>
      </c>
      <c r="AE1618" s="3" t="s">
        <v>1741</v>
      </c>
      <c r="AF1618" s="3" t="s">
        <v>1741</v>
      </c>
      <c r="AG1618" s="3" t="s">
        <v>1741</v>
      </c>
      <c r="AH1618" s="3" t="s">
        <v>1741</v>
      </c>
      <c r="AI1618" s="15" t="s">
        <v>1741</v>
      </c>
    </row>
    <row r="1619" spans="1:35" x14ac:dyDescent="0.3">
      <c r="A1619" s="86" t="s">
        <v>436</v>
      </c>
      <c r="B1619" s="95" t="s">
        <v>546</v>
      </c>
      <c r="C1619" s="95" t="s">
        <v>2004</v>
      </c>
      <c r="D1619" s="13">
        <v>2016</v>
      </c>
      <c r="E1619" s="4">
        <v>42563</v>
      </c>
      <c r="F1619" s="205">
        <v>6576900</v>
      </c>
      <c r="G1619" s="174">
        <v>152125</v>
      </c>
      <c r="H1619" s="1">
        <v>2.9595487430213741</v>
      </c>
      <c r="I1619" s="1">
        <v>1.8767136863664893</v>
      </c>
      <c r="J1619" s="1">
        <v>1.3358660103729643</v>
      </c>
      <c r="K1619" s="1">
        <v>1.9350368339334678</v>
      </c>
      <c r="L1619" s="1">
        <v>0.94149516038452641</v>
      </c>
      <c r="M1619" s="1">
        <v>1.1482111591952693</v>
      </c>
      <c r="N1619" s="5" t="s">
        <v>581</v>
      </c>
      <c r="O1619" s="1">
        <v>0.42416008721218329</v>
      </c>
      <c r="P1619" s="1" t="s">
        <v>1741</v>
      </c>
      <c r="Q1619" s="1" t="s">
        <v>1741</v>
      </c>
      <c r="R1619" s="1" t="s">
        <v>1741</v>
      </c>
      <c r="S1619" s="1" t="s">
        <v>1741</v>
      </c>
      <c r="T1619" s="1" t="s">
        <v>1741</v>
      </c>
      <c r="U1619" s="1" t="s">
        <v>1741</v>
      </c>
      <c r="V1619" s="1" t="s">
        <v>1741</v>
      </c>
      <c r="W1619" s="3" t="s">
        <v>1741</v>
      </c>
      <c r="X1619" s="3" t="s">
        <v>1741</v>
      </c>
      <c r="Y1619" s="3" t="s">
        <v>1741</v>
      </c>
      <c r="Z1619" s="3" t="s">
        <v>1741</v>
      </c>
      <c r="AA1619" s="3" t="s">
        <v>1741</v>
      </c>
      <c r="AB1619" s="3" t="s">
        <v>1741</v>
      </c>
      <c r="AC1619" s="3" t="s">
        <v>1741</v>
      </c>
      <c r="AD1619" s="3" t="s">
        <v>1741</v>
      </c>
      <c r="AE1619" s="3" t="s">
        <v>1741</v>
      </c>
      <c r="AF1619" s="3" t="s">
        <v>1741</v>
      </c>
      <c r="AG1619" s="3" t="s">
        <v>1741</v>
      </c>
      <c r="AH1619" s="3" t="s">
        <v>1741</v>
      </c>
      <c r="AI1619" s="15" t="s">
        <v>1741</v>
      </c>
    </row>
    <row r="1620" spans="1:35" x14ac:dyDescent="0.3">
      <c r="A1620" s="48" t="s">
        <v>437</v>
      </c>
      <c r="B1620" s="95" t="s">
        <v>546</v>
      </c>
      <c r="C1620" s="95" t="s">
        <v>2004</v>
      </c>
      <c r="D1620" s="13">
        <v>2016</v>
      </c>
      <c r="E1620" s="4">
        <v>42594</v>
      </c>
      <c r="F1620" s="205">
        <v>6576900</v>
      </c>
      <c r="G1620" s="174">
        <v>152125</v>
      </c>
      <c r="H1620" s="1">
        <v>3.593520863884816</v>
      </c>
      <c r="I1620" s="1">
        <v>1.4487235035328625</v>
      </c>
      <c r="J1620" s="1">
        <v>1.2971603786161845</v>
      </c>
      <c r="K1620" s="1">
        <v>1.158178909478736</v>
      </c>
      <c r="L1620" s="1">
        <v>0.80941707772297034</v>
      </c>
      <c r="M1620" s="1">
        <v>1.1046027196373818</v>
      </c>
      <c r="N1620" s="5" t="s">
        <v>581</v>
      </c>
      <c r="O1620" s="1">
        <v>0.38636515131315829</v>
      </c>
      <c r="P1620" s="1" t="s">
        <v>1741</v>
      </c>
      <c r="Q1620" s="1" t="s">
        <v>1741</v>
      </c>
      <c r="R1620" s="1" t="s">
        <v>1741</v>
      </c>
      <c r="S1620" s="1" t="s">
        <v>1741</v>
      </c>
      <c r="T1620" s="1" t="s">
        <v>1741</v>
      </c>
      <c r="U1620" s="1" t="s">
        <v>1741</v>
      </c>
      <c r="V1620" s="1" t="s">
        <v>1741</v>
      </c>
      <c r="W1620" s="3" t="s">
        <v>1741</v>
      </c>
      <c r="X1620" s="3" t="s">
        <v>1741</v>
      </c>
      <c r="Y1620" s="3" t="s">
        <v>1741</v>
      </c>
      <c r="Z1620" s="3" t="s">
        <v>1741</v>
      </c>
      <c r="AA1620" s="3" t="s">
        <v>1741</v>
      </c>
      <c r="AB1620" s="3" t="s">
        <v>1741</v>
      </c>
      <c r="AC1620" s="3" t="s">
        <v>1741</v>
      </c>
      <c r="AD1620" s="3" t="s">
        <v>1741</v>
      </c>
      <c r="AE1620" s="3" t="s">
        <v>1741</v>
      </c>
      <c r="AF1620" s="3" t="s">
        <v>1741</v>
      </c>
      <c r="AG1620" s="3" t="s">
        <v>1741</v>
      </c>
      <c r="AH1620" s="3" t="s">
        <v>1741</v>
      </c>
      <c r="AI1620" s="15" t="s">
        <v>1741</v>
      </c>
    </row>
    <row r="1621" spans="1:35" x14ac:dyDescent="0.3">
      <c r="A1621" s="48" t="s">
        <v>438</v>
      </c>
      <c r="B1621" s="95" t="s">
        <v>546</v>
      </c>
      <c r="C1621" s="95" t="s">
        <v>2004</v>
      </c>
      <c r="D1621" s="13">
        <v>2016</v>
      </c>
      <c r="E1621" s="4">
        <v>42627</v>
      </c>
      <c r="F1621" s="205">
        <v>6576900</v>
      </c>
      <c r="G1621" s="174">
        <v>152125</v>
      </c>
      <c r="H1621" s="1">
        <v>3.8753046213833127</v>
      </c>
      <c r="I1621" s="1">
        <v>1.9695157073862377</v>
      </c>
      <c r="J1621" s="1">
        <v>1.7400073109131995</v>
      </c>
      <c r="K1621" s="1">
        <v>2.1148367229385441</v>
      </c>
      <c r="L1621" s="1">
        <v>0.91054100757676459</v>
      </c>
      <c r="M1621" s="1">
        <v>1.5866897071203865</v>
      </c>
      <c r="N1621" s="1" t="s">
        <v>581</v>
      </c>
      <c r="O1621" s="1">
        <v>0.48216580264965209</v>
      </c>
      <c r="P1621" s="1" t="s">
        <v>1741</v>
      </c>
      <c r="Q1621" s="1" t="s">
        <v>1741</v>
      </c>
      <c r="R1621" s="1" t="s">
        <v>1741</v>
      </c>
      <c r="S1621" s="1" t="s">
        <v>1741</v>
      </c>
      <c r="T1621" s="1" t="s">
        <v>1741</v>
      </c>
      <c r="U1621" s="1" t="s">
        <v>1741</v>
      </c>
      <c r="V1621" s="1" t="s">
        <v>1741</v>
      </c>
      <c r="W1621" s="3" t="s">
        <v>1741</v>
      </c>
      <c r="X1621" s="3" t="s">
        <v>1741</v>
      </c>
      <c r="Y1621" s="3" t="s">
        <v>1741</v>
      </c>
      <c r="Z1621" s="3" t="s">
        <v>1741</v>
      </c>
      <c r="AA1621" s="3" t="s">
        <v>1741</v>
      </c>
      <c r="AB1621" s="3" t="s">
        <v>1741</v>
      </c>
      <c r="AC1621" s="3" t="s">
        <v>1741</v>
      </c>
      <c r="AD1621" s="3" t="s">
        <v>1741</v>
      </c>
      <c r="AE1621" s="3" t="s">
        <v>1741</v>
      </c>
      <c r="AF1621" s="3" t="s">
        <v>1741</v>
      </c>
      <c r="AG1621" s="3" t="s">
        <v>1741</v>
      </c>
      <c r="AH1621" s="3" t="s">
        <v>1741</v>
      </c>
      <c r="AI1621" s="15" t="s">
        <v>1741</v>
      </c>
    </row>
    <row r="1622" spans="1:35" x14ac:dyDescent="0.3">
      <c r="A1622" s="48" t="s">
        <v>439</v>
      </c>
      <c r="B1622" s="95" t="s">
        <v>546</v>
      </c>
      <c r="C1622" s="95" t="s">
        <v>2004</v>
      </c>
      <c r="D1622" s="13">
        <v>2016</v>
      </c>
      <c r="E1622" s="4">
        <v>42655</v>
      </c>
      <c r="F1622" s="205">
        <v>6576900</v>
      </c>
      <c r="G1622" s="174">
        <v>152125</v>
      </c>
      <c r="H1622" s="1">
        <v>3.6337235504259411</v>
      </c>
      <c r="I1622" s="1">
        <v>2.1014564440780434</v>
      </c>
      <c r="J1622" s="1">
        <v>2.1497554273151964</v>
      </c>
      <c r="K1622" s="1">
        <v>1.9521956581478426</v>
      </c>
      <c r="L1622" s="1">
        <v>1.0266007144820006</v>
      </c>
      <c r="M1622" s="1">
        <v>1.7626820555097555</v>
      </c>
      <c r="N1622" s="1" t="s">
        <v>581</v>
      </c>
      <c r="O1622" s="1" t="s">
        <v>581</v>
      </c>
      <c r="P1622" s="1" t="s">
        <v>1741</v>
      </c>
      <c r="Q1622" s="1" t="s">
        <v>1741</v>
      </c>
      <c r="R1622" s="1" t="s">
        <v>1741</v>
      </c>
      <c r="S1622" s="1" t="s">
        <v>1741</v>
      </c>
      <c r="T1622" s="1" t="s">
        <v>1741</v>
      </c>
      <c r="U1622" s="1" t="s">
        <v>1741</v>
      </c>
      <c r="V1622" s="1" t="s">
        <v>1741</v>
      </c>
      <c r="W1622" s="3" t="s">
        <v>1741</v>
      </c>
      <c r="X1622" s="3" t="s">
        <v>1741</v>
      </c>
      <c r="Y1622" s="3" t="s">
        <v>1741</v>
      </c>
      <c r="Z1622" s="3" t="s">
        <v>1741</v>
      </c>
      <c r="AA1622" s="3" t="s">
        <v>1741</v>
      </c>
      <c r="AB1622" s="3" t="s">
        <v>1741</v>
      </c>
      <c r="AC1622" s="3" t="s">
        <v>1741</v>
      </c>
      <c r="AD1622" s="3" t="s">
        <v>1741</v>
      </c>
      <c r="AE1622" s="3" t="s">
        <v>1741</v>
      </c>
      <c r="AF1622" s="3" t="s">
        <v>1741</v>
      </c>
      <c r="AG1622" s="3" t="s">
        <v>1741</v>
      </c>
      <c r="AH1622" s="3" t="s">
        <v>1741</v>
      </c>
      <c r="AI1622" s="15" t="s">
        <v>1741</v>
      </c>
    </row>
    <row r="1623" spans="1:35" x14ac:dyDescent="0.3">
      <c r="A1623" s="48" t="s">
        <v>440</v>
      </c>
      <c r="B1623" s="95" t="s">
        <v>546</v>
      </c>
      <c r="C1623" s="95" t="s">
        <v>2004</v>
      </c>
      <c r="D1623" s="13">
        <v>2016</v>
      </c>
      <c r="E1623" s="4">
        <v>42684</v>
      </c>
      <c r="F1623" s="205">
        <v>6576900</v>
      </c>
      <c r="G1623" s="174">
        <v>152125</v>
      </c>
      <c r="H1623" s="67">
        <v>5.2667021088073724</v>
      </c>
      <c r="I1623" s="1">
        <v>2.2561137692716642</v>
      </c>
      <c r="J1623" s="67">
        <v>2.1321770334928232</v>
      </c>
      <c r="K1623" s="67">
        <v>2.0452330320751373</v>
      </c>
      <c r="L1623" s="1">
        <v>1.4582225766436292</v>
      </c>
      <c r="M1623" s="7">
        <v>3.5849725323409531</v>
      </c>
      <c r="N1623" s="1" t="s">
        <v>581</v>
      </c>
      <c r="O1623" s="1">
        <v>0.48334219386850963</v>
      </c>
      <c r="P1623" s="1" t="s">
        <v>1741</v>
      </c>
      <c r="Q1623" s="1" t="s">
        <v>1741</v>
      </c>
      <c r="R1623" s="1" t="s">
        <v>1741</v>
      </c>
      <c r="S1623" s="1" t="s">
        <v>1741</v>
      </c>
      <c r="T1623" s="1" t="s">
        <v>1741</v>
      </c>
      <c r="U1623" s="1" t="s">
        <v>1741</v>
      </c>
      <c r="V1623" s="1" t="s">
        <v>1741</v>
      </c>
      <c r="W1623" s="3" t="s">
        <v>1741</v>
      </c>
      <c r="X1623" s="3" t="s">
        <v>1741</v>
      </c>
      <c r="Y1623" s="3" t="s">
        <v>1741</v>
      </c>
      <c r="Z1623" s="3" t="s">
        <v>1741</v>
      </c>
      <c r="AA1623" s="3" t="s">
        <v>1741</v>
      </c>
      <c r="AB1623" s="3" t="s">
        <v>1741</v>
      </c>
      <c r="AC1623" s="3" t="s">
        <v>1741</v>
      </c>
      <c r="AD1623" s="3" t="s">
        <v>1741</v>
      </c>
      <c r="AE1623" s="3" t="s">
        <v>1741</v>
      </c>
      <c r="AF1623" s="3" t="s">
        <v>1741</v>
      </c>
      <c r="AG1623" s="3" t="s">
        <v>1741</v>
      </c>
      <c r="AH1623" s="3" t="s">
        <v>1741</v>
      </c>
      <c r="AI1623" s="15" t="s">
        <v>1741</v>
      </c>
    </row>
    <row r="1624" spans="1:35" x14ac:dyDescent="0.3">
      <c r="A1624" s="48" t="s">
        <v>441</v>
      </c>
      <c r="B1624" s="95" t="s">
        <v>546</v>
      </c>
      <c r="C1624" s="95" t="s">
        <v>2004</v>
      </c>
      <c r="D1624" s="13">
        <v>2016</v>
      </c>
      <c r="E1624" s="12">
        <v>42712</v>
      </c>
      <c r="F1624" s="205">
        <v>6576900</v>
      </c>
      <c r="G1624" s="174">
        <v>152125</v>
      </c>
      <c r="H1624" s="1">
        <v>2.2027241745838673</v>
      </c>
      <c r="I1624" s="1">
        <v>1.2854904281315405</v>
      </c>
      <c r="J1624" s="1">
        <v>1.170529384047251</v>
      </c>
      <c r="K1624" s="1">
        <v>1.2285742463591833</v>
      </c>
      <c r="L1624" s="1">
        <v>0.9362898188632105</v>
      </c>
      <c r="M1624" s="1">
        <v>1.6514568745411311</v>
      </c>
      <c r="N1624" s="1" t="s">
        <v>581</v>
      </c>
      <c r="O1624" s="1" t="s">
        <v>581</v>
      </c>
      <c r="P1624" s="1" t="s">
        <v>1741</v>
      </c>
      <c r="Q1624" s="1" t="s">
        <v>1741</v>
      </c>
      <c r="R1624" s="1" t="s">
        <v>1741</v>
      </c>
      <c r="S1624" s="1" t="s">
        <v>1741</v>
      </c>
      <c r="T1624" s="1" t="s">
        <v>1741</v>
      </c>
      <c r="U1624" s="1" t="s">
        <v>1741</v>
      </c>
      <c r="V1624" s="1" t="s">
        <v>1741</v>
      </c>
      <c r="W1624" s="3" t="s">
        <v>1741</v>
      </c>
      <c r="X1624" s="3" t="s">
        <v>1741</v>
      </c>
      <c r="Y1624" s="3" t="s">
        <v>1741</v>
      </c>
      <c r="Z1624" s="3" t="s">
        <v>1741</v>
      </c>
      <c r="AA1624" s="3" t="s">
        <v>1741</v>
      </c>
      <c r="AB1624" s="3" t="s">
        <v>1741</v>
      </c>
      <c r="AC1624" s="3" t="s">
        <v>1741</v>
      </c>
      <c r="AD1624" s="3" t="s">
        <v>1741</v>
      </c>
      <c r="AE1624" s="3" t="s">
        <v>1741</v>
      </c>
      <c r="AF1624" s="3" t="s">
        <v>1741</v>
      </c>
      <c r="AG1624" s="3" t="s">
        <v>1741</v>
      </c>
      <c r="AH1624" s="3" t="s">
        <v>1741</v>
      </c>
      <c r="AI1624" s="15" t="s">
        <v>1741</v>
      </c>
    </row>
    <row r="1625" spans="1:35" x14ac:dyDescent="0.3">
      <c r="A1625" s="48" t="s">
        <v>442</v>
      </c>
      <c r="B1625" s="89" t="s">
        <v>553</v>
      </c>
      <c r="C1625" s="89" t="s">
        <v>35</v>
      </c>
      <c r="D1625" s="13">
        <v>2016</v>
      </c>
      <c r="E1625" s="4">
        <v>42383</v>
      </c>
      <c r="F1625" s="205">
        <v>6583661</v>
      </c>
      <c r="G1625" s="174">
        <v>146245</v>
      </c>
      <c r="H1625" s="1">
        <v>4.7204669594088031</v>
      </c>
      <c r="I1625" s="1">
        <v>2.9578558423476489</v>
      </c>
      <c r="J1625" s="1">
        <v>4.4661026025489976</v>
      </c>
      <c r="K1625" s="1">
        <v>2.3937024740280606</v>
      </c>
      <c r="L1625" s="1">
        <v>2.0456249330620109</v>
      </c>
      <c r="M1625" s="1">
        <v>4.3420441969226378</v>
      </c>
      <c r="N1625" s="1" t="s">
        <v>581</v>
      </c>
      <c r="O1625" s="1">
        <v>0.51240762557566655</v>
      </c>
      <c r="P1625" s="1" t="s">
        <v>1741</v>
      </c>
      <c r="Q1625" s="1" t="s">
        <v>1741</v>
      </c>
      <c r="R1625" s="1" t="s">
        <v>1741</v>
      </c>
      <c r="S1625" s="1" t="s">
        <v>1741</v>
      </c>
      <c r="T1625" s="1" t="s">
        <v>1741</v>
      </c>
      <c r="U1625" s="1" t="s">
        <v>1741</v>
      </c>
      <c r="V1625" s="1" t="s">
        <v>1741</v>
      </c>
      <c r="W1625" s="3" t="s">
        <v>1741</v>
      </c>
      <c r="X1625" s="3" t="s">
        <v>1741</v>
      </c>
      <c r="Y1625" s="3" t="s">
        <v>1741</v>
      </c>
      <c r="Z1625" s="3" t="s">
        <v>1741</v>
      </c>
      <c r="AA1625" s="3" t="s">
        <v>1741</v>
      </c>
      <c r="AB1625" s="3" t="s">
        <v>1741</v>
      </c>
      <c r="AC1625" s="3" t="s">
        <v>1741</v>
      </c>
      <c r="AD1625" s="3" t="s">
        <v>1741</v>
      </c>
      <c r="AE1625" s="3" t="s">
        <v>1741</v>
      </c>
      <c r="AF1625" s="3" t="s">
        <v>1741</v>
      </c>
      <c r="AG1625" s="3" t="s">
        <v>1741</v>
      </c>
      <c r="AH1625" s="3" t="s">
        <v>1741</v>
      </c>
      <c r="AI1625" s="15" t="s">
        <v>1741</v>
      </c>
    </row>
    <row r="1626" spans="1:35" x14ac:dyDescent="0.3">
      <c r="A1626" s="48" t="s">
        <v>442</v>
      </c>
      <c r="B1626" s="89" t="s">
        <v>553</v>
      </c>
      <c r="C1626" s="89" t="s">
        <v>35</v>
      </c>
      <c r="D1626" s="13">
        <v>2016</v>
      </c>
      <c r="E1626" s="4">
        <v>42383</v>
      </c>
      <c r="F1626" s="205">
        <v>6583661</v>
      </c>
      <c r="G1626" s="174">
        <v>146245</v>
      </c>
      <c r="H1626" s="1">
        <v>4.9078580234897151</v>
      </c>
      <c r="I1626" s="1">
        <v>3.3813509830640451</v>
      </c>
      <c r="J1626" s="1">
        <v>4.5822248177708564</v>
      </c>
      <c r="K1626" s="1">
        <v>2.4838318949667988</v>
      </c>
      <c r="L1626" s="1">
        <v>2.2613717474531176</v>
      </c>
      <c r="M1626" s="1">
        <v>3.9986589665390522</v>
      </c>
      <c r="N1626" s="1" t="s">
        <v>581</v>
      </c>
      <c r="O1626" s="1">
        <v>0.4433197067030043</v>
      </c>
      <c r="P1626" s="1" t="s">
        <v>1741</v>
      </c>
      <c r="Q1626" s="1" t="s">
        <v>1741</v>
      </c>
      <c r="R1626" s="1" t="s">
        <v>1741</v>
      </c>
      <c r="S1626" s="1" t="s">
        <v>1741</v>
      </c>
      <c r="T1626" s="1" t="s">
        <v>1741</v>
      </c>
      <c r="U1626" s="1" t="s">
        <v>1741</v>
      </c>
      <c r="V1626" s="1" t="s">
        <v>1741</v>
      </c>
      <c r="W1626" s="3" t="s">
        <v>1741</v>
      </c>
      <c r="X1626" s="3" t="s">
        <v>1741</v>
      </c>
      <c r="Y1626" s="3" t="s">
        <v>1741</v>
      </c>
      <c r="Z1626" s="3" t="s">
        <v>1741</v>
      </c>
      <c r="AA1626" s="3" t="s">
        <v>1741</v>
      </c>
      <c r="AB1626" s="3" t="s">
        <v>1741</v>
      </c>
      <c r="AC1626" s="3" t="s">
        <v>1741</v>
      </c>
      <c r="AD1626" s="3" t="s">
        <v>1741</v>
      </c>
      <c r="AE1626" s="3" t="s">
        <v>1741</v>
      </c>
      <c r="AF1626" s="3" t="s">
        <v>1741</v>
      </c>
      <c r="AG1626" s="3" t="s">
        <v>1741</v>
      </c>
      <c r="AH1626" s="3" t="s">
        <v>1741</v>
      </c>
      <c r="AI1626" s="15" t="s">
        <v>1741</v>
      </c>
    </row>
    <row r="1627" spans="1:35" x14ac:dyDescent="0.3">
      <c r="A1627" s="48" t="s">
        <v>443</v>
      </c>
      <c r="B1627" s="89" t="s">
        <v>553</v>
      </c>
      <c r="C1627" s="89" t="s">
        <v>35</v>
      </c>
      <c r="D1627" s="13">
        <v>2016</v>
      </c>
      <c r="E1627" s="4">
        <v>42416</v>
      </c>
      <c r="F1627" s="205">
        <v>6583661</v>
      </c>
      <c r="G1627" s="174">
        <v>146245</v>
      </c>
      <c r="H1627" s="1">
        <v>14.642604435218356</v>
      </c>
      <c r="I1627" s="1">
        <v>4.5405743239472773</v>
      </c>
      <c r="J1627" s="1">
        <v>9.7878929922657125</v>
      </c>
      <c r="K1627" s="1">
        <v>3.0945636767446794</v>
      </c>
      <c r="L1627" s="1">
        <v>2.7256057410073549</v>
      </c>
      <c r="M1627" s="1">
        <v>5.14291135143581</v>
      </c>
      <c r="N1627" s="1" t="s">
        <v>581</v>
      </c>
      <c r="O1627" s="1">
        <v>0.50986038102253328</v>
      </c>
      <c r="P1627" s="1" t="s">
        <v>1741</v>
      </c>
      <c r="Q1627" s="1" t="s">
        <v>1741</v>
      </c>
      <c r="R1627" s="1" t="s">
        <v>1741</v>
      </c>
      <c r="S1627" s="1" t="s">
        <v>1741</v>
      </c>
      <c r="T1627" s="1" t="s">
        <v>1741</v>
      </c>
      <c r="U1627" s="1" t="s">
        <v>1741</v>
      </c>
      <c r="V1627" s="1" t="s">
        <v>1741</v>
      </c>
      <c r="W1627" s="3" t="s">
        <v>1741</v>
      </c>
      <c r="X1627" s="3" t="s">
        <v>1741</v>
      </c>
      <c r="Y1627" s="3" t="s">
        <v>1741</v>
      </c>
      <c r="Z1627" s="3" t="s">
        <v>1741</v>
      </c>
      <c r="AA1627" s="3" t="s">
        <v>1741</v>
      </c>
      <c r="AB1627" s="3" t="s">
        <v>1741</v>
      </c>
      <c r="AC1627" s="3" t="s">
        <v>1741</v>
      </c>
      <c r="AD1627" s="3" t="s">
        <v>1741</v>
      </c>
      <c r="AE1627" s="3" t="s">
        <v>1741</v>
      </c>
      <c r="AF1627" s="3" t="s">
        <v>1741</v>
      </c>
      <c r="AG1627" s="3" t="s">
        <v>1741</v>
      </c>
      <c r="AH1627" s="3" t="s">
        <v>1741</v>
      </c>
      <c r="AI1627" s="15" t="s">
        <v>1741</v>
      </c>
    </row>
    <row r="1628" spans="1:35" x14ac:dyDescent="0.3">
      <c r="A1628" s="48" t="s">
        <v>444</v>
      </c>
      <c r="B1628" s="89" t="s">
        <v>553</v>
      </c>
      <c r="C1628" s="89" t="s">
        <v>35</v>
      </c>
      <c r="D1628" s="13">
        <v>2016</v>
      </c>
      <c r="E1628" s="4">
        <v>42416</v>
      </c>
      <c r="F1628" s="205">
        <v>6583661</v>
      </c>
      <c r="G1628" s="174">
        <v>146245</v>
      </c>
      <c r="H1628" s="1">
        <v>12.44973755017423</v>
      </c>
      <c r="I1628" s="1">
        <v>4.4532662873274225</v>
      </c>
      <c r="J1628" s="1">
        <v>9.5386727537382558</v>
      </c>
      <c r="K1628" s="1">
        <v>2.9021216532133565</v>
      </c>
      <c r="L1628" s="1">
        <v>2.5640355520268185</v>
      </c>
      <c r="M1628" s="1">
        <v>5.1145736844426795</v>
      </c>
      <c r="N1628" s="1" t="s">
        <v>581</v>
      </c>
      <c r="O1628" s="1">
        <v>0.34497816593886466</v>
      </c>
      <c r="P1628" s="1" t="s">
        <v>1741</v>
      </c>
      <c r="Q1628" s="1" t="s">
        <v>1741</v>
      </c>
      <c r="R1628" s="1" t="s">
        <v>1741</v>
      </c>
      <c r="S1628" s="1" t="s">
        <v>1741</v>
      </c>
      <c r="T1628" s="1" t="s">
        <v>1741</v>
      </c>
      <c r="U1628" s="1" t="s">
        <v>1741</v>
      </c>
      <c r="V1628" s="1" t="s">
        <v>1741</v>
      </c>
      <c r="W1628" s="3" t="s">
        <v>1741</v>
      </c>
      <c r="X1628" s="3" t="s">
        <v>1741</v>
      </c>
      <c r="Y1628" s="3" t="s">
        <v>1741</v>
      </c>
      <c r="Z1628" s="3" t="s">
        <v>1741</v>
      </c>
      <c r="AA1628" s="3" t="s">
        <v>1741</v>
      </c>
      <c r="AB1628" s="3" t="s">
        <v>1741</v>
      </c>
      <c r="AC1628" s="3" t="s">
        <v>1741</v>
      </c>
      <c r="AD1628" s="3" t="s">
        <v>1741</v>
      </c>
      <c r="AE1628" s="3" t="s">
        <v>1741</v>
      </c>
      <c r="AF1628" s="3" t="s">
        <v>1741</v>
      </c>
      <c r="AG1628" s="3" t="s">
        <v>1741</v>
      </c>
      <c r="AH1628" s="3" t="s">
        <v>1741</v>
      </c>
      <c r="AI1628" s="15" t="s">
        <v>1741</v>
      </c>
    </row>
    <row r="1629" spans="1:35" x14ac:dyDescent="0.3">
      <c r="A1629" s="48" t="s">
        <v>445</v>
      </c>
      <c r="B1629" s="89" t="s">
        <v>553</v>
      </c>
      <c r="C1629" s="89" t="s">
        <v>35</v>
      </c>
      <c r="D1629" s="13">
        <v>2016</v>
      </c>
      <c r="E1629" s="4">
        <v>42445</v>
      </c>
      <c r="F1629" s="205">
        <v>6583661</v>
      </c>
      <c r="G1629" s="174">
        <v>146245</v>
      </c>
      <c r="H1629" s="1">
        <v>11.648149985120524</v>
      </c>
      <c r="I1629" s="1">
        <v>3.5954601064709193</v>
      </c>
      <c r="J1629" s="1">
        <v>7.8919088714743921</v>
      </c>
      <c r="K1629" s="1">
        <v>2.7452633667294917</v>
      </c>
      <c r="L1629" s="1">
        <v>2.3939423998941907</v>
      </c>
      <c r="M1629" s="1">
        <v>4.0313460966173995</v>
      </c>
      <c r="N1629" s="1" t="s">
        <v>581</v>
      </c>
      <c r="O1629" s="1">
        <v>0.44696293357140493</v>
      </c>
      <c r="P1629" s="1" t="s">
        <v>1741</v>
      </c>
      <c r="Q1629" s="1" t="s">
        <v>1741</v>
      </c>
      <c r="R1629" s="1" t="s">
        <v>1741</v>
      </c>
      <c r="S1629" s="1" t="s">
        <v>1741</v>
      </c>
      <c r="T1629" s="1" t="s">
        <v>1741</v>
      </c>
      <c r="U1629" s="1" t="s">
        <v>1741</v>
      </c>
      <c r="V1629" s="1" t="s">
        <v>1741</v>
      </c>
      <c r="W1629" s="3" t="s">
        <v>1741</v>
      </c>
      <c r="X1629" s="3" t="s">
        <v>1741</v>
      </c>
      <c r="Y1629" s="3" t="s">
        <v>1741</v>
      </c>
      <c r="Z1629" s="3" t="s">
        <v>1741</v>
      </c>
      <c r="AA1629" s="3" t="s">
        <v>1741</v>
      </c>
      <c r="AB1629" s="3" t="s">
        <v>1741</v>
      </c>
      <c r="AC1629" s="3" t="s">
        <v>1741</v>
      </c>
      <c r="AD1629" s="3" t="s">
        <v>1741</v>
      </c>
      <c r="AE1629" s="3" t="s">
        <v>1741</v>
      </c>
      <c r="AF1629" s="3" t="s">
        <v>1741</v>
      </c>
      <c r="AG1629" s="3" t="s">
        <v>1741</v>
      </c>
      <c r="AH1629" s="3" t="s">
        <v>1741</v>
      </c>
      <c r="AI1629" s="15" t="s">
        <v>1741</v>
      </c>
    </row>
    <row r="1630" spans="1:35" x14ac:dyDescent="0.3">
      <c r="A1630" s="48" t="s">
        <v>446</v>
      </c>
      <c r="B1630" s="89" t="s">
        <v>553</v>
      </c>
      <c r="C1630" s="89" t="s">
        <v>35</v>
      </c>
      <c r="D1630" s="13">
        <v>2016</v>
      </c>
      <c r="E1630" s="4">
        <v>42445</v>
      </c>
      <c r="F1630" s="205">
        <v>6583661</v>
      </c>
      <c r="G1630" s="174">
        <v>146245</v>
      </c>
      <c r="H1630" s="1">
        <v>12.742882591627355</v>
      </c>
      <c r="I1630" s="1">
        <v>3.7850922046646653</v>
      </c>
      <c r="J1630" s="1">
        <v>8.3685217563421634</v>
      </c>
      <c r="K1630" s="1">
        <v>2.9500544320918416</v>
      </c>
      <c r="L1630" s="1">
        <v>2.3950120410384983</v>
      </c>
      <c r="M1630" s="1">
        <v>4.3849173621878395</v>
      </c>
      <c r="N1630" s="1" t="s">
        <v>581</v>
      </c>
      <c r="O1630" s="1">
        <v>0.37335466631478248</v>
      </c>
      <c r="P1630" s="1" t="s">
        <v>1741</v>
      </c>
      <c r="Q1630" s="1" t="s">
        <v>1741</v>
      </c>
      <c r="R1630" s="1" t="s">
        <v>1741</v>
      </c>
      <c r="S1630" s="1" t="s">
        <v>1741</v>
      </c>
      <c r="T1630" s="1" t="s">
        <v>1741</v>
      </c>
      <c r="U1630" s="1" t="s">
        <v>1741</v>
      </c>
      <c r="V1630" s="1" t="s">
        <v>1741</v>
      </c>
      <c r="W1630" s="3" t="s">
        <v>1741</v>
      </c>
      <c r="X1630" s="3" t="s">
        <v>1741</v>
      </c>
      <c r="Y1630" s="3" t="s">
        <v>1741</v>
      </c>
      <c r="Z1630" s="3" t="s">
        <v>1741</v>
      </c>
      <c r="AA1630" s="3" t="s">
        <v>1741</v>
      </c>
      <c r="AB1630" s="3" t="s">
        <v>1741</v>
      </c>
      <c r="AC1630" s="3" t="s">
        <v>1741</v>
      </c>
      <c r="AD1630" s="3" t="s">
        <v>1741</v>
      </c>
      <c r="AE1630" s="3" t="s">
        <v>1741</v>
      </c>
      <c r="AF1630" s="3" t="s">
        <v>1741</v>
      </c>
      <c r="AG1630" s="3" t="s">
        <v>1741</v>
      </c>
      <c r="AH1630" s="3" t="s">
        <v>1741</v>
      </c>
      <c r="AI1630" s="15" t="s">
        <v>1741</v>
      </c>
    </row>
    <row r="1631" spans="1:35" x14ac:dyDescent="0.3">
      <c r="A1631" s="48" t="s">
        <v>447</v>
      </c>
      <c r="B1631" s="89" t="s">
        <v>553</v>
      </c>
      <c r="C1631" s="89" t="s">
        <v>35</v>
      </c>
      <c r="D1631" s="13">
        <v>2016</v>
      </c>
      <c r="E1631" s="4">
        <v>42473</v>
      </c>
      <c r="F1631" s="205">
        <v>6583661</v>
      </c>
      <c r="G1631" s="174">
        <v>146245</v>
      </c>
      <c r="H1631" s="1">
        <v>10.471492311238434</v>
      </c>
      <c r="I1631" s="1">
        <v>3.175565543811123</v>
      </c>
      <c r="J1631" s="1">
        <v>7.5235849056603774</v>
      </c>
      <c r="K1631" s="1">
        <v>2.9993578978563664</v>
      </c>
      <c r="L1631" s="1">
        <v>2.8079785307385818</v>
      </c>
      <c r="M1631" s="1">
        <v>4.7025749942375441</v>
      </c>
      <c r="N1631" s="1" t="s">
        <v>581</v>
      </c>
      <c r="O1631" s="1">
        <v>0.37645296190193944</v>
      </c>
      <c r="P1631" s="1" t="s">
        <v>1741</v>
      </c>
      <c r="Q1631" s="1" t="s">
        <v>1741</v>
      </c>
      <c r="R1631" s="1" t="s">
        <v>1741</v>
      </c>
      <c r="S1631" s="1" t="s">
        <v>1741</v>
      </c>
      <c r="T1631" s="1" t="s">
        <v>1741</v>
      </c>
      <c r="U1631" s="1" t="s">
        <v>1741</v>
      </c>
      <c r="V1631" s="1" t="s">
        <v>1741</v>
      </c>
      <c r="W1631" s="3" t="s">
        <v>1741</v>
      </c>
      <c r="X1631" s="3" t="s">
        <v>1741</v>
      </c>
      <c r="Y1631" s="3" t="s">
        <v>1741</v>
      </c>
      <c r="Z1631" s="3" t="s">
        <v>1741</v>
      </c>
      <c r="AA1631" s="3" t="s">
        <v>1741</v>
      </c>
      <c r="AB1631" s="3" t="s">
        <v>1741</v>
      </c>
      <c r="AC1631" s="3" t="s">
        <v>1741</v>
      </c>
      <c r="AD1631" s="3" t="s">
        <v>1741</v>
      </c>
      <c r="AE1631" s="3" t="s">
        <v>1741</v>
      </c>
      <c r="AF1631" s="3" t="s">
        <v>1741</v>
      </c>
      <c r="AG1631" s="3" t="s">
        <v>1741</v>
      </c>
      <c r="AH1631" s="3" t="s">
        <v>1741</v>
      </c>
      <c r="AI1631" s="15" t="s">
        <v>1741</v>
      </c>
    </row>
    <row r="1632" spans="1:35" x14ac:dyDescent="0.3">
      <c r="A1632" s="48" t="s">
        <v>448</v>
      </c>
      <c r="B1632" s="89" t="s">
        <v>553</v>
      </c>
      <c r="C1632" s="89" t="s">
        <v>35</v>
      </c>
      <c r="D1632" s="13">
        <v>2016</v>
      </c>
      <c r="E1632" s="4">
        <v>42473</v>
      </c>
      <c r="F1632" s="205">
        <v>6583661</v>
      </c>
      <c r="G1632" s="174">
        <v>146245</v>
      </c>
      <c r="H1632" s="1">
        <v>10.910807312997608</v>
      </c>
      <c r="I1632" s="1">
        <v>3.1925149896792373</v>
      </c>
      <c r="J1632" s="1">
        <v>7.7482307263851125</v>
      </c>
      <c r="K1632" s="1">
        <v>2.8042167687821502</v>
      </c>
      <c r="L1632" s="1">
        <v>2.9119458733331149</v>
      </c>
      <c r="M1632" s="1">
        <v>4.5480980308639953</v>
      </c>
      <c r="N1632" s="1" t="s">
        <v>581</v>
      </c>
      <c r="O1632" s="1">
        <v>0.47942400314537531</v>
      </c>
      <c r="P1632" s="1" t="s">
        <v>1741</v>
      </c>
      <c r="Q1632" s="1" t="s">
        <v>1741</v>
      </c>
      <c r="R1632" s="1" t="s">
        <v>1741</v>
      </c>
      <c r="S1632" s="1" t="s">
        <v>1741</v>
      </c>
      <c r="T1632" s="1" t="s">
        <v>1741</v>
      </c>
      <c r="U1632" s="1" t="s">
        <v>1741</v>
      </c>
      <c r="V1632" s="1" t="s">
        <v>1741</v>
      </c>
      <c r="W1632" s="3" t="s">
        <v>1741</v>
      </c>
      <c r="X1632" s="3" t="s">
        <v>1741</v>
      </c>
      <c r="Y1632" s="3" t="s">
        <v>1741</v>
      </c>
      <c r="Z1632" s="3" t="s">
        <v>1741</v>
      </c>
      <c r="AA1632" s="3" t="s">
        <v>1741</v>
      </c>
      <c r="AB1632" s="3" t="s">
        <v>1741</v>
      </c>
      <c r="AC1632" s="3" t="s">
        <v>1741</v>
      </c>
      <c r="AD1632" s="3" t="s">
        <v>1741</v>
      </c>
      <c r="AE1632" s="3" t="s">
        <v>1741</v>
      </c>
      <c r="AF1632" s="3" t="s">
        <v>1741</v>
      </c>
      <c r="AG1632" s="3" t="s">
        <v>1741</v>
      </c>
      <c r="AH1632" s="3" t="s">
        <v>1741</v>
      </c>
      <c r="AI1632" s="15" t="s">
        <v>1741</v>
      </c>
    </row>
    <row r="1633" spans="1:35" x14ac:dyDescent="0.3">
      <c r="A1633" s="48" t="s">
        <v>449</v>
      </c>
      <c r="B1633" s="89" t="s">
        <v>553</v>
      </c>
      <c r="C1633" s="89" t="s">
        <v>35</v>
      </c>
      <c r="D1633" s="13">
        <v>2016</v>
      </c>
      <c r="E1633" s="4">
        <v>42503</v>
      </c>
      <c r="F1633" s="205">
        <v>6583661</v>
      </c>
      <c r="G1633" s="174">
        <v>146245</v>
      </c>
      <c r="H1633" s="1">
        <v>13.274790468364831</v>
      </c>
      <c r="I1633" s="1">
        <v>3.9260476581758414</v>
      </c>
      <c r="J1633" s="1">
        <v>8.1088578471651598</v>
      </c>
      <c r="K1633" s="1">
        <v>2.6107313064913722</v>
      </c>
      <c r="L1633" s="1">
        <v>2.7280197206244861</v>
      </c>
      <c r="M1633" s="1">
        <v>4.6437140509449462</v>
      </c>
      <c r="N1633" s="1" t="s">
        <v>581</v>
      </c>
      <c r="O1633" s="1" t="s">
        <v>556</v>
      </c>
      <c r="P1633" s="1" t="s">
        <v>1741</v>
      </c>
      <c r="Q1633" s="1" t="s">
        <v>1741</v>
      </c>
      <c r="R1633" s="1" t="s">
        <v>1741</v>
      </c>
      <c r="S1633" s="1" t="s">
        <v>1741</v>
      </c>
      <c r="T1633" s="1" t="s">
        <v>1741</v>
      </c>
      <c r="U1633" s="1" t="s">
        <v>1741</v>
      </c>
      <c r="V1633" s="1" t="s">
        <v>1741</v>
      </c>
      <c r="W1633" s="3" t="s">
        <v>1741</v>
      </c>
      <c r="X1633" s="3" t="s">
        <v>1741</v>
      </c>
      <c r="Y1633" s="3" t="s">
        <v>1741</v>
      </c>
      <c r="Z1633" s="3" t="s">
        <v>1741</v>
      </c>
      <c r="AA1633" s="3" t="s">
        <v>1741</v>
      </c>
      <c r="AB1633" s="3" t="s">
        <v>1741</v>
      </c>
      <c r="AC1633" s="3" t="s">
        <v>1741</v>
      </c>
      <c r="AD1633" s="3" t="s">
        <v>1741</v>
      </c>
      <c r="AE1633" s="3" t="s">
        <v>1741</v>
      </c>
      <c r="AF1633" s="3" t="s">
        <v>1741</v>
      </c>
      <c r="AG1633" s="3" t="s">
        <v>1741</v>
      </c>
      <c r="AH1633" s="3" t="s">
        <v>1741</v>
      </c>
      <c r="AI1633" s="15" t="s">
        <v>1741</v>
      </c>
    </row>
    <row r="1634" spans="1:35" x14ac:dyDescent="0.3">
      <c r="A1634" s="48" t="s">
        <v>450</v>
      </c>
      <c r="B1634" s="89" t="s">
        <v>553</v>
      </c>
      <c r="C1634" s="89" t="s">
        <v>35</v>
      </c>
      <c r="D1634" s="13">
        <v>2016</v>
      </c>
      <c r="E1634" s="4">
        <v>42503</v>
      </c>
      <c r="F1634" s="205">
        <v>6583661</v>
      </c>
      <c r="G1634" s="174">
        <v>146245</v>
      </c>
      <c r="H1634" s="1">
        <v>13.275226794635813</v>
      </c>
      <c r="I1634" s="1">
        <v>3.9590454904023136</v>
      </c>
      <c r="J1634" s="1">
        <v>8.2734683144885608</v>
      </c>
      <c r="K1634" s="1">
        <v>2.9920950565343154</v>
      </c>
      <c r="L1634" s="1">
        <v>2.9318958716802523</v>
      </c>
      <c r="M1634" s="1">
        <v>4.7424730475940047</v>
      </c>
      <c r="N1634" s="1" t="s">
        <v>581</v>
      </c>
      <c r="O1634" s="1" t="s">
        <v>556</v>
      </c>
      <c r="P1634" s="1" t="s">
        <v>1741</v>
      </c>
      <c r="Q1634" s="1" t="s">
        <v>1741</v>
      </c>
      <c r="R1634" s="1" t="s">
        <v>1741</v>
      </c>
      <c r="S1634" s="1" t="s">
        <v>1741</v>
      </c>
      <c r="T1634" s="1" t="s">
        <v>1741</v>
      </c>
      <c r="U1634" s="1" t="s">
        <v>1741</v>
      </c>
      <c r="V1634" s="1" t="s">
        <v>1741</v>
      </c>
      <c r="W1634" s="3" t="s">
        <v>1741</v>
      </c>
      <c r="X1634" s="3" t="s">
        <v>1741</v>
      </c>
      <c r="Y1634" s="3" t="s">
        <v>1741</v>
      </c>
      <c r="Z1634" s="3" t="s">
        <v>1741</v>
      </c>
      <c r="AA1634" s="3" t="s">
        <v>1741</v>
      </c>
      <c r="AB1634" s="3" t="s">
        <v>1741</v>
      </c>
      <c r="AC1634" s="3" t="s">
        <v>1741</v>
      </c>
      <c r="AD1634" s="3" t="s">
        <v>1741</v>
      </c>
      <c r="AE1634" s="3" t="s">
        <v>1741</v>
      </c>
      <c r="AF1634" s="3" t="s">
        <v>1741</v>
      </c>
      <c r="AG1634" s="3" t="s">
        <v>1741</v>
      </c>
      <c r="AH1634" s="3" t="s">
        <v>1741</v>
      </c>
      <c r="AI1634" s="15" t="s">
        <v>1741</v>
      </c>
    </row>
    <row r="1635" spans="1:35" x14ac:dyDescent="0.3">
      <c r="A1635" s="48" t="s">
        <v>451</v>
      </c>
      <c r="B1635" s="89" t="s">
        <v>553</v>
      </c>
      <c r="C1635" s="89" t="s">
        <v>35</v>
      </c>
      <c r="D1635" s="13">
        <v>2016</v>
      </c>
      <c r="E1635" s="4">
        <v>42533</v>
      </c>
      <c r="F1635" s="205">
        <v>6583661</v>
      </c>
      <c r="G1635" s="174">
        <v>146245</v>
      </c>
      <c r="H1635" s="1">
        <v>11.637685715231131</v>
      </c>
      <c r="I1635" s="1">
        <v>4.7296581847059995</v>
      </c>
      <c r="J1635" s="1">
        <v>5.3787101684259291</v>
      </c>
      <c r="K1635" s="1">
        <v>2.9632540286555709</v>
      </c>
      <c r="L1635" s="1">
        <v>2.372067436550743</v>
      </c>
      <c r="M1635" s="1">
        <v>4.5222941001290486</v>
      </c>
      <c r="N1635" s="1" t="s">
        <v>581</v>
      </c>
      <c r="O1635" s="1">
        <v>0.84726680123093223</v>
      </c>
      <c r="P1635" s="1" t="s">
        <v>1741</v>
      </c>
      <c r="Q1635" s="1" t="s">
        <v>1741</v>
      </c>
      <c r="R1635" s="1" t="s">
        <v>1741</v>
      </c>
      <c r="S1635" s="1" t="s">
        <v>1741</v>
      </c>
      <c r="T1635" s="1" t="s">
        <v>1741</v>
      </c>
      <c r="U1635" s="1" t="s">
        <v>1741</v>
      </c>
      <c r="V1635" s="1" t="s">
        <v>1741</v>
      </c>
      <c r="W1635" s="3" t="s">
        <v>1741</v>
      </c>
      <c r="X1635" s="3" t="s">
        <v>1741</v>
      </c>
      <c r="Y1635" s="3" t="s">
        <v>1741</v>
      </c>
      <c r="Z1635" s="3" t="s">
        <v>1741</v>
      </c>
      <c r="AA1635" s="3" t="s">
        <v>1741</v>
      </c>
      <c r="AB1635" s="3" t="s">
        <v>1741</v>
      </c>
      <c r="AC1635" s="3" t="s">
        <v>1741</v>
      </c>
      <c r="AD1635" s="3" t="s">
        <v>1741</v>
      </c>
      <c r="AE1635" s="3" t="s">
        <v>1741</v>
      </c>
      <c r="AF1635" s="3" t="s">
        <v>1741</v>
      </c>
      <c r="AG1635" s="3" t="s">
        <v>1741</v>
      </c>
      <c r="AH1635" s="3" t="s">
        <v>1741</v>
      </c>
      <c r="AI1635" s="15" t="s">
        <v>1741</v>
      </c>
    </row>
    <row r="1636" spans="1:35" x14ac:dyDescent="0.3">
      <c r="A1636" s="48" t="s">
        <v>452</v>
      </c>
      <c r="B1636" s="89" t="s">
        <v>553</v>
      </c>
      <c r="C1636" s="89" t="s">
        <v>35</v>
      </c>
      <c r="D1636" s="13">
        <v>2016</v>
      </c>
      <c r="E1636" s="4">
        <v>42533</v>
      </c>
      <c r="F1636" s="205">
        <v>6583661</v>
      </c>
      <c r="G1636" s="174">
        <v>146245</v>
      </c>
      <c r="H1636" s="1">
        <v>11.183900219225404</v>
      </c>
      <c r="I1636" s="1">
        <v>4.7145087358001723</v>
      </c>
      <c r="J1636" s="1">
        <v>4.8678004384508071</v>
      </c>
      <c r="K1636" s="1">
        <v>2.8450308908523216</v>
      </c>
      <c r="L1636" s="1">
        <v>2.5106706304391153</v>
      </c>
      <c r="M1636" s="1">
        <v>4.2738407626386765</v>
      </c>
      <c r="N1636" s="1" t="s">
        <v>581</v>
      </c>
      <c r="O1636" s="1">
        <v>0.75749850528133933</v>
      </c>
      <c r="P1636" s="1" t="s">
        <v>1741</v>
      </c>
      <c r="Q1636" s="1" t="s">
        <v>1741</v>
      </c>
      <c r="R1636" s="1" t="s">
        <v>1741</v>
      </c>
      <c r="S1636" s="1" t="s">
        <v>1741</v>
      </c>
      <c r="T1636" s="1" t="s">
        <v>1741</v>
      </c>
      <c r="U1636" s="1" t="s">
        <v>1741</v>
      </c>
      <c r="V1636" s="1" t="s">
        <v>1741</v>
      </c>
      <c r="W1636" s="3" t="s">
        <v>1741</v>
      </c>
      <c r="X1636" s="3" t="s">
        <v>1741</v>
      </c>
      <c r="Y1636" s="3" t="s">
        <v>1741</v>
      </c>
      <c r="Z1636" s="3" t="s">
        <v>1741</v>
      </c>
      <c r="AA1636" s="3" t="s">
        <v>1741</v>
      </c>
      <c r="AB1636" s="3" t="s">
        <v>1741</v>
      </c>
      <c r="AC1636" s="3" t="s">
        <v>1741</v>
      </c>
      <c r="AD1636" s="3" t="s">
        <v>1741</v>
      </c>
      <c r="AE1636" s="3" t="s">
        <v>1741</v>
      </c>
      <c r="AF1636" s="3" t="s">
        <v>1741</v>
      </c>
      <c r="AG1636" s="3" t="s">
        <v>1741</v>
      </c>
      <c r="AH1636" s="3" t="s">
        <v>1741</v>
      </c>
      <c r="AI1636" s="15" t="s">
        <v>1741</v>
      </c>
    </row>
    <row r="1637" spans="1:35" x14ac:dyDescent="0.3">
      <c r="A1637" s="86" t="s">
        <v>453</v>
      </c>
      <c r="B1637" s="89" t="s">
        <v>553</v>
      </c>
      <c r="C1637" s="89" t="s">
        <v>35</v>
      </c>
      <c r="D1637" s="13">
        <v>2016</v>
      </c>
      <c r="E1637" s="4">
        <v>42563</v>
      </c>
      <c r="F1637" s="205">
        <v>6583661</v>
      </c>
      <c r="G1637" s="174">
        <v>146245</v>
      </c>
      <c r="H1637" s="1">
        <v>11.7010817585172</v>
      </c>
      <c r="I1637" s="1">
        <v>5.5047656739553448</v>
      </c>
      <c r="J1637" s="1">
        <v>3.0585402856106336</v>
      </c>
      <c r="K1637" s="1">
        <v>0.9391345931862406</v>
      </c>
      <c r="L1637" s="1">
        <v>3.0572870287919267</v>
      </c>
      <c r="M1637" s="1">
        <v>3.5703802645031493</v>
      </c>
      <c r="N1637" s="5" t="s">
        <v>581</v>
      </c>
      <c r="O1637" s="1">
        <v>1.8647059793542431</v>
      </c>
      <c r="P1637" s="1" t="s">
        <v>1741</v>
      </c>
      <c r="Q1637" s="1" t="s">
        <v>1741</v>
      </c>
      <c r="R1637" s="1" t="s">
        <v>1741</v>
      </c>
      <c r="S1637" s="1" t="s">
        <v>1741</v>
      </c>
      <c r="T1637" s="1" t="s">
        <v>1741</v>
      </c>
      <c r="U1637" s="1" t="s">
        <v>1741</v>
      </c>
      <c r="V1637" s="1" t="s">
        <v>1741</v>
      </c>
      <c r="W1637" s="3" t="s">
        <v>1741</v>
      </c>
      <c r="X1637" s="3" t="s">
        <v>1741</v>
      </c>
      <c r="Y1637" s="3" t="s">
        <v>1741</v>
      </c>
      <c r="Z1637" s="3" t="s">
        <v>1741</v>
      </c>
      <c r="AA1637" s="3" t="s">
        <v>1741</v>
      </c>
      <c r="AB1637" s="3" t="s">
        <v>1741</v>
      </c>
      <c r="AC1637" s="3" t="s">
        <v>1741</v>
      </c>
      <c r="AD1637" s="3" t="s">
        <v>1741</v>
      </c>
      <c r="AE1637" s="3" t="s">
        <v>1741</v>
      </c>
      <c r="AF1637" s="3" t="s">
        <v>1741</v>
      </c>
      <c r="AG1637" s="3" t="s">
        <v>1741</v>
      </c>
      <c r="AH1637" s="3" t="s">
        <v>1741</v>
      </c>
      <c r="AI1637" s="15" t="s">
        <v>1741</v>
      </c>
    </row>
    <row r="1638" spans="1:35" x14ac:dyDescent="0.3">
      <c r="A1638" s="86" t="s">
        <v>454</v>
      </c>
      <c r="B1638" s="89" t="s">
        <v>553</v>
      </c>
      <c r="C1638" s="89" t="s">
        <v>35</v>
      </c>
      <c r="D1638" s="13">
        <v>2016</v>
      </c>
      <c r="E1638" s="4">
        <v>42563</v>
      </c>
      <c r="F1638" s="205">
        <v>6583661</v>
      </c>
      <c r="G1638" s="174">
        <v>146245</v>
      </c>
      <c r="H1638" s="1">
        <v>11.378031878031878</v>
      </c>
      <c r="I1638" s="1">
        <v>5.8050358050358053</v>
      </c>
      <c r="J1638" s="1">
        <v>2.8656568656568657</v>
      </c>
      <c r="K1638" s="1">
        <v>1.2135927135927136</v>
      </c>
      <c r="L1638" s="1">
        <v>3.069003069003069</v>
      </c>
      <c r="M1638" s="1">
        <v>2.7376002376002377</v>
      </c>
      <c r="N1638" s="5" t="s">
        <v>581</v>
      </c>
      <c r="O1638" s="1">
        <v>2.0704138204138203</v>
      </c>
      <c r="P1638" s="1" t="s">
        <v>1741</v>
      </c>
      <c r="Q1638" s="1" t="s">
        <v>1741</v>
      </c>
      <c r="R1638" s="1" t="s">
        <v>1741</v>
      </c>
      <c r="S1638" s="1" t="s">
        <v>1741</v>
      </c>
      <c r="T1638" s="1" t="s">
        <v>1741</v>
      </c>
      <c r="U1638" s="1" t="s">
        <v>1741</v>
      </c>
      <c r="V1638" s="1" t="s">
        <v>1741</v>
      </c>
      <c r="W1638" s="3" t="s">
        <v>1741</v>
      </c>
      <c r="X1638" s="3" t="s">
        <v>1741</v>
      </c>
      <c r="Y1638" s="3" t="s">
        <v>1741</v>
      </c>
      <c r="Z1638" s="3" t="s">
        <v>1741</v>
      </c>
      <c r="AA1638" s="3" t="s">
        <v>1741</v>
      </c>
      <c r="AB1638" s="3" t="s">
        <v>1741</v>
      </c>
      <c r="AC1638" s="3" t="s">
        <v>1741</v>
      </c>
      <c r="AD1638" s="3" t="s">
        <v>1741</v>
      </c>
      <c r="AE1638" s="3" t="s">
        <v>1741</v>
      </c>
      <c r="AF1638" s="3" t="s">
        <v>1741</v>
      </c>
      <c r="AG1638" s="3" t="s">
        <v>1741</v>
      </c>
      <c r="AH1638" s="3" t="s">
        <v>1741</v>
      </c>
      <c r="AI1638" s="15" t="s">
        <v>1741</v>
      </c>
    </row>
    <row r="1639" spans="1:35" x14ac:dyDescent="0.3">
      <c r="A1639" s="48" t="s">
        <v>455</v>
      </c>
      <c r="B1639" s="89" t="s">
        <v>553</v>
      </c>
      <c r="C1639" s="89" t="s">
        <v>35</v>
      </c>
      <c r="D1639" s="13">
        <v>2016</v>
      </c>
      <c r="E1639" s="4">
        <v>42594</v>
      </c>
      <c r="F1639" s="205">
        <v>6583661</v>
      </c>
      <c r="G1639" s="174">
        <v>146245</v>
      </c>
      <c r="H1639" s="1">
        <v>5.5899007394577307</v>
      </c>
      <c r="I1639" s="1">
        <v>2.7369095996269404</v>
      </c>
      <c r="J1639" s="1">
        <v>3.5613883152354946</v>
      </c>
      <c r="K1639" s="1">
        <v>1.0808740257144758</v>
      </c>
      <c r="L1639" s="1">
        <v>1.5550512957164746</v>
      </c>
      <c r="M1639" s="1">
        <v>2.3297082139764171</v>
      </c>
      <c r="N1639" s="1" t="s">
        <v>581</v>
      </c>
      <c r="O1639" s="1">
        <v>0.63261941243088404</v>
      </c>
      <c r="P1639" s="1" t="s">
        <v>1741</v>
      </c>
      <c r="Q1639" s="1" t="s">
        <v>1741</v>
      </c>
      <c r="R1639" s="1" t="s">
        <v>1741</v>
      </c>
      <c r="S1639" s="1" t="s">
        <v>1741</v>
      </c>
      <c r="T1639" s="1" t="s">
        <v>1741</v>
      </c>
      <c r="U1639" s="1" t="s">
        <v>1741</v>
      </c>
      <c r="V1639" s="1" t="s">
        <v>1741</v>
      </c>
      <c r="W1639" s="3" t="s">
        <v>1741</v>
      </c>
      <c r="X1639" s="3" t="s">
        <v>1741</v>
      </c>
      <c r="Y1639" s="3" t="s">
        <v>1741</v>
      </c>
      <c r="Z1639" s="3" t="s">
        <v>1741</v>
      </c>
      <c r="AA1639" s="3" t="s">
        <v>1741</v>
      </c>
      <c r="AB1639" s="3" t="s">
        <v>1741</v>
      </c>
      <c r="AC1639" s="3" t="s">
        <v>1741</v>
      </c>
      <c r="AD1639" s="3" t="s">
        <v>1741</v>
      </c>
      <c r="AE1639" s="3" t="s">
        <v>1741</v>
      </c>
      <c r="AF1639" s="3" t="s">
        <v>1741</v>
      </c>
      <c r="AG1639" s="3" t="s">
        <v>1741</v>
      </c>
      <c r="AH1639" s="3" t="s">
        <v>1741</v>
      </c>
      <c r="AI1639" s="15" t="s">
        <v>1741</v>
      </c>
    </row>
    <row r="1640" spans="1:35" x14ac:dyDescent="0.3">
      <c r="A1640" s="48" t="s">
        <v>456</v>
      </c>
      <c r="B1640" s="89" t="s">
        <v>553</v>
      </c>
      <c r="C1640" s="89" t="s">
        <v>35</v>
      </c>
      <c r="D1640" s="13">
        <v>2016</v>
      </c>
      <c r="E1640" s="4">
        <v>42594</v>
      </c>
      <c r="F1640" s="205">
        <v>6583661</v>
      </c>
      <c r="G1640" s="174">
        <v>146245</v>
      </c>
      <c r="H1640" s="1">
        <v>5.5930294195600316</v>
      </c>
      <c r="I1640" s="1">
        <v>2.7288464086933475</v>
      </c>
      <c r="J1640" s="1">
        <v>3.509143917307183</v>
      </c>
      <c r="K1640" s="1">
        <v>1.426252319109462</v>
      </c>
      <c r="L1640" s="1">
        <v>1.6195915054333423</v>
      </c>
      <c r="M1640" s="1">
        <v>2.2907003710575138</v>
      </c>
      <c r="N1640" s="1" t="s">
        <v>581</v>
      </c>
      <c r="O1640" s="1">
        <v>0.58946793002915454</v>
      </c>
      <c r="P1640" s="1" t="s">
        <v>1741</v>
      </c>
      <c r="Q1640" s="1" t="s">
        <v>1741</v>
      </c>
      <c r="R1640" s="1" t="s">
        <v>1741</v>
      </c>
      <c r="S1640" s="1" t="s">
        <v>1741</v>
      </c>
      <c r="T1640" s="1" t="s">
        <v>1741</v>
      </c>
      <c r="U1640" s="1" t="s">
        <v>1741</v>
      </c>
      <c r="V1640" s="1" t="s">
        <v>1741</v>
      </c>
      <c r="W1640" s="3" t="s">
        <v>1741</v>
      </c>
      <c r="X1640" s="3" t="s">
        <v>1741</v>
      </c>
      <c r="Y1640" s="3" t="s">
        <v>1741</v>
      </c>
      <c r="Z1640" s="3" t="s">
        <v>1741</v>
      </c>
      <c r="AA1640" s="3" t="s">
        <v>1741</v>
      </c>
      <c r="AB1640" s="3" t="s">
        <v>1741</v>
      </c>
      <c r="AC1640" s="3" t="s">
        <v>1741</v>
      </c>
      <c r="AD1640" s="3" t="s">
        <v>1741</v>
      </c>
      <c r="AE1640" s="3" t="s">
        <v>1741</v>
      </c>
      <c r="AF1640" s="3" t="s">
        <v>1741</v>
      </c>
      <c r="AG1640" s="3" t="s">
        <v>1741</v>
      </c>
      <c r="AH1640" s="3" t="s">
        <v>1741</v>
      </c>
      <c r="AI1640" s="15" t="s">
        <v>1741</v>
      </c>
    </row>
    <row r="1641" spans="1:35" x14ac:dyDescent="0.3">
      <c r="A1641" s="48" t="s">
        <v>457</v>
      </c>
      <c r="B1641" s="89" t="s">
        <v>553</v>
      </c>
      <c r="C1641" s="89" t="s">
        <v>35</v>
      </c>
      <c r="D1641" s="13">
        <v>2016</v>
      </c>
      <c r="E1641" s="4">
        <v>42627</v>
      </c>
      <c r="F1641" s="205">
        <v>6583661</v>
      </c>
      <c r="G1641" s="174">
        <v>146245</v>
      </c>
      <c r="H1641" s="1">
        <v>12.008913605736677</v>
      </c>
      <c r="I1641" s="1">
        <v>2.7495643100558347</v>
      </c>
      <c r="J1641" s="1">
        <v>5.6532118951680044</v>
      </c>
      <c r="K1641" s="1">
        <v>2.6554219809739479</v>
      </c>
      <c r="L1641" s="1">
        <v>1.9447867061840221</v>
      </c>
      <c r="M1641" s="1">
        <v>2.9453750263634046</v>
      </c>
      <c r="N1641" s="1" t="s">
        <v>581</v>
      </c>
      <c r="O1641" s="1">
        <v>0.52313874365890756</v>
      </c>
      <c r="P1641" s="1" t="s">
        <v>1741</v>
      </c>
      <c r="Q1641" s="1" t="s">
        <v>1741</v>
      </c>
      <c r="R1641" s="1" t="s">
        <v>1741</v>
      </c>
      <c r="S1641" s="1" t="s">
        <v>1741</v>
      </c>
      <c r="T1641" s="1" t="s">
        <v>1741</v>
      </c>
      <c r="U1641" s="1" t="s">
        <v>1741</v>
      </c>
      <c r="V1641" s="1" t="s">
        <v>1741</v>
      </c>
      <c r="W1641" s="3" t="s">
        <v>1741</v>
      </c>
      <c r="X1641" s="3" t="s">
        <v>1741</v>
      </c>
      <c r="Y1641" s="3" t="s">
        <v>1741</v>
      </c>
      <c r="Z1641" s="3" t="s">
        <v>1741</v>
      </c>
      <c r="AA1641" s="3" t="s">
        <v>1741</v>
      </c>
      <c r="AB1641" s="3" t="s">
        <v>1741</v>
      </c>
      <c r="AC1641" s="3" t="s">
        <v>1741</v>
      </c>
      <c r="AD1641" s="3" t="s">
        <v>1741</v>
      </c>
      <c r="AE1641" s="3" t="s">
        <v>1741</v>
      </c>
      <c r="AF1641" s="3" t="s">
        <v>1741</v>
      </c>
      <c r="AG1641" s="3" t="s">
        <v>1741</v>
      </c>
      <c r="AH1641" s="3" t="s">
        <v>1741</v>
      </c>
      <c r="AI1641" s="15" t="s">
        <v>1741</v>
      </c>
    </row>
    <row r="1642" spans="1:35" x14ac:dyDescent="0.3">
      <c r="A1642" s="48" t="s">
        <v>458</v>
      </c>
      <c r="B1642" s="89" t="s">
        <v>553</v>
      </c>
      <c r="C1642" s="89" t="s">
        <v>35</v>
      </c>
      <c r="D1642" s="13">
        <v>2016</v>
      </c>
      <c r="E1642" s="4">
        <v>42627</v>
      </c>
      <c r="F1642" s="205">
        <v>6583661</v>
      </c>
      <c r="G1642" s="174">
        <v>146245</v>
      </c>
      <c r="H1642" s="1">
        <v>12.226359878154918</v>
      </c>
      <c r="I1642" s="1">
        <v>2.8481288076588336</v>
      </c>
      <c r="J1642" s="1">
        <v>5.507842689295039</v>
      </c>
      <c r="K1642" s="1">
        <v>2.9908507397737165</v>
      </c>
      <c r="L1642" s="1">
        <v>1.9223237597911225</v>
      </c>
      <c r="M1642" s="1">
        <v>2.8637946040034814</v>
      </c>
      <c r="N1642" s="1" t="s">
        <v>581</v>
      </c>
      <c r="O1642" s="1">
        <v>0.52249782419495217</v>
      </c>
      <c r="P1642" s="1" t="s">
        <v>1741</v>
      </c>
      <c r="Q1642" s="1" t="s">
        <v>1741</v>
      </c>
      <c r="R1642" s="1" t="s">
        <v>1741</v>
      </c>
      <c r="S1642" s="1" t="s">
        <v>1741</v>
      </c>
      <c r="T1642" s="1" t="s">
        <v>1741</v>
      </c>
      <c r="U1642" s="1" t="s">
        <v>1741</v>
      </c>
      <c r="V1642" s="1" t="s">
        <v>1741</v>
      </c>
      <c r="W1642" s="3" t="s">
        <v>1741</v>
      </c>
      <c r="X1642" s="3" t="s">
        <v>1741</v>
      </c>
      <c r="Y1642" s="3" t="s">
        <v>1741</v>
      </c>
      <c r="Z1642" s="3" t="s">
        <v>1741</v>
      </c>
      <c r="AA1642" s="3" t="s">
        <v>1741</v>
      </c>
      <c r="AB1642" s="3" t="s">
        <v>1741</v>
      </c>
      <c r="AC1642" s="3" t="s">
        <v>1741</v>
      </c>
      <c r="AD1642" s="3" t="s">
        <v>1741</v>
      </c>
      <c r="AE1642" s="3" t="s">
        <v>1741</v>
      </c>
      <c r="AF1642" s="3" t="s">
        <v>1741</v>
      </c>
      <c r="AG1642" s="3" t="s">
        <v>1741</v>
      </c>
      <c r="AH1642" s="3" t="s">
        <v>1741</v>
      </c>
      <c r="AI1642" s="15" t="s">
        <v>1741</v>
      </c>
    </row>
    <row r="1643" spans="1:35" x14ac:dyDescent="0.3">
      <c r="A1643" s="48" t="s">
        <v>459</v>
      </c>
      <c r="B1643" s="89" t="s">
        <v>553</v>
      </c>
      <c r="C1643" s="89" t="s">
        <v>35</v>
      </c>
      <c r="D1643" s="13">
        <v>2016</v>
      </c>
      <c r="E1643" s="4">
        <v>42655</v>
      </c>
      <c r="F1643" s="205">
        <v>6583661</v>
      </c>
      <c r="G1643" s="174">
        <v>146245</v>
      </c>
      <c r="H1643" s="1">
        <v>8.6990809817277537</v>
      </c>
      <c r="I1643" s="1">
        <v>2.7254838360903881</v>
      </c>
      <c r="J1643" s="1">
        <v>4.7580711428262514</v>
      </c>
      <c r="K1643" s="1">
        <v>2.7797707860309222</v>
      </c>
      <c r="L1643" s="1">
        <v>1.8044653476051464</v>
      </c>
      <c r="M1643" s="1">
        <v>2.8398745810357875</v>
      </c>
      <c r="N1643" s="1" t="s">
        <v>581</v>
      </c>
      <c r="O1643" s="1">
        <v>0.5854362633798248</v>
      </c>
      <c r="P1643" s="1" t="s">
        <v>1741</v>
      </c>
      <c r="Q1643" s="1" t="s">
        <v>1741</v>
      </c>
      <c r="R1643" s="1" t="s">
        <v>1741</v>
      </c>
      <c r="S1643" s="1" t="s">
        <v>1741</v>
      </c>
      <c r="T1643" s="1" t="s">
        <v>1741</v>
      </c>
      <c r="U1643" s="1" t="s">
        <v>1741</v>
      </c>
      <c r="V1643" s="1" t="s">
        <v>1741</v>
      </c>
      <c r="W1643" s="3" t="s">
        <v>1741</v>
      </c>
      <c r="X1643" s="3" t="s">
        <v>1741</v>
      </c>
      <c r="Y1643" s="3" t="s">
        <v>1741</v>
      </c>
      <c r="Z1643" s="3" t="s">
        <v>1741</v>
      </c>
      <c r="AA1643" s="3" t="s">
        <v>1741</v>
      </c>
      <c r="AB1643" s="3" t="s">
        <v>1741</v>
      </c>
      <c r="AC1643" s="3" t="s">
        <v>1741</v>
      </c>
      <c r="AD1643" s="3" t="s">
        <v>1741</v>
      </c>
      <c r="AE1643" s="3" t="s">
        <v>1741</v>
      </c>
      <c r="AF1643" s="3" t="s">
        <v>1741</v>
      </c>
      <c r="AG1643" s="3" t="s">
        <v>1741</v>
      </c>
      <c r="AH1643" s="3" t="s">
        <v>1741</v>
      </c>
      <c r="AI1643" s="15" t="s">
        <v>1741</v>
      </c>
    </row>
    <row r="1644" spans="1:35" x14ac:dyDescent="0.3">
      <c r="A1644" s="48" t="s">
        <v>460</v>
      </c>
      <c r="B1644" s="89" t="s">
        <v>553</v>
      </c>
      <c r="C1644" s="89" t="s">
        <v>35</v>
      </c>
      <c r="D1644" s="13">
        <v>2016</v>
      </c>
      <c r="E1644" s="4">
        <v>42655</v>
      </c>
      <c r="F1644" s="205">
        <v>6583661</v>
      </c>
      <c r="G1644" s="174">
        <v>146245</v>
      </c>
      <c r="H1644" s="1">
        <v>9.428480119897733</v>
      </c>
      <c r="I1644" s="1">
        <v>2.9266948778982633</v>
      </c>
      <c r="J1644" s="1">
        <v>5.1141012077933521</v>
      </c>
      <c r="K1644" s="1">
        <v>2.1588314378912106</v>
      </c>
      <c r="L1644" s="1">
        <v>1.935059067266155</v>
      </c>
      <c r="M1644" s="1">
        <v>2.7589702900467246</v>
      </c>
      <c r="N1644" s="1" t="s">
        <v>581</v>
      </c>
      <c r="O1644" s="1">
        <v>0.60331261571012962</v>
      </c>
      <c r="P1644" s="1" t="s">
        <v>1741</v>
      </c>
      <c r="Q1644" s="1" t="s">
        <v>1741</v>
      </c>
      <c r="R1644" s="1" t="s">
        <v>1741</v>
      </c>
      <c r="S1644" s="1" t="s">
        <v>1741</v>
      </c>
      <c r="T1644" s="1" t="s">
        <v>1741</v>
      </c>
      <c r="U1644" s="1" t="s">
        <v>1741</v>
      </c>
      <c r="V1644" s="1" t="s">
        <v>1741</v>
      </c>
      <c r="W1644" s="3" t="s">
        <v>1741</v>
      </c>
      <c r="X1644" s="3" t="s">
        <v>1741</v>
      </c>
      <c r="Y1644" s="3" t="s">
        <v>1741</v>
      </c>
      <c r="Z1644" s="3" t="s">
        <v>1741</v>
      </c>
      <c r="AA1644" s="3" t="s">
        <v>1741</v>
      </c>
      <c r="AB1644" s="3" t="s">
        <v>1741</v>
      </c>
      <c r="AC1644" s="3" t="s">
        <v>1741</v>
      </c>
      <c r="AD1644" s="3" t="s">
        <v>1741</v>
      </c>
      <c r="AE1644" s="3" t="s">
        <v>1741</v>
      </c>
      <c r="AF1644" s="3" t="s">
        <v>1741</v>
      </c>
      <c r="AG1644" s="3" t="s">
        <v>1741</v>
      </c>
      <c r="AH1644" s="3" t="s">
        <v>1741</v>
      </c>
      <c r="AI1644" s="15" t="s">
        <v>1741</v>
      </c>
    </row>
    <row r="1645" spans="1:35" x14ac:dyDescent="0.3">
      <c r="A1645" s="48" t="s">
        <v>461</v>
      </c>
      <c r="B1645" s="89" t="s">
        <v>553</v>
      </c>
      <c r="C1645" s="89" t="s">
        <v>35</v>
      </c>
      <c r="D1645" s="13">
        <v>2016</v>
      </c>
      <c r="E1645" s="4">
        <v>42684</v>
      </c>
      <c r="F1645" s="205">
        <v>6583661</v>
      </c>
      <c r="G1645" s="174">
        <v>146245</v>
      </c>
      <c r="H1645" s="8">
        <v>25.802289098060012</v>
      </c>
      <c r="I1645" s="1">
        <v>4.4312607715762962</v>
      </c>
      <c r="J1645" s="8">
        <v>9.71993901630651</v>
      </c>
      <c r="K1645" s="8">
        <v>2.8322064607362236</v>
      </c>
      <c r="L1645" s="1">
        <v>4.5766494321445936</v>
      </c>
      <c r="M1645" s="1">
        <v>6.7245569844005484</v>
      </c>
      <c r="N1645" s="1" t="s">
        <v>581</v>
      </c>
      <c r="O1645" s="1">
        <v>0.73732820716779357</v>
      </c>
      <c r="P1645" s="1" t="s">
        <v>1741</v>
      </c>
      <c r="Q1645" s="1" t="s">
        <v>1741</v>
      </c>
      <c r="R1645" s="1" t="s">
        <v>1741</v>
      </c>
      <c r="S1645" s="1" t="s">
        <v>1741</v>
      </c>
      <c r="T1645" s="1" t="s">
        <v>1741</v>
      </c>
      <c r="U1645" s="1" t="s">
        <v>1741</v>
      </c>
      <c r="V1645" s="1" t="s">
        <v>1741</v>
      </c>
      <c r="W1645" s="3" t="s">
        <v>1741</v>
      </c>
      <c r="X1645" s="3" t="s">
        <v>1741</v>
      </c>
      <c r="Y1645" s="3" t="s">
        <v>1741</v>
      </c>
      <c r="Z1645" s="3" t="s">
        <v>1741</v>
      </c>
      <c r="AA1645" s="3" t="s">
        <v>1741</v>
      </c>
      <c r="AB1645" s="3" t="s">
        <v>1741</v>
      </c>
      <c r="AC1645" s="3" t="s">
        <v>1741</v>
      </c>
      <c r="AD1645" s="3" t="s">
        <v>1741</v>
      </c>
      <c r="AE1645" s="3" t="s">
        <v>1741</v>
      </c>
      <c r="AF1645" s="3" t="s">
        <v>1741</v>
      </c>
      <c r="AG1645" s="3" t="s">
        <v>1741</v>
      </c>
      <c r="AH1645" s="3" t="s">
        <v>1741</v>
      </c>
      <c r="AI1645" s="15" t="s">
        <v>1741</v>
      </c>
    </row>
    <row r="1646" spans="1:35" x14ac:dyDescent="0.3">
      <c r="A1646" s="48" t="s">
        <v>462</v>
      </c>
      <c r="B1646" s="89" t="s">
        <v>553</v>
      </c>
      <c r="C1646" s="89" t="s">
        <v>35</v>
      </c>
      <c r="D1646" s="13">
        <v>2016</v>
      </c>
      <c r="E1646" s="4">
        <v>42684</v>
      </c>
      <c r="F1646" s="205">
        <v>6583661</v>
      </c>
      <c r="G1646" s="174">
        <v>146245</v>
      </c>
      <c r="H1646" s="8">
        <v>26.393037308054772</v>
      </c>
      <c r="I1646" s="1">
        <v>4.2474638283718607</v>
      </c>
      <c r="J1646" s="8">
        <v>9.1558290370863133</v>
      </c>
      <c r="K1646" s="8">
        <v>2.6460446809690117</v>
      </c>
      <c r="L1646" s="1">
        <v>4.0274959809302073</v>
      </c>
      <c r="M1646" s="1">
        <v>6.6154443150950728</v>
      </c>
      <c r="N1646" s="1" t="s">
        <v>581</v>
      </c>
      <c r="O1646" s="1">
        <v>0.56034148234381076</v>
      </c>
      <c r="P1646" s="1" t="s">
        <v>1741</v>
      </c>
      <c r="Q1646" s="1" t="s">
        <v>1741</v>
      </c>
      <c r="R1646" s="1" t="s">
        <v>1741</v>
      </c>
      <c r="S1646" s="1" t="s">
        <v>1741</v>
      </c>
      <c r="T1646" s="1" t="s">
        <v>1741</v>
      </c>
      <c r="U1646" s="1" t="s">
        <v>1741</v>
      </c>
      <c r="V1646" s="1" t="s">
        <v>1741</v>
      </c>
      <c r="W1646" s="3" t="s">
        <v>1741</v>
      </c>
      <c r="X1646" s="3" t="s">
        <v>1741</v>
      </c>
      <c r="Y1646" s="3" t="s">
        <v>1741</v>
      </c>
      <c r="Z1646" s="3" t="s">
        <v>1741</v>
      </c>
      <c r="AA1646" s="3" t="s">
        <v>1741</v>
      </c>
      <c r="AB1646" s="3" t="s">
        <v>1741</v>
      </c>
      <c r="AC1646" s="3" t="s">
        <v>1741</v>
      </c>
      <c r="AD1646" s="3" t="s">
        <v>1741</v>
      </c>
      <c r="AE1646" s="3" t="s">
        <v>1741</v>
      </c>
      <c r="AF1646" s="3" t="s">
        <v>1741</v>
      </c>
      <c r="AG1646" s="3" t="s">
        <v>1741</v>
      </c>
      <c r="AH1646" s="3" t="s">
        <v>1741</v>
      </c>
      <c r="AI1646" s="15" t="s">
        <v>1741</v>
      </c>
    </row>
    <row r="1647" spans="1:35" x14ac:dyDescent="0.3">
      <c r="A1647" s="48" t="s">
        <v>463</v>
      </c>
      <c r="B1647" s="89" t="s">
        <v>553</v>
      </c>
      <c r="C1647" s="89" t="s">
        <v>35</v>
      </c>
      <c r="D1647" s="13">
        <v>2016</v>
      </c>
      <c r="E1647" s="12">
        <v>42712</v>
      </c>
      <c r="F1647" s="205">
        <v>6583661</v>
      </c>
      <c r="G1647" s="174">
        <v>146245</v>
      </c>
      <c r="H1647" s="1">
        <v>25.429967283665988</v>
      </c>
      <c r="I1647" s="1">
        <v>5.0557714687218676</v>
      </c>
      <c r="J1647" s="1">
        <v>11.959236326109393</v>
      </c>
      <c r="K1647" s="1">
        <v>3.8064686120808902</v>
      </c>
      <c r="L1647" s="1">
        <v>3.3753046571372112</v>
      </c>
      <c r="M1647" s="1">
        <v>7.4315152712820849</v>
      </c>
      <c r="N1647" s="1" t="s">
        <v>581</v>
      </c>
      <c r="O1647" s="1">
        <v>0.55031508684100749</v>
      </c>
      <c r="P1647" s="1" t="s">
        <v>1741</v>
      </c>
      <c r="Q1647" s="1" t="s">
        <v>1741</v>
      </c>
      <c r="R1647" s="1" t="s">
        <v>1741</v>
      </c>
      <c r="S1647" s="1" t="s">
        <v>1741</v>
      </c>
      <c r="T1647" s="1" t="s">
        <v>1741</v>
      </c>
      <c r="U1647" s="1" t="s">
        <v>1741</v>
      </c>
      <c r="V1647" s="1" t="s">
        <v>1741</v>
      </c>
      <c r="W1647" s="3" t="s">
        <v>1741</v>
      </c>
      <c r="X1647" s="3" t="s">
        <v>1741</v>
      </c>
      <c r="Y1647" s="3" t="s">
        <v>1741</v>
      </c>
      <c r="Z1647" s="3" t="s">
        <v>1741</v>
      </c>
      <c r="AA1647" s="3" t="s">
        <v>1741</v>
      </c>
      <c r="AB1647" s="3" t="s">
        <v>1741</v>
      </c>
      <c r="AC1647" s="3" t="s">
        <v>1741</v>
      </c>
      <c r="AD1647" s="3" t="s">
        <v>1741</v>
      </c>
      <c r="AE1647" s="3" t="s">
        <v>1741</v>
      </c>
      <c r="AF1647" s="3" t="s">
        <v>1741</v>
      </c>
      <c r="AG1647" s="3" t="s">
        <v>1741</v>
      </c>
      <c r="AH1647" s="3" t="s">
        <v>1741</v>
      </c>
      <c r="AI1647" s="15" t="s">
        <v>1741</v>
      </c>
    </row>
    <row r="1648" spans="1:35" x14ac:dyDescent="0.3">
      <c r="A1648" s="48" t="s">
        <v>464</v>
      </c>
      <c r="B1648" s="89" t="s">
        <v>553</v>
      </c>
      <c r="C1648" s="89" t="s">
        <v>35</v>
      </c>
      <c r="D1648" s="13">
        <v>2016</v>
      </c>
      <c r="E1648" s="12">
        <v>42712</v>
      </c>
      <c r="F1648" s="205">
        <v>6583661</v>
      </c>
      <c r="G1648" s="174">
        <v>146245</v>
      </c>
      <c r="H1648" s="1">
        <v>27.530318014988683</v>
      </c>
      <c r="I1648" s="1">
        <v>5.2252697742906751</v>
      </c>
      <c r="J1648" s="1">
        <v>13.091129865277686</v>
      </c>
      <c r="K1648" s="1">
        <v>3.3484538801345023</v>
      </c>
      <c r="L1648" s="1">
        <v>3.5102854882310282</v>
      </c>
      <c r="M1648" s="1">
        <v>7.1416782048746184</v>
      </c>
      <c r="N1648" s="1" t="s">
        <v>581</v>
      </c>
      <c r="O1648" s="1">
        <v>0.73543438605744937</v>
      </c>
      <c r="P1648" s="1" t="s">
        <v>1741</v>
      </c>
      <c r="Q1648" s="1" t="s">
        <v>1741</v>
      </c>
      <c r="R1648" s="1" t="s">
        <v>1741</v>
      </c>
      <c r="S1648" s="1" t="s">
        <v>1741</v>
      </c>
      <c r="T1648" s="1" t="s">
        <v>1741</v>
      </c>
      <c r="U1648" s="1" t="s">
        <v>1741</v>
      </c>
      <c r="V1648" s="1" t="s">
        <v>1741</v>
      </c>
      <c r="W1648" s="3" t="s">
        <v>1741</v>
      </c>
      <c r="X1648" s="3" t="s">
        <v>1741</v>
      </c>
      <c r="Y1648" s="3" t="s">
        <v>1741</v>
      </c>
      <c r="Z1648" s="3" t="s">
        <v>1741</v>
      </c>
      <c r="AA1648" s="3" t="s">
        <v>1741</v>
      </c>
      <c r="AB1648" s="3" t="s">
        <v>1741</v>
      </c>
      <c r="AC1648" s="3" t="s">
        <v>1741</v>
      </c>
      <c r="AD1648" s="3" t="s">
        <v>1741</v>
      </c>
      <c r="AE1648" s="3" t="s">
        <v>1741</v>
      </c>
      <c r="AF1648" s="3" t="s">
        <v>1741</v>
      </c>
      <c r="AG1648" s="3" t="s">
        <v>1741</v>
      </c>
      <c r="AH1648" s="3" t="s">
        <v>1741</v>
      </c>
      <c r="AI1648" s="15" t="s">
        <v>1741</v>
      </c>
    </row>
    <row r="1649" spans="1:35" x14ac:dyDescent="0.3">
      <c r="A1649" s="48" t="s">
        <v>465</v>
      </c>
      <c r="B1649" s="89" t="s">
        <v>1279</v>
      </c>
      <c r="C1649" s="89" t="s">
        <v>466</v>
      </c>
      <c r="D1649" s="13">
        <v>2016</v>
      </c>
      <c r="E1649" s="4">
        <v>42383</v>
      </c>
      <c r="F1649" s="205">
        <v>6578210</v>
      </c>
      <c r="G1649" s="174">
        <v>158727</v>
      </c>
      <c r="H1649" s="1">
        <v>3.1083586113919783</v>
      </c>
      <c r="I1649" s="1">
        <v>1.6903437815975733</v>
      </c>
      <c r="J1649" s="1">
        <v>1.4627569935962248</v>
      </c>
      <c r="K1649" s="1">
        <v>1.6734074823053589</v>
      </c>
      <c r="L1649" s="1">
        <v>0.80889787664307378</v>
      </c>
      <c r="M1649" s="1">
        <v>1.564711830131446</v>
      </c>
      <c r="N1649" s="1" t="s">
        <v>581</v>
      </c>
      <c r="O1649" s="1">
        <v>0.35905123019885404</v>
      </c>
      <c r="P1649" s="1" t="s">
        <v>1741</v>
      </c>
      <c r="Q1649" s="1" t="s">
        <v>1741</v>
      </c>
      <c r="R1649" s="1" t="s">
        <v>1741</v>
      </c>
      <c r="S1649" s="1" t="s">
        <v>1741</v>
      </c>
      <c r="T1649" s="1" t="s">
        <v>1741</v>
      </c>
      <c r="U1649" s="1" t="s">
        <v>1741</v>
      </c>
      <c r="V1649" s="1" t="s">
        <v>1741</v>
      </c>
      <c r="W1649" s="3" t="s">
        <v>1741</v>
      </c>
      <c r="X1649" s="3" t="s">
        <v>1741</v>
      </c>
      <c r="Y1649" s="3" t="s">
        <v>1741</v>
      </c>
      <c r="Z1649" s="3" t="s">
        <v>1741</v>
      </c>
      <c r="AA1649" s="3" t="s">
        <v>1741</v>
      </c>
      <c r="AB1649" s="3" t="s">
        <v>1741</v>
      </c>
      <c r="AC1649" s="3" t="s">
        <v>1741</v>
      </c>
      <c r="AD1649" s="3" t="s">
        <v>1741</v>
      </c>
      <c r="AE1649" s="3" t="s">
        <v>1741</v>
      </c>
      <c r="AF1649" s="3" t="s">
        <v>1741</v>
      </c>
      <c r="AG1649" s="3" t="s">
        <v>1741</v>
      </c>
      <c r="AH1649" s="3" t="s">
        <v>1741</v>
      </c>
      <c r="AI1649" s="15" t="s">
        <v>1741</v>
      </c>
    </row>
    <row r="1650" spans="1:35" x14ac:dyDescent="0.3">
      <c r="A1650" s="48" t="s">
        <v>467</v>
      </c>
      <c r="B1650" s="89" t="s">
        <v>1279</v>
      </c>
      <c r="C1650" s="89" t="s">
        <v>466</v>
      </c>
      <c r="D1650" s="13">
        <v>2016</v>
      </c>
      <c r="E1650" s="4">
        <v>42383</v>
      </c>
      <c r="F1650" s="205">
        <v>6578210</v>
      </c>
      <c r="G1650" s="174">
        <v>158727</v>
      </c>
      <c r="H1650" s="1">
        <v>2.9759287755550665</v>
      </c>
      <c r="I1650" s="1">
        <v>1.4637832490657288</v>
      </c>
      <c r="J1650" s="1">
        <v>1.5681102073715831</v>
      </c>
      <c r="K1650" s="1">
        <v>1.9619696636623436</v>
      </c>
      <c r="L1650" s="1">
        <v>0.82802081043452769</v>
      </c>
      <c r="M1650" s="1">
        <v>1.4994137905766833</v>
      </c>
      <c r="N1650" s="1" t="s">
        <v>581</v>
      </c>
      <c r="O1650" s="1">
        <v>0.35110463838206196</v>
      </c>
      <c r="P1650" s="1" t="s">
        <v>1741</v>
      </c>
      <c r="Q1650" s="1" t="s">
        <v>1741</v>
      </c>
      <c r="R1650" s="1" t="s">
        <v>1741</v>
      </c>
      <c r="S1650" s="1" t="s">
        <v>1741</v>
      </c>
      <c r="T1650" s="1" t="s">
        <v>1741</v>
      </c>
      <c r="U1650" s="1" t="s">
        <v>1741</v>
      </c>
      <c r="V1650" s="1" t="s">
        <v>1741</v>
      </c>
      <c r="W1650" s="3" t="s">
        <v>1741</v>
      </c>
      <c r="X1650" s="3" t="s">
        <v>1741</v>
      </c>
      <c r="Y1650" s="3" t="s">
        <v>1741</v>
      </c>
      <c r="Z1650" s="3" t="s">
        <v>1741</v>
      </c>
      <c r="AA1650" s="3" t="s">
        <v>1741</v>
      </c>
      <c r="AB1650" s="3" t="s">
        <v>1741</v>
      </c>
      <c r="AC1650" s="3" t="s">
        <v>1741</v>
      </c>
      <c r="AD1650" s="3" t="s">
        <v>1741</v>
      </c>
      <c r="AE1650" s="3" t="s">
        <v>1741</v>
      </c>
      <c r="AF1650" s="3" t="s">
        <v>1741</v>
      </c>
      <c r="AG1650" s="3" t="s">
        <v>1741</v>
      </c>
      <c r="AH1650" s="3" t="s">
        <v>1741</v>
      </c>
      <c r="AI1650" s="15" t="s">
        <v>1741</v>
      </c>
    </row>
    <row r="1651" spans="1:35" x14ac:dyDescent="0.3">
      <c r="A1651" s="48" t="s">
        <v>468</v>
      </c>
      <c r="B1651" s="89" t="s">
        <v>1279</v>
      </c>
      <c r="C1651" s="89" t="s">
        <v>466</v>
      </c>
      <c r="D1651" s="13">
        <v>2016</v>
      </c>
      <c r="E1651" s="4">
        <v>42416</v>
      </c>
      <c r="F1651" s="205">
        <v>6578210</v>
      </c>
      <c r="G1651" s="174">
        <v>158727</v>
      </c>
      <c r="H1651" s="1">
        <v>2.2404447840870074</v>
      </c>
      <c r="I1651" s="1">
        <v>1.3926083441317518</v>
      </c>
      <c r="J1651" s="1">
        <v>1.3301990231584542</v>
      </c>
      <c r="K1651" s="1">
        <v>1.5724269307018417</v>
      </c>
      <c r="L1651" s="1">
        <v>0.67467410926891935</v>
      </c>
      <c r="M1651" s="1">
        <v>0.87062940935419897</v>
      </c>
      <c r="N1651" s="1" t="s">
        <v>581</v>
      </c>
      <c r="O1651" s="1">
        <v>0.28866664451606472</v>
      </c>
      <c r="P1651" s="1" t="s">
        <v>1741</v>
      </c>
      <c r="Q1651" s="1" t="s">
        <v>1741</v>
      </c>
      <c r="R1651" s="1" t="s">
        <v>1741</v>
      </c>
      <c r="S1651" s="1" t="s">
        <v>1741</v>
      </c>
      <c r="T1651" s="1" t="s">
        <v>1741</v>
      </c>
      <c r="U1651" s="1" t="s">
        <v>1741</v>
      </c>
      <c r="V1651" s="1" t="s">
        <v>1741</v>
      </c>
      <c r="W1651" s="3" t="s">
        <v>1741</v>
      </c>
      <c r="X1651" s="3" t="s">
        <v>1741</v>
      </c>
      <c r="Y1651" s="3" t="s">
        <v>1741</v>
      </c>
      <c r="Z1651" s="3" t="s">
        <v>1741</v>
      </c>
      <c r="AA1651" s="3" t="s">
        <v>1741</v>
      </c>
      <c r="AB1651" s="3" t="s">
        <v>1741</v>
      </c>
      <c r="AC1651" s="3" t="s">
        <v>1741</v>
      </c>
      <c r="AD1651" s="3" t="s">
        <v>1741</v>
      </c>
      <c r="AE1651" s="3" t="s">
        <v>1741</v>
      </c>
      <c r="AF1651" s="3" t="s">
        <v>1741</v>
      </c>
      <c r="AG1651" s="3" t="s">
        <v>1741</v>
      </c>
      <c r="AH1651" s="3" t="s">
        <v>1741</v>
      </c>
      <c r="AI1651" s="15" t="s">
        <v>1741</v>
      </c>
    </row>
    <row r="1652" spans="1:35" x14ac:dyDescent="0.3">
      <c r="A1652" s="48" t="s">
        <v>469</v>
      </c>
      <c r="B1652" s="89" t="s">
        <v>1279</v>
      </c>
      <c r="C1652" s="89" t="s">
        <v>466</v>
      </c>
      <c r="D1652" s="13">
        <v>2016</v>
      </c>
      <c r="E1652" s="4">
        <v>42445</v>
      </c>
      <c r="F1652" s="205">
        <v>6578210</v>
      </c>
      <c r="G1652" s="174">
        <v>158727</v>
      </c>
      <c r="H1652" s="1">
        <v>1.8097113729643852</v>
      </c>
      <c r="I1652" s="1">
        <v>1.2027505626903217</v>
      </c>
      <c r="J1652" s="1">
        <v>1.0583542963061034</v>
      </c>
      <c r="K1652" s="1">
        <v>1.556500728187475</v>
      </c>
      <c r="L1652" s="1">
        <v>0.59909969548523767</v>
      </c>
      <c r="M1652" s="1">
        <v>0.92744604792797569</v>
      </c>
      <c r="N1652" s="1" t="s">
        <v>581</v>
      </c>
      <c r="O1652" s="1">
        <v>0.25213491327949161</v>
      </c>
      <c r="P1652" s="1" t="s">
        <v>1741</v>
      </c>
      <c r="Q1652" s="1" t="s">
        <v>1741</v>
      </c>
      <c r="R1652" s="1" t="s">
        <v>1741</v>
      </c>
      <c r="S1652" s="1" t="s">
        <v>1741</v>
      </c>
      <c r="T1652" s="1" t="s">
        <v>1741</v>
      </c>
      <c r="U1652" s="1" t="s">
        <v>1741</v>
      </c>
      <c r="V1652" s="1" t="s">
        <v>1741</v>
      </c>
      <c r="W1652" s="3" t="s">
        <v>1741</v>
      </c>
      <c r="X1652" s="3" t="s">
        <v>1741</v>
      </c>
      <c r="Y1652" s="3" t="s">
        <v>1741</v>
      </c>
      <c r="Z1652" s="3" t="s">
        <v>1741</v>
      </c>
      <c r="AA1652" s="3" t="s">
        <v>1741</v>
      </c>
      <c r="AB1652" s="3" t="s">
        <v>1741</v>
      </c>
      <c r="AC1652" s="3" t="s">
        <v>1741</v>
      </c>
      <c r="AD1652" s="3" t="s">
        <v>1741</v>
      </c>
      <c r="AE1652" s="3" t="s">
        <v>1741</v>
      </c>
      <c r="AF1652" s="3" t="s">
        <v>1741</v>
      </c>
      <c r="AG1652" s="3" t="s">
        <v>1741</v>
      </c>
      <c r="AH1652" s="3" t="s">
        <v>1741</v>
      </c>
      <c r="AI1652" s="15" t="s">
        <v>1741</v>
      </c>
    </row>
    <row r="1653" spans="1:35" x14ac:dyDescent="0.3">
      <c r="A1653" s="48" t="s">
        <v>470</v>
      </c>
      <c r="B1653" s="89" t="s">
        <v>1279</v>
      </c>
      <c r="C1653" s="89" t="s">
        <v>466</v>
      </c>
      <c r="D1653" s="13">
        <v>2016</v>
      </c>
      <c r="E1653" s="4">
        <v>42473</v>
      </c>
      <c r="F1653" s="205">
        <v>6578210</v>
      </c>
      <c r="G1653" s="174">
        <v>158727</v>
      </c>
      <c r="H1653" s="1">
        <v>2.4952948034643572</v>
      </c>
      <c r="I1653" s="1">
        <v>0.80742005329780142</v>
      </c>
      <c r="J1653" s="1">
        <v>1.221977015323118</v>
      </c>
      <c r="K1653" s="1">
        <v>1.5652065289806796</v>
      </c>
      <c r="L1653" s="1">
        <v>0.54548634243837446</v>
      </c>
      <c r="M1653" s="1">
        <v>0.71327448367754831</v>
      </c>
      <c r="N1653" s="1" t="s">
        <v>581</v>
      </c>
      <c r="O1653" s="1">
        <v>0.17963024650233178</v>
      </c>
      <c r="P1653" s="1" t="s">
        <v>1741</v>
      </c>
      <c r="Q1653" s="1" t="s">
        <v>1741</v>
      </c>
      <c r="R1653" s="1" t="s">
        <v>1741</v>
      </c>
      <c r="S1653" s="1" t="s">
        <v>1741</v>
      </c>
      <c r="T1653" s="1" t="s">
        <v>1741</v>
      </c>
      <c r="U1653" s="1" t="s">
        <v>1741</v>
      </c>
      <c r="V1653" s="1" t="s">
        <v>1741</v>
      </c>
      <c r="W1653" s="3" t="s">
        <v>1741</v>
      </c>
      <c r="X1653" s="3" t="s">
        <v>1741</v>
      </c>
      <c r="Y1653" s="3" t="s">
        <v>1741</v>
      </c>
      <c r="Z1653" s="3" t="s">
        <v>1741</v>
      </c>
      <c r="AA1653" s="3" t="s">
        <v>1741</v>
      </c>
      <c r="AB1653" s="3" t="s">
        <v>1741</v>
      </c>
      <c r="AC1653" s="3" t="s">
        <v>1741</v>
      </c>
      <c r="AD1653" s="3" t="s">
        <v>1741</v>
      </c>
      <c r="AE1653" s="3" t="s">
        <v>1741</v>
      </c>
      <c r="AF1653" s="3" t="s">
        <v>1741</v>
      </c>
      <c r="AG1653" s="3" t="s">
        <v>1741</v>
      </c>
      <c r="AH1653" s="3" t="s">
        <v>1741</v>
      </c>
      <c r="AI1653" s="15" t="s">
        <v>1741</v>
      </c>
    </row>
    <row r="1654" spans="1:35" x14ac:dyDescent="0.3">
      <c r="A1654" s="48" t="s">
        <v>471</v>
      </c>
      <c r="B1654" s="89" t="s">
        <v>1279</v>
      </c>
      <c r="C1654" s="89" t="s">
        <v>466</v>
      </c>
      <c r="D1654" s="13">
        <v>2016</v>
      </c>
      <c r="E1654" s="4">
        <v>42503</v>
      </c>
      <c r="F1654" s="205">
        <v>6578210</v>
      </c>
      <c r="G1654" s="174">
        <v>158727</v>
      </c>
      <c r="H1654" s="1">
        <v>2.6295347915152321</v>
      </c>
      <c r="I1654" s="1">
        <v>0.65254741293861107</v>
      </c>
      <c r="J1654" s="1">
        <v>1.262538822441023</v>
      </c>
      <c r="K1654" s="1">
        <v>1.4548172867243774</v>
      </c>
      <c r="L1654" s="1" t="s">
        <v>587</v>
      </c>
      <c r="M1654" s="1">
        <v>0.7957774400317188</v>
      </c>
      <c r="N1654" s="1" t="s">
        <v>581</v>
      </c>
      <c r="O1654" s="1" t="s">
        <v>556</v>
      </c>
      <c r="P1654" s="1" t="s">
        <v>1741</v>
      </c>
      <c r="Q1654" s="1" t="s">
        <v>1741</v>
      </c>
      <c r="R1654" s="1" t="s">
        <v>1741</v>
      </c>
      <c r="S1654" s="1" t="s">
        <v>1741</v>
      </c>
      <c r="T1654" s="1" t="s">
        <v>1741</v>
      </c>
      <c r="U1654" s="1" t="s">
        <v>1741</v>
      </c>
      <c r="V1654" s="1" t="s">
        <v>1741</v>
      </c>
      <c r="W1654" s="3" t="s">
        <v>1741</v>
      </c>
      <c r="X1654" s="3" t="s">
        <v>1741</v>
      </c>
      <c r="Y1654" s="3" t="s">
        <v>1741</v>
      </c>
      <c r="Z1654" s="3" t="s">
        <v>1741</v>
      </c>
      <c r="AA1654" s="3" t="s">
        <v>1741</v>
      </c>
      <c r="AB1654" s="3" t="s">
        <v>1741</v>
      </c>
      <c r="AC1654" s="3" t="s">
        <v>1741</v>
      </c>
      <c r="AD1654" s="3" t="s">
        <v>1741</v>
      </c>
      <c r="AE1654" s="3" t="s">
        <v>1741</v>
      </c>
      <c r="AF1654" s="3" t="s">
        <v>1741</v>
      </c>
      <c r="AG1654" s="3" t="s">
        <v>1741</v>
      </c>
      <c r="AH1654" s="3" t="s">
        <v>1741</v>
      </c>
      <c r="AI1654" s="15" t="s">
        <v>1741</v>
      </c>
    </row>
    <row r="1655" spans="1:35" x14ac:dyDescent="0.3">
      <c r="A1655" s="48" t="s">
        <v>472</v>
      </c>
      <c r="B1655" s="89" t="s">
        <v>1279</v>
      </c>
      <c r="C1655" s="89" t="s">
        <v>466</v>
      </c>
      <c r="D1655" s="13">
        <v>2016</v>
      </c>
      <c r="E1655" s="4">
        <v>42533</v>
      </c>
      <c r="F1655" s="205">
        <v>6578210</v>
      </c>
      <c r="G1655" s="174">
        <v>158727</v>
      </c>
      <c r="H1655" s="1">
        <v>2.3721515191897655</v>
      </c>
      <c r="I1655" s="1">
        <v>1.490371801705757</v>
      </c>
      <c r="J1655" s="1">
        <v>1.0544376332622603</v>
      </c>
      <c r="K1655" s="1">
        <v>1.6475379797441365</v>
      </c>
      <c r="L1655" s="1">
        <v>0.40266024786780386</v>
      </c>
      <c r="M1655" s="1">
        <v>1.2482759195095949</v>
      </c>
      <c r="N1655" s="1" t="s">
        <v>581</v>
      </c>
      <c r="O1655" s="1">
        <v>0.19473780650319833</v>
      </c>
      <c r="P1655" s="1" t="s">
        <v>1741</v>
      </c>
      <c r="Q1655" s="1" t="s">
        <v>1741</v>
      </c>
      <c r="R1655" s="1" t="s">
        <v>1741</v>
      </c>
      <c r="S1655" s="1" t="s">
        <v>1741</v>
      </c>
      <c r="T1655" s="1" t="s">
        <v>1741</v>
      </c>
      <c r="U1655" s="1" t="s">
        <v>1741</v>
      </c>
      <c r="V1655" s="1" t="s">
        <v>1741</v>
      </c>
      <c r="W1655" s="3" t="s">
        <v>1741</v>
      </c>
      <c r="X1655" s="3" t="s">
        <v>1741</v>
      </c>
      <c r="Y1655" s="3" t="s">
        <v>1741</v>
      </c>
      <c r="Z1655" s="3" t="s">
        <v>1741</v>
      </c>
      <c r="AA1655" s="3" t="s">
        <v>1741</v>
      </c>
      <c r="AB1655" s="3" t="s">
        <v>1741</v>
      </c>
      <c r="AC1655" s="3" t="s">
        <v>1741</v>
      </c>
      <c r="AD1655" s="3" t="s">
        <v>1741</v>
      </c>
      <c r="AE1655" s="3" t="s">
        <v>1741</v>
      </c>
      <c r="AF1655" s="3" t="s">
        <v>1741</v>
      </c>
      <c r="AG1655" s="3" t="s">
        <v>1741</v>
      </c>
      <c r="AH1655" s="3" t="s">
        <v>1741</v>
      </c>
      <c r="AI1655" s="15" t="s">
        <v>1741</v>
      </c>
    </row>
    <row r="1656" spans="1:35" x14ac:dyDescent="0.3">
      <c r="A1656" s="86" t="s">
        <v>473</v>
      </c>
      <c r="B1656" s="89" t="s">
        <v>1279</v>
      </c>
      <c r="C1656" s="89" t="s">
        <v>466</v>
      </c>
      <c r="D1656" s="13">
        <v>2016</v>
      </c>
      <c r="E1656" s="4">
        <v>42563</v>
      </c>
      <c r="F1656" s="205">
        <v>6578210</v>
      </c>
      <c r="G1656" s="174">
        <v>158727</v>
      </c>
      <c r="H1656" s="1">
        <v>1.9121455095133251</v>
      </c>
      <c r="I1656" s="1">
        <v>1.4462226019519568</v>
      </c>
      <c r="J1656" s="1">
        <v>0.96408267884722798</v>
      </c>
      <c r="K1656" s="1">
        <v>1.2610660182051197</v>
      </c>
      <c r="L1656" s="1">
        <v>0.80510006243633125</v>
      </c>
      <c r="M1656" s="1">
        <v>0.89900101869803795</v>
      </c>
      <c r="N1656" s="5" t="s">
        <v>581</v>
      </c>
      <c r="O1656" s="1">
        <v>0.29048503171108403</v>
      </c>
      <c r="P1656" s="1" t="s">
        <v>1741</v>
      </c>
      <c r="Q1656" s="1" t="s">
        <v>1741</v>
      </c>
      <c r="R1656" s="1" t="s">
        <v>1741</v>
      </c>
      <c r="S1656" s="1" t="s">
        <v>1741</v>
      </c>
      <c r="T1656" s="1" t="s">
        <v>1741</v>
      </c>
      <c r="U1656" s="1" t="s">
        <v>1741</v>
      </c>
      <c r="V1656" s="1" t="s">
        <v>1741</v>
      </c>
      <c r="W1656" s="3" t="s">
        <v>1741</v>
      </c>
      <c r="X1656" s="3" t="s">
        <v>1741</v>
      </c>
      <c r="Y1656" s="3" t="s">
        <v>1741</v>
      </c>
      <c r="Z1656" s="3" t="s">
        <v>1741</v>
      </c>
      <c r="AA1656" s="3" t="s">
        <v>1741</v>
      </c>
      <c r="AB1656" s="3" t="s">
        <v>1741</v>
      </c>
      <c r="AC1656" s="3" t="s">
        <v>1741</v>
      </c>
      <c r="AD1656" s="3" t="s">
        <v>1741</v>
      </c>
      <c r="AE1656" s="3" t="s">
        <v>1741</v>
      </c>
      <c r="AF1656" s="3" t="s">
        <v>1741</v>
      </c>
      <c r="AG1656" s="3" t="s">
        <v>1741</v>
      </c>
      <c r="AH1656" s="3" t="s">
        <v>1741</v>
      </c>
      <c r="AI1656" s="15" t="s">
        <v>1741</v>
      </c>
    </row>
    <row r="1657" spans="1:35" x14ac:dyDescent="0.3">
      <c r="A1657" s="48" t="s">
        <v>474</v>
      </c>
      <c r="B1657" s="89" t="s">
        <v>1279</v>
      </c>
      <c r="C1657" s="89" t="s">
        <v>466</v>
      </c>
      <c r="D1657" s="13">
        <v>2016</v>
      </c>
      <c r="E1657" s="4">
        <v>42594</v>
      </c>
      <c r="F1657" s="205">
        <v>6578210</v>
      </c>
      <c r="G1657" s="174">
        <v>158727</v>
      </c>
      <c r="H1657" s="1">
        <v>1.4109138724523338</v>
      </c>
      <c r="I1657" s="1">
        <v>0.89636752136752129</v>
      </c>
      <c r="J1657" s="1">
        <v>0.658119658119658</v>
      </c>
      <c r="K1657" s="7" t="s">
        <v>556</v>
      </c>
      <c r="L1657" s="1">
        <v>0.47947896120973033</v>
      </c>
      <c r="M1657" s="1">
        <v>0.89225838264299806</v>
      </c>
      <c r="N1657" s="5" t="s">
        <v>581</v>
      </c>
      <c r="O1657" s="1">
        <v>0.20290927021696248</v>
      </c>
      <c r="P1657" s="1" t="s">
        <v>1741</v>
      </c>
      <c r="Q1657" s="1" t="s">
        <v>1741</v>
      </c>
      <c r="R1657" s="1" t="s">
        <v>1741</v>
      </c>
      <c r="S1657" s="1" t="s">
        <v>1741</v>
      </c>
      <c r="T1657" s="1" t="s">
        <v>1741</v>
      </c>
      <c r="U1657" s="1" t="s">
        <v>1741</v>
      </c>
      <c r="V1657" s="1" t="s">
        <v>1741</v>
      </c>
      <c r="W1657" s="3" t="s">
        <v>1741</v>
      </c>
      <c r="X1657" s="3" t="s">
        <v>1741</v>
      </c>
      <c r="Y1657" s="3" t="s">
        <v>1741</v>
      </c>
      <c r="Z1657" s="3" t="s">
        <v>1741</v>
      </c>
      <c r="AA1657" s="3" t="s">
        <v>1741</v>
      </c>
      <c r="AB1657" s="3" t="s">
        <v>1741</v>
      </c>
      <c r="AC1657" s="3" t="s">
        <v>1741</v>
      </c>
      <c r="AD1657" s="3" t="s">
        <v>1741</v>
      </c>
      <c r="AE1657" s="3" t="s">
        <v>1741</v>
      </c>
      <c r="AF1657" s="3" t="s">
        <v>1741</v>
      </c>
      <c r="AG1657" s="3" t="s">
        <v>1741</v>
      </c>
      <c r="AH1657" s="3" t="s">
        <v>1741</v>
      </c>
      <c r="AI1657" s="15" t="s">
        <v>1741</v>
      </c>
    </row>
    <row r="1658" spans="1:35" x14ac:dyDescent="0.3">
      <c r="A1658" s="48" t="s">
        <v>475</v>
      </c>
      <c r="B1658" s="89" t="s">
        <v>1279</v>
      </c>
      <c r="C1658" s="89" t="s">
        <v>466</v>
      </c>
      <c r="D1658" s="13">
        <v>2016</v>
      </c>
      <c r="E1658" s="4">
        <v>42627</v>
      </c>
      <c r="F1658" s="205">
        <v>6578210</v>
      </c>
      <c r="G1658" s="174">
        <v>158727</v>
      </c>
      <c r="H1658" s="1">
        <v>2.34875937554509</v>
      </c>
      <c r="I1658" s="1">
        <v>1.1795743938601082</v>
      </c>
      <c r="J1658" s="1">
        <v>1.2447769492412351</v>
      </c>
      <c r="K1658" s="1">
        <v>0.96937685330542478</v>
      </c>
      <c r="L1658" s="1">
        <v>0.66718995290423866</v>
      </c>
      <c r="M1658" s="1">
        <v>0.85840746555032266</v>
      </c>
      <c r="N1658" s="1" t="s">
        <v>581</v>
      </c>
      <c r="O1658" s="1">
        <v>0.25736961451247165</v>
      </c>
      <c r="P1658" s="1" t="s">
        <v>1741</v>
      </c>
      <c r="Q1658" s="1" t="s">
        <v>1741</v>
      </c>
      <c r="R1658" s="1" t="s">
        <v>1741</v>
      </c>
      <c r="S1658" s="1" t="s">
        <v>1741</v>
      </c>
      <c r="T1658" s="1" t="s">
        <v>1741</v>
      </c>
      <c r="U1658" s="1" t="s">
        <v>1741</v>
      </c>
      <c r="V1658" s="1" t="s">
        <v>1741</v>
      </c>
      <c r="W1658" s="3" t="s">
        <v>1741</v>
      </c>
      <c r="X1658" s="3" t="s">
        <v>1741</v>
      </c>
      <c r="Y1658" s="3" t="s">
        <v>1741</v>
      </c>
      <c r="Z1658" s="3" t="s">
        <v>1741</v>
      </c>
      <c r="AA1658" s="3" t="s">
        <v>1741</v>
      </c>
      <c r="AB1658" s="3" t="s">
        <v>1741</v>
      </c>
      <c r="AC1658" s="3" t="s">
        <v>1741</v>
      </c>
      <c r="AD1658" s="3" t="s">
        <v>1741</v>
      </c>
      <c r="AE1658" s="3" t="s">
        <v>1741</v>
      </c>
      <c r="AF1658" s="3" t="s">
        <v>1741</v>
      </c>
      <c r="AG1658" s="3" t="s">
        <v>1741</v>
      </c>
      <c r="AH1658" s="3" t="s">
        <v>1741</v>
      </c>
      <c r="AI1658" s="15" t="s">
        <v>1741</v>
      </c>
    </row>
    <row r="1659" spans="1:35" x14ac:dyDescent="0.3">
      <c r="A1659" s="48" t="s">
        <v>476</v>
      </c>
      <c r="B1659" s="89" t="s">
        <v>1279</v>
      </c>
      <c r="C1659" s="89" t="s">
        <v>466</v>
      </c>
      <c r="D1659" s="13">
        <v>2016</v>
      </c>
      <c r="E1659" s="4">
        <v>42655</v>
      </c>
      <c r="F1659" s="205">
        <v>6578210</v>
      </c>
      <c r="G1659" s="174">
        <v>158727</v>
      </c>
      <c r="H1659" s="1">
        <v>2.1447778925046355</v>
      </c>
      <c r="I1659" s="1">
        <v>1.4164695955323141</v>
      </c>
      <c r="J1659" s="1">
        <v>0.91900653943088062</v>
      </c>
      <c r="K1659" s="1">
        <v>1.1391377721524609</v>
      </c>
      <c r="L1659" s="1">
        <v>0.78711876450277007</v>
      </c>
      <c r="M1659" s="1">
        <v>1.067625931230501</v>
      </c>
      <c r="N1659" s="1" t="s">
        <v>581</v>
      </c>
      <c r="O1659" s="1" t="s">
        <v>581</v>
      </c>
      <c r="P1659" s="1" t="s">
        <v>1741</v>
      </c>
      <c r="Q1659" s="1" t="s">
        <v>1741</v>
      </c>
      <c r="R1659" s="1" t="s">
        <v>1741</v>
      </c>
      <c r="S1659" s="1" t="s">
        <v>1741</v>
      </c>
      <c r="T1659" s="1" t="s">
        <v>1741</v>
      </c>
      <c r="U1659" s="1" t="s">
        <v>1741</v>
      </c>
      <c r="V1659" s="1" t="s">
        <v>1741</v>
      </c>
      <c r="W1659" s="3" t="s">
        <v>1741</v>
      </c>
      <c r="X1659" s="3" t="s">
        <v>1741</v>
      </c>
      <c r="Y1659" s="3" t="s">
        <v>1741</v>
      </c>
      <c r="Z1659" s="3" t="s">
        <v>1741</v>
      </c>
      <c r="AA1659" s="3" t="s">
        <v>1741</v>
      </c>
      <c r="AB1659" s="3" t="s">
        <v>1741</v>
      </c>
      <c r="AC1659" s="3" t="s">
        <v>1741</v>
      </c>
      <c r="AD1659" s="3" t="s">
        <v>1741</v>
      </c>
      <c r="AE1659" s="3" t="s">
        <v>1741</v>
      </c>
      <c r="AF1659" s="3" t="s">
        <v>1741</v>
      </c>
      <c r="AG1659" s="3" t="s">
        <v>1741</v>
      </c>
      <c r="AH1659" s="3" t="s">
        <v>1741</v>
      </c>
      <c r="AI1659" s="15" t="s">
        <v>1741</v>
      </c>
    </row>
    <row r="1660" spans="1:35" x14ac:dyDescent="0.3">
      <c r="A1660" s="48" t="s">
        <v>477</v>
      </c>
      <c r="B1660" s="89" t="s">
        <v>1279</v>
      </c>
      <c r="C1660" s="89" t="s">
        <v>466</v>
      </c>
      <c r="D1660" s="13">
        <v>2016</v>
      </c>
      <c r="E1660" s="4">
        <v>42684</v>
      </c>
      <c r="F1660" s="205">
        <v>6578210</v>
      </c>
      <c r="G1660" s="174">
        <v>158727</v>
      </c>
      <c r="H1660" s="67">
        <v>1.7162899281928725</v>
      </c>
      <c r="I1660" s="1">
        <v>1.0555315829654466</v>
      </c>
      <c r="J1660" s="67">
        <v>0.89852955820360481</v>
      </c>
      <c r="K1660" s="67">
        <v>0.84818711897412069</v>
      </c>
      <c r="L1660" s="1">
        <v>1.918102256005134</v>
      </c>
      <c r="M1660" s="1">
        <v>1.9581549219415586</v>
      </c>
      <c r="N1660" s="1" t="s">
        <v>581</v>
      </c>
      <c r="O1660" s="1" t="s">
        <v>581</v>
      </c>
      <c r="P1660" s="1" t="s">
        <v>1741</v>
      </c>
      <c r="Q1660" s="1" t="s">
        <v>1741</v>
      </c>
      <c r="R1660" s="1" t="s">
        <v>1741</v>
      </c>
      <c r="S1660" s="1" t="s">
        <v>1741</v>
      </c>
      <c r="T1660" s="1" t="s">
        <v>1741</v>
      </c>
      <c r="U1660" s="1" t="s">
        <v>1741</v>
      </c>
      <c r="V1660" s="1" t="s">
        <v>1741</v>
      </c>
      <c r="W1660" s="3" t="s">
        <v>1741</v>
      </c>
      <c r="X1660" s="3" t="s">
        <v>1741</v>
      </c>
      <c r="Y1660" s="3" t="s">
        <v>1741</v>
      </c>
      <c r="Z1660" s="3" t="s">
        <v>1741</v>
      </c>
      <c r="AA1660" s="3" t="s">
        <v>1741</v>
      </c>
      <c r="AB1660" s="3" t="s">
        <v>1741</v>
      </c>
      <c r="AC1660" s="3" t="s">
        <v>1741</v>
      </c>
      <c r="AD1660" s="3" t="s">
        <v>1741</v>
      </c>
      <c r="AE1660" s="3" t="s">
        <v>1741</v>
      </c>
      <c r="AF1660" s="3" t="s">
        <v>1741</v>
      </c>
      <c r="AG1660" s="3" t="s">
        <v>1741</v>
      </c>
      <c r="AH1660" s="3" t="s">
        <v>1741</v>
      </c>
      <c r="AI1660" s="15" t="s">
        <v>1741</v>
      </c>
    </row>
    <row r="1661" spans="1:35" x14ac:dyDescent="0.3">
      <c r="A1661" s="48" t="s">
        <v>478</v>
      </c>
      <c r="B1661" s="89" t="s">
        <v>1279</v>
      </c>
      <c r="C1661" s="89" t="s">
        <v>466</v>
      </c>
      <c r="D1661" s="13">
        <v>2016</v>
      </c>
      <c r="E1661" s="12">
        <v>42712</v>
      </c>
      <c r="F1661" s="205">
        <v>6578210</v>
      </c>
      <c r="G1661" s="174">
        <v>158727</v>
      </c>
      <c r="H1661" s="7">
        <v>5.3704443062691576</v>
      </c>
      <c r="I1661" s="1">
        <v>1.9669251998996409</v>
      </c>
      <c r="J1661" s="7">
        <v>2.5200881412878662</v>
      </c>
      <c r="K1661" s="10">
        <v>2.2702490427725235</v>
      </c>
      <c r="L1661" s="1">
        <v>1.3182249566384134</v>
      </c>
      <c r="M1661" s="1">
        <v>2.4392337816757754</v>
      </c>
      <c r="N1661" s="1" t="s">
        <v>581</v>
      </c>
      <c r="O1661" s="1" t="s">
        <v>581</v>
      </c>
      <c r="P1661" s="1" t="s">
        <v>1741</v>
      </c>
      <c r="Q1661" s="1" t="s">
        <v>1741</v>
      </c>
      <c r="R1661" s="1" t="s">
        <v>1741</v>
      </c>
      <c r="S1661" s="1" t="s">
        <v>1741</v>
      </c>
      <c r="T1661" s="1" t="s">
        <v>1741</v>
      </c>
      <c r="U1661" s="1" t="s">
        <v>1741</v>
      </c>
      <c r="V1661" s="1" t="s">
        <v>1741</v>
      </c>
      <c r="W1661" s="3" t="s">
        <v>1741</v>
      </c>
      <c r="X1661" s="3" t="s">
        <v>1741</v>
      </c>
      <c r="Y1661" s="3" t="s">
        <v>1741</v>
      </c>
      <c r="Z1661" s="3" t="s">
        <v>1741</v>
      </c>
      <c r="AA1661" s="3" t="s">
        <v>1741</v>
      </c>
      <c r="AB1661" s="3" t="s">
        <v>1741</v>
      </c>
      <c r="AC1661" s="3" t="s">
        <v>1741</v>
      </c>
      <c r="AD1661" s="3" t="s">
        <v>1741</v>
      </c>
      <c r="AE1661" s="3" t="s">
        <v>1741</v>
      </c>
      <c r="AF1661" s="3" t="s">
        <v>1741</v>
      </c>
      <c r="AG1661" s="3" t="s">
        <v>1741</v>
      </c>
      <c r="AH1661" s="3" t="s">
        <v>1741</v>
      </c>
      <c r="AI1661" s="15" t="s">
        <v>1741</v>
      </c>
    </row>
    <row r="1662" spans="1:35" x14ac:dyDescent="0.3">
      <c r="A1662" s="48" t="s">
        <v>479</v>
      </c>
      <c r="B1662" s="89" t="s">
        <v>550</v>
      </c>
      <c r="C1662" s="3" t="s">
        <v>263</v>
      </c>
      <c r="D1662" s="13">
        <v>2016</v>
      </c>
      <c r="E1662" s="4">
        <v>42383</v>
      </c>
      <c r="F1662" s="205">
        <v>6570050</v>
      </c>
      <c r="G1662" s="174">
        <v>156953</v>
      </c>
      <c r="H1662" s="1">
        <v>6.4785022275652357</v>
      </c>
      <c r="I1662" s="1">
        <v>3.5942472243829999</v>
      </c>
      <c r="J1662" s="1">
        <v>4.8122480729792798</v>
      </c>
      <c r="K1662" s="1">
        <v>2.1727600594017398</v>
      </c>
      <c r="L1662" s="1">
        <v>3.3413478537585739</v>
      </c>
      <c r="M1662" s="1">
        <v>6.6340782122905022</v>
      </c>
      <c r="N1662" s="1" t="s">
        <v>581</v>
      </c>
      <c r="O1662" s="1">
        <v>0.66660950427833954</v>
      </c>
      <c r="P1662" s="1" t="s">
        <v>1741</v>
      </c>
      <c r="Q1662" s="1" t="s">
        <v>1741</v>
      </c>
      <c r="R1662" s="1" t="s">
        <v>1741</v>
      </c>
      <c r="S1662" s="1" t="s">
        <v>1741</v>
      </c>
      <c r="T1662" s="1" t="s">
        <v>1741</v>
      </c>
      <c r="U1662" s="1" t="s">
        <v>1741</v>
      </c>
      <c r="V1662" s="1" t="s">
        <v>1741</v>
      </c>
      <c r="W1662" s="3" t="s">
        <v>1741</v>
      </c>
      <c r="X1662" s="3" t="s">
        <v>1741</v>
      </c>
      <c r="Y1662" s="3" t="s">
        <v>1741</v>
      </c>
      <c r="Z1662" s="3" t="s">
        <v>1741</v>
      </c>
      <c r="AA1662" s="3" t="s">
        <v>1741</v>
      </c>
      <c r="AB1662" s="3" t="s">
        <v>1741</v>
      </c>
      <c r="AC1662" s="3" t="s">
        <v>1741</v>
      </c>
      <c r="AD1662" s="3" t="s">
        <v>1741</v>
      </c>
      <c r="AE1662" s="3" t="s">
        <v>1741</v>
      </c>
      <c r="AF1662" s="3" t="s">
        <v>1741</v>
      </c>
      <c r="AG1662" s="3" t="s">
        <v>1741</v>
      </c>
      <c r="AH1662" s="3" t="s">
        <v>1741</v>
      </c>
      <c r="AI1662" s="15" t="s">
        <v>1741</v>
      </c>
    </row>
    <row r="1663" spans="1:35" x14ac:dyDescent="0.3">
      <c r="A1663" s="48" t="s">
        <v>480</v>
      </c>
      <c r="B1663" s="89" t="s">
        <v>550</v>
      </c>
      <c r="C1663" s="3" t="s">
        <v>263</v>
      </c>
      <c r="D1663" s="13">
        <v>2016</v>
      </c>
      <c r="E1663" s="4">
        <v>42416</v>
      </c>
      <c r="F1663" s="205">
        <v>6570050</v>
      </c>
      <c r="G1663" s="174">
        <v>156953</v>
      </c>
      <c r="H1663" s="1">
        <v>7.0454990807710507</v>
      </c>
      <c r="I1663" s="1">
        <v>3.488005988749078</v>
      </c>
      <c r="J1663" s="1">
        <v>4.5356517718550808</v>
      </c>
      <c r="K1663" s="1">
        <v>2.0649735240045355</v>
      </c>
      <c r="L1663" s="1">
        <v>3.286293030373086</v>
      </c>
      <c r="M1663" s="1">
        <v>6.0637185287933324</v>
      </c>
      <c r="N1663" s="1" t="s">
        <v>581</v>
      </c>
      <c r="O1663" s="1">
        <v>0.55906734040093786</v>
      </c>
      <c r="P1663" s="1" t="s">
        <v>1741</v>
      </c>
      <c r="Q1663" s="1" t="s">
        <v>1741</v>
      </c>
      <c r="R1663" s="1" t="s">
        <v>1741</v>
      </c>
      <c r="S1663" s="1" t="s">
        <v>1741</v>
      </c>
      <c r="T1663" s="1" t="s">
        <v>1741</v>
      </c>
      <c r="U1663" s="1" t="s">
        <v>1741</v>
      </c>
      <c r="V1663" s="1" t="s">
        <v>1741</v>
      </c>
      <c r="W1663" s="3" t="s">
        <v>1741</v>
      </c>
      <c r="X1663" s="3" t="s">
        <v>1741</v>
      </c>
      <c r="Y1663" s="3" t="s">
        <v>1741</v>
      </c>
      <c r="Z1663" s="3" t="s">
        <v>1741</v>
      </c>
      <c r="AA1663" s="3" t="s">
        <v>1741</v>
      </c>
      <c r="AB1663" s="3" t="s">
        <v>1741</v>
      </c>
      <c r="AC1663" s="3" t="s">
        <v>1741</v>
      </c>
      <c r="AD1663" s="3" t="s">
        <v>1741</v>
      </c>
      <c r="AE1663" s="3" t="s">
        <v>1741</v>
      </c>
      <c r="AF1663" s="3" t="s">
        <v>1741</v>
      </c>
      <c r="AG1663" s="3" t="s">
        <v>1741</v>
      </c>
      <c r="AH1663" s="3" t="s">
        <v>1741</v>
      </c>
      <c r="AI1663" s="15" t="s">
        <v>1741</v>
      </c>
    </row>
    <row r="1664" spans="1:35" x14ac:dyDescent="0.3">
      <c r="A1664" s="48" t="s">
        <v>481</v>
      </c>
      <c r="B1664" s="89" t="s">
        <v>550</v>
      </c>
      <c r="C1664" s="3" t="s">
        <v>263</v>
      </c>
      <c r="D1664" s="13">
        <v>2016</v>
      </c>
      <c r="E1664" s="4">
        <v>42445</v>
      </c>
      <c r="F1664" s="205">
        <v>6570050</v>
      </c>
      <c r="G1664" s="174">
        <v>156953</v>
      </c>
      <c r="H1664" s="1">
        <v>6.885983854356998</v>
      </c>
      <c r="I1664" s="1">
        <v>3.0974884555330386</v>
      </c>
      <c r="J1664" s="1">
        <v>4.009003023155377</v>
      </c>
      <c r="K1664" s="1">
        <v>2.2100594664629081</v>
      </c>
      <c r="L1664" s="1">
        <v>2.74077273180293</v>
      </c>
      <c r="M1664" s="1">
        <v>5.2795588186438991</v>
      </c>
      <c r="N1664" s="1" t="s">
        <v>581</v>
      </c>
      <c r="O1664" s="1">
        <v>0.51883658350220929</v>
      </c>
      <c r="P1664" s="1" t="s">
        <v>1741</v>
      </c>
      <c r="Q1664" s="1" t="s">
        <v>1741</v>
      </c>
      <c r="R1664" s="1" t="s">
        <v>1741</v>
      </c>
      <c r="S1664" s="1" t="s">
        <v>1741</v>
      </c>
      <c r="T1664" s="1" t="s">
        <v>1741</v>
      </c>
      <c r="U1664" s="1" t="s">
        <v>1741</v>
      </c>
      <c r="V1664" s="1" t="s">
        <v>1741</v>
      </c>
      <c r="W1664" s="3" t="s">
        <v>1741</v>
      </c>
      <c r="X1664" s="3" t="s">
        <v>1741</v>
      </c>
      <c r="Y1664" s="3" t="s">
        <v>1741</v>
      </c>
      <c r="Z1664" s="3" t="s">
        <v>1741</v>
      </c>
      <c r="AA1664" s="3" t="s">
        <v>1741</v>
      </c>
      <c r="AB1664" s="3" t="s">
        <v>1741</v>
      </c>
      <c r="AC1664" s="3" t="s">
        <v>1741</v>
      </c>
      <c r="AD1664" s="3" t="s">
        <v>1741</v>
      </c>
      <c r="AE1664" s="3" t="s">
        <v>1741</v>
      </c>
      <c r="AF1664" s="3" t="s">
        <v>1741</v>
      </c>
      <c r="AG1664" s="3" t="s">
        <v>1741</v>
      </c>
      <c r="AH1664" s="3" t="s">
        <v>1741</v>
      </c>
      <c r="AI1664" s="15" t="s">
        <v>1741</v>
      </c>
    </row>
    <row r="1665" spans="1:35" x14ac:dyDescent="0.3">
      <c r="A1665" s="48" t="s">
        <v>482</v>
      </c>
      <c r="B1665" s="89" t="s">
        <v>550</v>
      </c>
      <c r="C1665" s="3" t="s">
        <v>263</v>
      </c>
      <c r="D1665" s="13">
        <v>2016</v>
      </c>
      <c r="E1665" s="4">
        <v>42473</v>
      </c>
      <c r="F1665" s="205">
        <v>6570050</v>
      </c>
      <c r="G1665" s="174">
        <v>156953</v>
      </c>
      <c r="H1665" s="1">
        <v>6.6566299798991651</v>
      </c>
      <c r="I1665" s="1">
        <v>2.8911836425346822</v>
      </c>
      <c r="J1665" s="1">
        <v>4.365629221998879</v>
      </c>
      <c r="K1665" s="1">
        <v>1.9866049362375193</v>
      </c>
      <c r="L1665" s="1">
        <v>2.7935380762513589</v>
      </c>
      <c r="M1665" s="1">
        <v>5.3650278445974884</v>
      </c>
      <c r="N1665" s="1" t="s">
        <v>581</v>
      </c>
      <c r="O1665" s="1">
        <v>0.42285893169011768</v>
      </c>
      <c r="P1665" s="1" t="s">
        <v>1741</v>
      </c>
      <c r="Q1665" s="1" t="s">
        <v>1741</v>
      </c>
      <c r="R1665" s="1" t="s">
        <v>1741</v>
      </c>
      <c r="S1665" s="1" t="s">
        <v>1741</v>
      </c>
      <c r="T1665" s="1" t="s">
        <v>1741</v>
      </c>
      <c r="U1665" s="1" t="s">
        <v>1741</v>
      </c>
      <c r="V1665" s="1" t="s">
        <v>1741</v>
      </c>
      <c r="W1665" s="3" t="s">
        <v>1741</v>
      </c>
      <c r="X1665" s="3" t="s">
        <v>1741</v>
      </c>
      <c r="Y1665" s="3" t="s">
        <v>1741</v>
      </c>
      <c r="Z1665" s="3" t="s">
        <v>1741</v>
      </c>
      <c r="AA1665" s="3" t="s">
        <v>1741</v>
      </c>
      <c r="AB1665" s="3" t="s">
        <v>1741</v>
      </c>
      <c r="AC1665" s="3" t="s">
        <v>1741</v>
      </c>
      <c r="AD1665" s="3" t="s">
        <v>1741</v>
      </c>
      <c r="AE1665" s="3" t="s">
        <v>1741</v>
      </c>
      <c r="AF1665" s="3" t="s">
        <v>1741</v>
      </c>
      <c r="AG1665" s="3" t="s">
        <v>1741</v>
      </c>
      <c r="AH1665" s="3" t="s">
        <v>1741</v>
      </c>
      <c r="AI1665" s="15" t="s">
        <v>1741</v>
      </c>
    </row>
    <row r="1666" spans="1:35" x14ac:dyDescent="0.3">
      <c r="A1666" s="48" t="s">
        <v>483</v>
      </c>
      <c r="B1666" s="89" t="s">
        <v>550</v>
      </c>
      <c r="C1666" s="3" t="s">
        <v>263</v>
      </c>
      <c r="D1666" s="13">
        <v>2016</v>
      </c>
      <c r="E1666" s="4">
        <v>42503</v>
      </c>
      <c r="F1666" s="205">
        <v>6570050</v>
      </c>
      <c r="G1666" s="174">
        <v>156953</v>
      </c>
      <c r="H1666" s="1">
        <v>6.5816897213581314</v>
      </c>
      <c r="I1666" s="1">
        <v>2.6391554702495199</v>
      </c>
      <c r="J1666" s="1">
        <v>4.3918194453636907</v>
      </c>
      <c r="K1666" s="1">
        <v>2.0163975114170363</v>
      </c>
      <c r="L1666" s="1">
        <v>2.3793765305447083</v>
      </c>
      <c r="M1666" s="1">
        <v>5.4035674101528883</v>
      </c>
      <c r="N1666" s="1" t="s">
        <v>581</v>
      </c>
      <c r="O1666" s="1" t="s">
        <v>556</v>
      </c>
      <c r="P1666" s="1" t="s">
        <v>1741</v>
      </c>
      <c r="Q1666" s="1" t="s">
        <v>1741</v>
      </c>
      <c r="R1666" s="1" t="s">
        <v>1741</v>
      </c>
      <c r="S1666" s="1" t="s">
        <v>1741</v>
      </c>
      <c r="T1666" s="1" t="s">
        <v>1741</v>
      </c>
      <c r="U1666" s="1" t="s">
        <v>1741</v>
      </c>
      <c r="V1666" s="1" t="s">
        <v>1741</v>
      </c>
      <c r="W1666" s="3" t="s">
        <v>1741</v>
      </c>
      <c r="X1666" s="3" t="s">
        <v>1741</v>
      </c>
      <c r="Y1666" s="3" t="s">
        <v>1741</v>
      </c>
      <c r="Z1666" s="3" t="s">
        <v>1741</v>
      </c>
      <c r="AA1666" s="3" t="s">
        <v>1741</v>
      </c>
      <c r="AB1666" s="3" t="s">
        <v>1741</v>
      </c>
      <c r="AC1666" s="3" t="s">
        <v>1741</v>
      </c>
      <c r="AD1666" s="3" t="s">
        <v>1741</v>
      </c>
      <c r="AE1666" s="3" t="s">
        <v>1741</v>
      </c>
      <c r="AF1666" s="3" t="s">
        <v>1741</v>
      </c>
      <c r="AG1666" s="3" t="s">
        <v>1741</v>
      </c>
      <c r="AH1666" s="3" t="s">
        <v>1741</v>
      </c>
      <c r="AI1666" s="15" t="s">
        <v>1741</v>
      </c>
    </row>
    <row r="1667" spans="1:35" x14ac:dyDescent="0.3">
      <c r="A1667" s="48" t="s">
        <v>484</v>
      </c>
      <c r="B1667" s="89" t="s">
        <v>550</v>
      </c>
      <c r="C1667" s="3" t="s">
        <v>263</v>
      </c>
      <c r="D1667" s="13">
        <v>2016</v>
      </c>
      <c r="E1667" s="4">
        <v>42533</v>
      </c>
      <c r="F1667" s="205">
        <v>6570050</v>
      </c>
      <c r="G1667" s="174">
        <v>156953</v>
      </c>
      <c r="H1667" s="1">
        <v>6.5747209038037306</v>
      </c>
      <c r="I1667" s="1">
        <v>3.1865432181295543</v>
      </c>
      <c r="J1667" s="1">
        <v>3.7285246339995988</v>
      </c>
      <c r="K1667" s="1">
        <v>1.5827428304031017</v>
      </c>
      <c r="L1667" s="1">
        <v>2.5465021057557324</v>
      </c>
      <c r="M1667" s="1">
        <v>5.3702871181228682</v>
      </c>
      <c r="N1667" s="1" t="s">
        <v>581</v>
      </c>
      <c r="O1667" s="1">
        <v>0.4982034226886824</v>
      </c>
      <c r="P1667" s="1" t="s">
        <v>1741</v>
      </c>
      <c r="Q1667" s="1" t="s">
        <v>1741</v>
      </c>
      <c r="R1667" s="1" t="s">
        <v>1741</v>
      </c>
      <c r="S1667" s="1" t="s">
        <v>1741</v>
      </c>
      <c r="T1667" s="1" t="s">
        <v>1741</v>
      </c>
      <c r="U1667" s="1" t="s">
        <v>1741</v>
      </c>
      <c r="V1667" s="1" t="s">
        <v>1741</v>
      </c>
      <c r="W1667" s="3" t="s">
        <v>1741</v>
      </c>
      <c r="X1667" s="3" t="s">
        <v>1741</v>
      </c>
      <c r="Y1667" s="3" t="s">
        <v>1741</v>
      </c>
      <c r="Z1667" s="3" t="s">
        <v>1741</v>
      </c>
      <c r="AA1667" s="3" t="s">
        <v>1741</v>
      </c>
      <c r="AB1667" s="3" t="s">
        <v>1741</v>
      </c>
      <c r="AC1667" s="3" t="s">
        <v>1741</v>
      </c>
      <c r="AD1667" s="3" t="s">
        <v>1741</v>
      </c>
      <c r="AE1667" s="3" t="s">
        <v>1741</v>
      </c>
      <c r="AF1667" s="3" t="s">
        <v>1741</v>
      </c>
      <c r="AG1667" s="3" t="s">
        <v>1741</v>
      </c>
      <c r="AH1667" s="3" t="s">
        <v>1741</v>
      </c>
      <c r="AI1667" s="15" t="s">
        <v>1741</v>
      </c>
    </row>
    <row r="1668" spans="1:35" x14ac:dyDescent="0.3">
      <c r="A1668" s="86" t="s">
        <v>485</v>
      </c>
      <c r="B1668" s="89" t="s">
        <v>550</v>
      </c>
      <c r="C1668" s="3" t="s">
        <v>263</v>
      </c>
      <c r="D1668" s="13">
        <v>2016</v>
      </c>
      <c r="E1668" s="4">
        <v>42563</v>
      </c>
      <c r="F1668" s="205">
        <v>6570050</v>
      </c>
      <c r="G1668" s="174">
        <v>156953</v>
      </c>
      <c r="H1668" s="1">
        <v>7.8714347450302524</v>
      </c>
      <c r="I1668" s="1">
        <v>3.4874675885911848</v>
      </c>
      <c r="J1668" s="1">
        <v>4.1798417658400373</v>
      </c>
      <c r="K1668" s="1">
        <v>2.0768399707466259</v>
      </c>
      <c r="L1668" s="1">
        <v>3.1247922345588726</v>
      </c>
      <c r="M1668" s="1">
        <v>5.5600525231035176</v>
      </c>
      <c r="N1668" s="5" t="s">
        <v>581</v>
      </c>
      <c r="O1668" s="1">
        <v>0.73597998803271059</v>
      </c>
      <c r="P1668" s="1" t="s">
        <v>1741</v>
      </c>
      <c r="Q1668" s="1" t="s">
        <v>1741</v>
      </c>
      <c r="R1668" s="1" t="s">
        <v>1741</v>
      </c>
      <c r="S1668" s="1" t="s">
        <v>1741</v>
      </c>
      <c r="T1668" s="1" t="s">
        <v>1741</v>
      </c>
      <c r="U1668" s="1" t="s">
        <v>1741</v>
      </c>
      <c r="V1668" s="1" t="s">
        <v>1741</v>
      </c>
      <c r="W1668" s="3" t="s">
        <v>1741</v>
      </c>
      <c r="X1668" s="3" t="s">
        <v>1741</v>
      </c>
      <c r="Y1668" s="3" t="s">
        <v>1741</v>
      </c>
      <c r="Z1668" s="3" t="s">
        <v>1741</v>
      </c>
      <c r="AA1668" s="3" t="s">
        <v>1741</v>
      </c>
      <c r="AB1668" s="3" t="s">
        <v>1741</v>
      </c>
      <c r="AC1668" s="3" t="s">
        <v>1741</v>
      </c>
      <c r="AD1668" s="3" t="s">
        <v>1741</v>
      </c>
      <c r="AE1668" s="3" t="s">
        <v>1741</v>
      </c>
      <c r="AF1668" s="3" t="s">
        <v>1741</v>
      </c>
      <c r="AG1668" s="3" t="s">
        <v>1741</v>
      </c>
      <c r="AH1668" s="3" t="s">
        <v>1741</v>
      </c>
      <c r="AI1668" s="15" t="s">
        <v>1741</v>
      </c>
    </row>
    <row r="1669" spans="1:35" x14ac:dyDescent="0.3">
      <c r="A1669" s="48" t="s">
        <v>486</v>
      </c>
      <c r="B1669" s="89" t="s">
        <v>550</v>
      </c>
      <c r="C1669" s="3" t="s">
        <v>263</v>
      </c>
      <c r="D1669" s="13">
        <v>2016</v>
      </c>
      <c r="E1669" s="4">
        <v>42594</v>
      </c>
      <c r="F1669" s="205">
        <v>6570050</v>
      </c>
      <c r="G1669" s="174">
        <v>156953</v>
      </c>
      <c r="H1669" s="1">
        <v>7.5303909040269996</v>
      </c>
      <c r="I1669" s="1">
        <v>3.216602772043645</v>
      </c>
      <c r="J1669" s="1">
        <v>4.289786690258528</v>
      </c>
      <c r="K1669" s="1">
        <v>1.5121727448474718</v>
      </c>
      <c r="L1669" s="1">
        <v>2.8797060847341003</v>
      </c>
      <c r="M1669" s="1">
        <v>5.257134899570759</v>
      </c>
      <c r="N1669" s="5" t="s">
        <v>581</v>
      </c>
      <c r="O1669" s="1">
        <v>0.62231724499492114</v>
      </c>
      <c r="P1669" s="1" t="s">
        <v>1741</v>
      </c>
      <c r="Q1669" s="1" t="s">
        <v>1741</v>
      </c>
      <c r="R1669" s="1" t="s">
        <v>1741</v>
      </c>
      <c r="S1669" s="1" t="s">
        <v>1741</v>
      </c>
      <c r="T1669" s="1" t="s">
        <v>1741</v>
      </c>
      <c r="U1669" s="1" t="s">
        <v>1741</v>
      </c>
      <c r="V1669" s="1" t="s">
        <v>1741</v>
      </c>
      <c r="W1669" s="3" t="s">
        <v>1741</v>
      </c>
      <c r="X1669" s="3" t="s">
        <v>1741</v>
      </c>
      <c r="Y1669" s="3" t="s">
        <v>1741</v>
      </c>
      <c r="Z1669" s="3" t="s">
        <v>1741</v>
      </c>
      <c r="AA1669" s="3" t="s">
        <v>1741</v>
      </c>
      <c r="AB1669" s="3" t="s">
        <v>1741</v>
      </c>
      <c r="AC1669" s="3" t="s">
        <v>1741</v>
      </c>
      <c r="AD1669" s="3" t="s">
        <v>1741</v>
      </c>
      <c r="AE1669" s="3" t="s">
        <v>1741</v>
      </c>
      <c r="AF1669" s="3" t="s">
        <v>1741</v>
      </c>
      <c r="AG1669" s="3" t="s">
        <v>1741</v>
      </c>
      <c r="AH1669" s="3" t="s">
        <v>1741</v>
      </c>
      <c r="AI1669" s="15" t="s">
        <v>1741</v>
      </c>
    </row>
    <row r="1670" spans="1:35" x14ac:dyDescent="0.3">
      <c r="A1670" s="48" t="s">
        <v>487</v>
      </c>
      <c r="B1670" s="89" t="s">
        <v>550</v>
      </c>
      <c r="C1670" s="3" t="s">
        <v>263</v>
      </c>
      <c r="D1670" s="13">
        <v>2016</v>
      </c>
      <c r="E1670" s="4">
        <v>42627</v>
      </c>
      <c r="F1670" s="205">
        <v>6570050</v>
      </c>
      <c r="G1670" s="174">
        <v>156953</v>
      </c>
      <c r="H1670" s="1">
        <v>8.1748321778364694</v>
      </c>
      <c r="I1670" s="1">
        <v>3.369648949048091</v>
      </c>
      <c r="J1670" s="1">
        <v>4.4159887751733251</v>
      </c>
      <c r="K1670" s="1">
        <v>1.8501045449543307</v>
      </c>
      <c r="L1670" s="1">
        <v>3.1693628260151865</v>
      </c>
      <c r="M1670" s="1">
        <v>5.333333333333333</v>
      </c>
      <c r="N1670" s="1" t="s">
        <v>581</v>
      </c>
      <c r="O1670" s="1">
        <v>0.72662044679212057</v>
      </c>
      <c r="P1670" s="1" t="s">
        <v>1741</v>
      </c>
      <c r="Q1670" s="1" t="s">
        <v>1741</v>
      </c>
      <c r="R1670" s="1" t="s">
        <v>1741</v>
      </c>
      <c r="S1670" s="1" t="s">
        <v>1741</v>
      </c>
      <c r="T1670" s="1" t="s">
        <v>1741</v>
      </c>
      <c r="U1670" s="1" t="s">
        <v>1741</v>
      </c>
      <c r="V1670" s="1" t="s">
        <v>1741</v>
      </c>
      <c r="W1670" s="3" t="s">
        <v>1741</v>
      </c>
      <c r="X1670" s="3" t="s">
        <v>1741</v>
      </c>
      <c r="Y1670" s="3" t="s">
        <v>1741</v>
      </c>
      <c r="Z1670" s="3" t="s">
        <v>1741</v>
      </c>
      <c r="AA1670" s="3" t="s">
        <v>1741</v>
      </c>
      <c r="AB1670" s="3" t="s">
        <v>1741</v>
      </c>
      <c r="AC1670" s="3" t="s">
        <v>1741</v>
      </c>
      <c r="AD1670" s="3" t="s">
        <v>1741</v>
      </c>
      <c r="AE1670" s="3" t="s">
        <v>1741</v>
      </c>
      <c r="AF1670" s="3" t="s">
        <v>1741</v>
      </c>
      <c r="AG1670" s="3" t="s">
        <v>1741</v>
      </c>
      <c r="AH1670" s="3" t="s">
        <v>1741</v>
      </c>
      <c r="AI1670" s="15" t="s">
        <v>1741</v>
      </c>
    </row>
    <row r="1671" spans="1:35" x14ac:dyDescent="0.3">
      <c r="A1671" s="48" t="s">
        <v>488</v>
      </c>
      <c r="B1671" s="89" t="s">
        <v>550</v>
      </c>
      <c r="C1671" s="3" t="s">
        <v>263</v>
      </c>
      <c r="D1671" s="13">
        <v>2016</v>
      </c>
      <c r="E1671" s="4">
        <v>42655</v>
      </c>
      <c r="F1671" s="205">
        <v>6570050</v>
      </c>
      <c r="G1671" s="174">
        <v>156953</v>
      </c>
      <c r="H1671" s="1">
        <v>8.284055272985162</v>
      </c>
      <c r="I1671" s="1">
        <v>3.6576798200414427</v>
      </c>
      <c r="J1671" s="1">
        <v>4.8433008654410861</v>
      </c>
      <c r="K1671" s="1">
        <v>2.1541947851910952</v>
      </c>
      <c r="L1671" s="1">
        <v>3.4151679354631383</v>
      </c>
      <c r="M1671" s="1">
        <v>5.5933424199106847</v>
      </c>
      <c r="N1671" s="1" t="s">
        <v>581</v>
      </c>
      <c r="O1671" s="1">
        <v>0.74628503041787175</v>
      </c>
      <c r="P1671" s="1" t="s">
        <v>1741</v>
      </c>
      <c r="Q1671" s="1" t="s">
        <v>1741</v>
      </c>
      <c r="R1671" s="1" t="s">
        <v>1741</v>
      </c>
      <c r="S1671" s="1" t="s">
        <v>1741</v>
      </c>
      <c r="T1671" s="1" t="s">
        <v>1741</v>
      </c>
      <c r="U1671" s="1" t="s">
        <v>1741</v>
      </c>
      <c r="V1671" s="1" t="s">
        <v>1741</v>
      </c>
      <c r="W1671" s="3" t="s">
        <v>1741</v>
      </c>
      <c r="X1671" s="3" t="s">
        <v>1741</v>
      </c>
      <c r="Y1671" s="3" t="s">
        <v>1741</v>
      </c>
      <c r="Z1671" s="3" t="s">
        <v>1741</v>
      </c>
      <c r="AA1671" s="3" t="s">
        <v>1741</v>
      </c>
      <c r="AB1671" s="3" t="s">
        <v>1741</v>
      </c>
      <c r="AC1671" s="3" t="s">
        <v>1741</v>
      </c>
      <c r="AD1671" s="3" t="s">
        <v>1741</v>
      </c>
      <c r="AE1671" s="3" t="s">
        <v>1741</v>
      </c>
      <c r="AF1671" s="3" t="s">
        <v>1741</v>
      </c>
      <c r="AG1671" s="3" t="s">
        <v>1741</v>
      </c>
      <c r="AH1671" s="3" t="s">
        <v>1741</v>
      </c>
      <c r="AI1671" s="15" t="s">
        <v>1741</v>
      </c>
    </row>
    <row r="1672" spans="1:35" x14ac:dyDescent="0.3">
      <c r="A1672" s="48" t="s">
        <v>489</v>
      </c>
      <c r="B1672" s="89" t="s">
        <v>550</v>
      </c>
      <c r="C1672" s="3" t="s">
        <v>263</v>
      </c>
      <c r="D1672" s="13">
        <v>2016</v>
      </c>
      <c r="E1672" s="4">
        <v>42684</v>
      </c>
      <c r="F1672" s="205">
        <v>6570050</v>
      </c>
      <c r="G1672" s="174">
        <v>156953</v>
      </c>
      <c r="H1672" s="67">
        <v>7.3424379032970917</v>
      </c>
      <c r="I1672" s="1">
        <v>3.4705648369132853</v>
      </c>
      <c r="J1672" s="67">
        <v>4.3181516839034737</v>
      </c>
      <c r="K1672" s="67">
        <v>1.6956156633960933</v>
      </c>
      <c r="L1672" s="1">
        <v>5.5053920268717409</v>
      </c>
      <c r="M1672" s="1">
        <v>7.8856183152125876</v>
      </c>
      <c r="N1672" s="1" t="s">
        <v>581</v>
      </c>
      <c r="O1672" s="1">
        <v>0.62472376911517724</v>
      </c>
      <c r="P1672" s="1" t="s">
        <v>1741</v>
      </c>
      <c r="Q1672" s="1" t="s">
        <v>1741</v>
      </c>
      <c r="R1672" s="1" t="s">
        <v>1741</v>
      </c>
      <c r="S1672" s="1" t="s">
        <v>1741</v>
      </c>
      <c r="T1672" s="1" t="s">
        <v>1741</v>
      </c>
      <c r="U1672" s="1" t="s">
        <v>1741</v>
      </c>
      <c r="V1672" s="1" t="s">
        <v>1741</v>
      </c>
      <c r="W1672" s="3" t="s">
        <v>1741</v>
      </c>
      <c r="X1672" s="3" t="s">
        <v>1741</v>
      </c>
      <c r="Y1672" s="3" t="s">
        <v>1741</v>
      </c>
      <c r="Z1672" s="3" t="s">
        <v>1741</v>
      </c>
      <c r="AA1672" s="3" t="s">
        <v>1741</v>
      </c>
      <c r="AB1672" s="3" t="s">
        <v>1741</v>
      </c>
      <c r="AC1672" s="3" t="s">
        <v>1741</v>
      </c>
      <c r="AD1672" s="3" t="s">
        <v>1741</v>
      </c>
      <c r="AE1672" s="3" t="s">
        <v>1741</v>
      </c>
      <c r="AF1672" s="3" t="s">
        <v>1741</v>
      </c>
      <c r="AG1672" s="3" t="s">
        <v>1741</v>
      </c>
      <c r="AH1672" s="3" t="s">
        <v>1741</v>
      </c>
      <c r="AI1672" s="15" t="s">
        <v>1741</v>
      </c>
    </row>
    <row r="1673" spans="1:35" x14ac:dyDescent="0.3">
      <c r="A1673" s="48" t="s">
        <v>490</v>
      </c>
      <c r="B1673" s="89" t="s">
        <v>550</v>
      </c>
      <c r="C1673" s="3" t="s">
        <v>263</v>
      </c>
      <c r="D1673" s="13">
        <v>2016</v>
      </c>
      <c r="E1673" s="12">
        <v>42712</v>
      </c>
      <c r="F1673" s="205">
        <v>6570050</v>
      </c>
      <c r="G1673" s="174">
        <v>156953</v>
      </c>
      <c r="H1673" s="1">
        <v>5.9699586849507735</v>
      </c>
      <c r="I1673" s="1">
        <v>3.5107902601969059</v>
      </c>
      <c r="J1673" s="1">
        <v>4.6184840893108294</v>
      </c>
      <c r="K1673" s="1">
        <v>2.1549314345991561</v>
      </c>
      <c r="L1673" s="1">
        <v>3.6419106012658227</v>
      </c>
      <c r="M1673" s="1">
        <v>6.8115660161744014</v>
      </c>
      <c r="N1673" s="1" t="s">
        <v>581</v>
      </c>
      <c r="O1673" s="1">
        <v>0.63649349507735586</v>
      </c>
      <c r="P1673" s="1" t="s">
        <v>1741</v>
      </c>
      <c r="Q1673" s="1" t="s">
        <v>1741</v>
      </c>
      <c r="R1673" s="1" t="s">
        <v>1741</v>
      </c>
      <c r="S1673" s="1" t="s">
        <v>1741</v>
      </c>
      <c r="T1673" s="1" t="s">
        <v>1741</v>
      </c>
      <c r="U1673" s="1" t="s">
        <v>1741</v>
      </c>
      <c r="V1673" s="1" t="s">
        <v>1741</v>
      </c>
      <c r="W1673" s="3" t="s">
        <v>1741</v>
      </c>
      <c r="X1673" s="3" t="s">
        <v>1741</v>
      </c>
      <c r="Y1673" s="3" t="s">
        <v>1741</v>
      </c>
      <c r="Z1673" s="3" t="s">
        <v>1741</v>
      </c>
      <c r="AA1673" s="3" t="s">
        <v>1741</v>
      </c>
      <c r="AB1673" s="3" t="s">
        <v>1741</v>
      </c>
      <c r="AC1673" s="3" t="s">
        <v>1741</v>
      </c>
      <c r="AD1673" s="3" t="s">
        <v>1741</v>
      </c>
      <c r="AE1673" s="3" t="s">
        <v>1741</v>
      </c>
      <c r="AF1673" s="3" t="s">
        <v>1741</v>
      </c>
      <c r="AG1673" s="3" t="s">
        <v>1741</v>
      </c>
      <c r="AH1673" s="3" t="s">
        <v>1741</v>
      </c>
      <c r="AI1673" s="15" t="s">
        <v>1741</v>
      </c>
    </row>
    <row r="1674" spans="1:35" x14ac:dyDescent="0.3">
      <c r="A1674" s="48" t="s">
        <v>491</v>
      </c>
      <c r="B1674" s="89" t="s">
        <v>552</v>
      </c>
      <c r="C1674" s="3" t="s">
        <v>492</v>
      </c>
      <c r="D1674" s="13">
        <v>2016</v>
      </c>
      <c r="E1674" s="4">
        <v>42383</v>
      </c>
      <c r="F1674" s="205">
        <v>6582780</v>
      </c>
      <c r="G1674" s="174">
        <v>152713</v>
      </c>
      <c r="H1674" s="1">
        <v>3.3501586872847589</v>
      </c>
      <c r="I1674" s="1">
        <v>1.6190323451954893</v>
      </c>
      <c r="J1674" s="1">
        <v>1.853602538996556</v>
      </c>
      <c r="K1674" s="1">
        <v>2.0544938888513742</v>
      </c>
      <c r="L1674" s="1">
        <v>0.84745762711864403</v>
      </c>
      <c r="M1674" s="1">
        <v>1.6890066851239109</v>
      </c>
      <c r="N1674" s="1" t="s">
        <v>581</v>
      </c>
      <c r="O1674" s="1">
        <v>0.33604733607941117</v>
      </c>
      <c r="P1674" s="1" t="s">
        <v>1741</v>
      </c>
      <c r="Q1674" s="1" t="s">
        <v>1741</v>
      </c>
      <c r="R1674" s="1" t="s">
        <v>1741</v>
      </c>
      <c r="S1674" s="1" t="s">
        <v>1741</v>
      </c>
      <c r="T1674" s="1" t="s">
        <v>1741</v>
      </c>
      <c r="U1674" s="1" t="s">
        <v>1741</v>
      </c>
      <c r="V1674" s="1" t="s">
        <v>1741</v>
      </c>
      <c r="W1674" s="3" t="s">
        <v>1741</v>
      </c>
      <c r="X1674" s="3" t="s">
        <v>1741</v>
      </c>
      <c r="Y1674" s="3" t="s">
        <v>1741</v>
      </c>
      <c r="Z1674" s="3" t="s">
        <v>1741</v>
      </c>
      <c r="AA1674" s="3" t="s">
        <v>1741</v>
      </c>
      <c r="AB1674" s="3" t="s">
        <v>1741</v>
      </c>
      <c r="AC1674" s="3" t="s">
        <v>1741</v>
      </c>
      <c r="AD1674" s="3" t="s">
        <v>1741</v>
      </c>
      <c r="AE1674" s="3" t="s">
        <v>1741</v>
      </c>
      <c r="AF1674" s="3" t="s">
        <v>1741</v>
      </c>
      <c r="AG1674" s="3" t="s">
        <v>1741</v>
      </c>
      <c r="AH1674" s="3" t="s">
        <v>1741</v>
      </c>
      <c r="AI1674" s="15" t="s">
        <v>1741</v>
      </c>
    </row>
    <row r="1675" spans="1:35" x14ac:dyDescent="0.3">
      <c r="A1675" s="48" t="s">
        <v>493</v>
      </c>
      <c r="B1675" s="89" t="s">
        <v>552</v>
      </c>
      <c r="C1675" s="3" t="s">
        <v>492</v>
      </c>
      <c r="D1675" s="13">
        <v>2016</v>
      </c>
      <c r="E1675" s="4">
        <v>42383</v>
      </c>
      <c r="F1675" s="205">
        <v>6582780</v>
      </c>
      <c r="G1675" s="174">
        <v>152713</v>
      </c>
      <c r="H1675" s="1">
        <v>2.8673044337757694</v>
      </c>
      <c r="I1675" s="1">
        <v>1.5268462298785654</v>
      </c>
      <c r="J1675" s="1">
        <v>1.8356396498164358</v>
      </c>
      <c r="K1675" s="1">
        <v>1.8444648404405535</v>
      </c>
      <c r="L1675" s="1">
        <v>0.79426715617057342</v>
      </c>
      <c r="M1675" s="1">
        <v>2.2107102513414292</v>
      </c>
      <c r="N1675" s="1" t="s">
        <v>581</v>
      </c>
      <c r="O1675" s="1">
        <v>0.34429010166619606</v>
      </c>
      <c r="P1675" s="1" t="s">
        <v>1741</v>
      </c>
      <c r="Q1675" s="1" t="s">
        <v>1741</v>
      </c>
      <c r="R1675" s="1" t="s">
        <v>1741</v>
      </c>
      <c r="S1675" s="1" t="s">
        <v>1741</v>
      </c>
      <c r="T1675" s="1" t="s">
        <v>1741</v>
      </c>
      <c r="U1675" s="1" t="s">
        <v>1741</v>
      </c>
      <c r="V1675" s="1" t="s">
        <v>1741</v>
      </c>
      <c r="W1675" s="3" t="s">
        <v>1741</v>
      </c>
      <c r="X1675" s="3" t="s">
        <v>1741</v>
      </c>
      <c r="Y1675" s="3" t="s">
        <v>1741</v>
      </c>
      <c r="Z1675" s="3" t="s">
        <v>1741</v>
      </c>
      <c r="AA1675" s="3" t="s">
        <v>1741</v>
      </c>
      <c r="AB1675" s="3" t="s">
        <v>1741</v>
      </c>
      <c r="AC1675" s="3" t="s">
        <v>1741</v>
      </c>
      <c r="AD1675" s="3" t="s">
        <v>1741</v>
      </c>
      <c r="AE1675" s="3" t="s">
        <v>1741</v>
      </c>
      <c r="AF1675" s="3" t="s">
        <v>1741</v>
      </c>
      <c r="AG1675" s="3" t="s">
        <v>1741</v>
      </c>
      <c r="AH1675" s="3" t="s">
        <v>1741</v>
      </c>
      <c r="AI1675" s="15" t="s">
        <v>1741</v>
      </c>
    </row>
    <row r="1676" spans="1:35" x14ac:dyDescent="0.3">
      <c r="A1676" s="48" t="s">
        <v>494</v>
      </c>
      <c r="B1676" s="89" t="s">
        <v>552</v>
      </c>
      <c r="C1676" s="3" t="s">
        <v>492</v>
      </c>
      <c r="D1676" s="13">
        <v>2016</v>
      </c>
      <c r="E1676" s="4">
        <v>42416</v>
      </c>
      <c r="F1676" s="205">
        <v>6582780</v>
      </c>
      <c r="G1676" s="174">
        <v>152713</v>
      </c>
      <c r="H1676" s="1">
        <v>4.5156061961070071</v>
      </c>
      <c r="I1676" s="1">
        <v>2.0540337628211498</v>
      </c>
      <c r="J1676" s="1">
        <v>3.5551985691099994</v>
      </c>
      <c r="K1676" s="1">
        <v>1.9848740794718072</v>
      </c>
      <c r="L1676" s="1">
        <v>0.92430415245161346</v>
      </c>
      <c r="M1676" s="1">
        <v>1.732414737283738</v>
      </c>
      <c r="N1676" s="1" t="s">
        <v>581</v>
      </c>
      <c r="O1676" s="1">
        <v>0.33215196581762774</v>
      </c>
      <c r="P1676" s="1" t="s">
        <v>1741</v>
      </c>
      <c r="Q1676" s="1" t="s">
        <v>1741</v>
      </c>
      <c r="R1676" s="1" t="s">
        <v>1741</v>
      </c>
      <c r="S1676" s="1" t="s">
        <v>1741</v>
      </c>
      <c r="T1676" s="1" t="s">
        <v>1741</v>
      </c>
      <c r="U1676" s="1" t="s">
        <v>1741</v>
      </c>
      <c r="V1676" s="1" t="s">
        <v>1741</v>
      </c>
      <c r="W1676" s="3" t="s">
        <v>1741</v>
      </c>
      <c r="X1676" s="3" t="s">
        <v>1741</v>
      </c>
      <c r="Y1676" s="3" t="s">
        <v>1741</v>
      </c>
      <c r="Z1676" s="3" t="s">
        <v>1741</v>
      </c>
      <c r="AA1676" s="3" t="s">
        <v>1741</v>
      </c>
      <c r="AB1676" s="3" t="s">
        <v>1741</v>
      </c>
      <c r="AC1676" s="3" t="s">
        <v>1741</v>
      </c>
      <c r="AD1676" s="3" t="s">
        <v>1741</v>
      </c>
      <c r="AE1676" s="3" t="s">
        <v>1741</v>
      </c>
      <c r="AF1676" s="3" t="s">
        <v>1741</v>
      </c>
      <c r="AG1676" s="3" t="s">
        <v>1741</v>
      </c>
      <c r="AH1676" s="3" t="s">
        <v>1741</v>
      </c>
      <c r="AI1676" s="15" t="s">
        <v>1741</v>
      </c>
    </row>
    <row r="1677" spans="1:35" x14ac:dyDescent="0.3">
      <c r="A1677" s="48" t="s">
        <v>495</v>
      </c>
      <c r="B1677" s="89" t="s">
        <v>552</v>
      </c>
      <c r="C1677" s="3" t="s">
        <v>492</v>
      </c>
      <c r="D1677" s="13">
        <v>2016</v>
      </c>
      <c r="E1677" s="4">
        <v>42445</v>
      </c>
      <c r="F1677" s="205">
        <v>6582780</v>
      </c>
      <c r="G1677" s="174">
        <v>152713</v>
      </c>
      <c r="H1677" s="1">
        <v>3.3074027185501071</v>
      </c>
      <c r="I1677" s="1">
        <v>1.560417777185501</v>
      </c>
      <c r="J1677" s="1">
        <v>2.6277651918976548</v>
      </c>
      <c r="K1677" s="1">
        <v>1.4433968550106611</v>
      </c>
      <c r="L1677" s="1">
        <v>0.78291577825159919</v>
      </c>
      <c r="M1677" s="1">
        <v>1.5431769722814501</v>
      </c>
      <c r="N1677" s="1" t="s">
        <v>581</v>
      </c>
      <c r="O1677" s="1">
        <v>0.23712353411513862</v>
      </c>
      <c r="P1677" s="1" t="s">
        <v>1741</v>
      </c>
      <c r="Q1677" s="1" t="s">
        <v>1741</v>
      </c>
      <c r="R1677" s="1" t="s">
        <v>1741</v>
      </c>
      <c r="S1677" s="1" t="s">
        <v>1741</v>
      </c>
      <c r="T1677" s="1" t="s">
        <v>1741</v>
      </c>
      <c r="U1677" s="1" t="s">
        <v>1741</v>
      </c>
      <c r="V1677" s="1" t="s">
        <v>1741</v>
      </c>
      <c r="W1677" s="3" t="s">
        <v>1741</v>
      </c>
      <c r="X1677" s="3" t="s">
        <v>1741</v>
      </c>
      <c r="Y1677" s="3" t="s">
        <v>1741</v>
      </c>
      <c r="Z1677" s="3" t="s">
        <v>1741</v>
      </c>
      <c r="AA1677" s="3" t="s">
        <v>1741</v>
      </c>
      <c r="AB1677" s="3" t="s">
        <v>1741</v>
      </c>
      <c r="AC1677" s="3" t="s">
        <v>1741</v>
      </c>
      <c r="AD1677" s="3" t="s">
        <v>1741</v>
      </c>
      <c r="AE1677" s="3" t="s">
        <v>1741</v>
      </c>
      <c r="AF1677" s="3" t="s">
        <v>1741</v>
      </c>
      <c r="AG1677" s="3" t="s">
        <v>1741</v>
      </c>
      <c r="AH1677" s="3" t="s">
        <v>1741</v>
      </c>
      <c r="AI1677" s="15" t="s">
        <v>1741</v>
      </c>
    </row>
    <row r="1678" spans="1:35" x14ac:dyDescent="0.3">
      <c r="A1678" s="48" t="s">
        <v>496</v>
      </c>
      <c r="B1678" s="89" t="s">
        <v>552</v>
      </c>
      <c r="C1678" s="3" t="s">
        <v>492</v>
      </c>
      <c r="D1678" s="13">
        <v>2016</v>
      </c>
      <c r="E1678" s="4">
        <v>42473</v>
      </c>
      <c r="F1678" s="205">
        <v>6582780</v>
      </c>
      <c r="G1678" s="174">
        <v>152713</v>
      </c>
      <c r="H1678" s="1">
        <v>3.3034534584131596</v>
      </c>
      <c r="I1678" s="1">
        <v>1.6231337120961882</v>
      </c>
      <c r="J1678" s="1">
        <v>2.5197776970337582</v>
      </c>
      <c r="K1678" s="1">
        <v>1.4100383167074058</v>
      </c>
      <c r="L1678" s="1">
        <v>0.76882803725969473</v>
      </c>
      <c r="M1678" s="1">
        <v>1.8600944705027416</v>
      </c>
      <c r="N1678" s="1" t="s">
        <v>581</v>
      </c>
      <c r="O1678" s="1">
        <v>0.22238554535244762</v>
      </c>
      <c r="P1678" s="1" t="s">
        <v>1741</v>
      </c>
      <c r="Q1678" s="1" t="s">
        <v>1741</v>
      </c>
      <c r="R1678" s="1" t="s">
        <v>1741</v>
      </c>
      <c r="S1678" s="1" t="s">
        <v>1741</v>
      </c>
      <c r="T1678" s="1" t="s">
        <v>1741</v>
      </c>
      <c r="U1678" s="1" t="s">
        <v>1741</v>
      </c>
      <c r="V1678" s="1" t="s">
        <v>1741</v>
      </c>
      <c r="W1678" s="3" t="s">
        <v>1741</v>
      </c>
      <c r="X1678" s="3" t="s">
        <v>1741</v>
      </c>
      <c r="Y1678" s="3" t="s">
        <v>1741</v>
      </c>
      <c r="Z1678" s="3" t="s">
        <v>1741</v>
      </c>
      <c r="AA1678" s="3" t="s">
        <v>1741</v>
      </c>
      <c r="AB1678" s="3" t="s">
        <v>1741</v>
      </c>
      <c r="AC1678" s="3" t="s">
        <v>1741</v>
      </c>
      <c r="AD1678" s="3" t="s">
        <v>1741</v>
      </c>
      <c r="AE1678" s="3" t="s">
        <v>1741</v>
      </c>
      <c r="AF1678" s="3" t="s">
        <v>1741</v>
      </c>
      <c r="AG1678" s="3" t="s">
        <v>1741</v>
      </c>
      <c r="AH1678" s="3" t="s">
        <v>1741</v>
      </c>
      <c r="AI1678" s="15" t="s">
        <v>1741</v>
      </c>
    </row>
    <row r="1679" spans="1:35" x14ac:dyDescent="0.3">
      <c r="A1679" s="48" t="s">
        <v>497</v>
      </c>
      <c r="B1679" s="89" t="s">
        <v>552</v>
      </c>
      <c r="C1679" s="3" t="s">
        <v>492</v>
      </c>
      <c r="D1679" s="13">
        <v>2016</v>
      </c>
      <c r="E1679" s="4">
        <v>42503</v>
      </c>
      <c r="F1679" s="205">
        <v>6582780</v>
      </c>
      <c r="G1679" s="174">
        <v>152713</v>
      </c>
      <c r="H1679" s="1">
        <v>3.8347971764093551</v>
      </c>
      <c r="I1679" s="1">
        <v>1.2930613838196543</v>
      </c>
      <c r="J1679" s="1">
        <v>2.700367587261312</v>
      </c>
      <c r="K1679" s="1">
        <v>1.4290849354282553</v>
      </c>
      <c r="L1679" s="1">
        <v>0.37409323053901955</v>
      </c>
      <c r="M1679" s="1">
        <v>2.0163625126053155</v>
      </c>
      <c r="N1679" s="1" t="s">
        <v>581</v>
      </c>
      <c r="O1679" s="1" t="s">
        <v>556</v>
      </c>
      <c r="P1679" s="1" t="s">
        <v>1741</v>
      </c>
      <c r="Q1679" s="1" t="s">
        <v>1741</v>
      </c>
      <c r="R1679" s="1" t="s">
        <v>1741</v>
      </c>
      <c r="S1679" s="1" t="s">
        <v>1741</v>
      </c>
      <c r="T1679" s="1" t="s">
        <v>1741</v>
      </c>
      <c r="U1679" s="1" t="s">
        <v>1741</v>
      </c>
      <c r="V1679" s="1" t="s">
        <v>1741</v>
      </c>
      <c r="W1679" s="3" t="s">
        <v>1741</v>
      </c>
      <c r="X1679" s="3" t="s">
        <v>1741</v>
      </c>
      <c r="Y1679" s="3" t="s">
        <v>1741</v>
      </c>
      <c r="Z1679" s="3" t="s">
        <v>1741</v>
      </c>
      <c r="AA1679" s="3" t="s">
        <v>1741</v>
      </c>
      <c r="AB1679" s="3" t="s">
        <v>1741</v>
      </c>
      <c r="AC1679" s="3" t="s">
        <v>1741</v>
      </c>
      <c r="AD1679" s="3" t="s">
        <v>1741</v>
      </c>
      <c r="AE1679" s="3" t="s">
        <v>1741</v>
      </c>
      <c r="AF1679" s="3" t="s">
        <v>1741</v>
      </c>
      <c r="AG1679" s="3" t="s">
        <v>1741</v>
      </c>
      <c r="AH1679" s="3" t="s">
        <v>1741</v>
      </c>
      <c r="AI1679" s="15" t="s">
        <v>1741</v>
      </c>
    </row>
    <row r="1680" spans="1:35" x14ac:dyDescent="0.3">
      <c r="A1680" s="48" t="s">
        <v>498</v>
      </c>
      <c r="B1680" s="89" t="s">
        <v>552</v>
      </c>
      <c r="C1680" s="3" t="s">
        <v>492</v>
      </c>
      <c r="D1680" s="13">
        <v>2016</v>
      </c>
      <c r="E1680" s="4">
        <v>42533</v>
      </c>
      <c r="F1680" s="205">
        <v>6582780</v>
      </c>
      <c r="G1680" s="174">
        <v>152713</v>
      </c>
      <c r="H1680" s="1">
        <v>4.3665042105961138</v>
      </c>
      <c r="I1680" s="1">
        <v>2.050096147470327</v>
      </c>
      <c r="J1680" s="1">
        <v>2.7004177441814203</v>
      </c>
      <c r="K1680" s="1">
        <v>1.9379517273390361</v>
      </c>
      <c r="L1680" s="1">
        <v>0.88807937139446991</v>
      </c>
      <c r="M1680" s="1">
        <v>2.197077448445063</v>
      </c>
      <c r="N1680" s="1" t="s">
        <v>581</v>
      </c>
      <c r="O1680" s="1">
        <v>0.30386744910814933</v>
      </c>
      <c r="P1680" s="1" t="s">
        <v>1741</v>
      </c>
      <c r="Q1680" s="1" t="s">
        <v>1741</v>
      </c>
      <c r="R1680" s="1" t="s">
        <v>1741</v>
      </c>
      <c r="S1680" s="1" t="s">
        <v>1741</v>
      </c>
      <c r="T1680" s="1" t="s">
        <v>1741</v>
      </c>
      <c r="U1680" s="1" t="s">
        <v>1741</v>
      </c>
      <c r="V1680" s="1" t="s">
        <v>1741</v>
      </c>
      <c r="W1680" s="3" t="s">
        <v>1741</v>
      </c>
      <c r="X1680" s="3" t="s">
        <v>1741</v>
      </c>
      <c r="Y1680" s="3" t="s">
        <v>1741</v>
      </c>
      <c r="Z1680" s="3" t="s">
        <v>1741</v>
      </c>
      <c r="AA1680" s="3" t="s">
        <v>1741</v>
      </c>
      <c r="AB1680" s="3" t="s">
        <v>1741</v>
      </c>
      <c r="AC1680" s="3" t="s">
        <v>1741</v>
      </c>
      <c r="AD1680" s="3" t="s">
        <v>1741</v>
      </c>
      <c r="AE1680" s="3" t="s">
        <v>1741</v>
      </c>
      <c r="AF1680" s="3" t="s">
        <v>1741</v>
      </c>
      <c r="AG1680" s="3" t="s">
        <v>1741</v>
      </c>
      <c r="AH1680" s="3" t="s">
        <v>1741</v>
      </c>
      <c r="AI1680" s="15" t="s">
        <v>1741</v>
      </c>
    </row>
    <row r="1681" spans="1:35" x14ac:dyDescent="0.3">
      <c r="A1681" s="86" t="s">
        <v>499</v>
      </c>
      <c r="B1681" s="89" t="s">
        <v>552</v>
      </c>
      <c r="C1681" s="3" t="s">
        <v>492</v>
      </c>
      <c r="D1681" s="13">
        <v>2016</v>
      </c>
      <c r="E1681" s="4">
        <v>42563</v>
      </c>
      <c r="F1681" s="205">
        <v>6582780</v>
      </c>
      <c r="G1681" s="174">
        <v>152713</v>
      </c>
      <c r="H1681" s="1">
        <v>3.9548515962890813</v>
      </c>
      <c r="I1681" s="1">
        <v>2.3972399220839247</v>
      </c>
      <c r="J1681" s="1">
        <v>2.9065997556868832</v>
      </c>
      <c r="K1681" s="1">
        <v>1.8447456172207728</v>
      </c>
      <c r="L1681" s="1">
        <v>1.3668328436065897</v>
      </c>
      <c r="M1681" s="1">
        <v>2.474743306150748</v>
      </c>
      <c r="N1681" s="5" t="s">
        <v>581</v>
      </c>
      <c r="O1681" s="1">
        <v>0.47012941992142365</v>
      </c>
      <c r="P1681" s="1" t="s">
        <v>1741</v>
      </c>
      <c r="Q1681" s="1" t="s">
        <v>1741</v>
      </c>
      <c r="R1681" s="1" t="s">
        <v>1741</v>
      </c>
      <c r="S1681" s="1" t="s">
        <v>1741</v>
      </c>
      <c r="T1681" s="1" t="s">
        <v>1741</v>
      </c>
      <c r="U1681" s="1" t="s">
        <v>1741</v>
      </c>
      <c r="V1681" s="1" t="s">
        <v>1741</v>
      </c>
      <c r="W1681" s="3" t="s">
        <v>1741</v>
      </c>
      <c r="X1681" s="3" t="s">
        <v>1741</v>
      </c>
      <c r="Y1681" s="3" t="s">
        <v>1741</v>
      </c>
      <c r="Z1681" s="3" t="s">
        <v>1741</v>
      </c>
      <c r="AA1681" s="3" t="s">
        <v>1741</v>
      </c>
      <c r="AB1681" s="3" t="s">
        <v>1741</v>
      </c>
      <c r="AC1681" s="3" t="s">
        <v>1741</v>
      </c>
      <c r="AD1681" s="3" t="s">
        <v>1741</v>
      </c>
      <c r="AE1681" s="3" t="s">
        <v>1741</v>
      </c>
      <c r="AF1681" s="3" t="s">
        <v>1741</v>
      </c>
      <c r="AG1681" s="3" t="s">
        <v>1741</v>
      </c>
      <c r="AH1681" s="3" t="s">
        <v>1741</v>
      </c>
      <c r="AI1681" s="15" t="s">
        <v>1741</v>
      </c>
    </row>
    <row r="1682" spans="1:35" x14ac:dyDescent="0.3">
      <c r="A1682" s="48" t="s">
        <v>500</v>
      </c>
      <c r="B1682" s="89" t="s">
        <v>552</v>
      </c>
      <c r="C1682" s="3" t="s">
        <v>492</v>
      </c>
      <c r="D1682" s="13">
        <v>2016</v>
      </c>
      <c r="E1682" s="4">
        <v>42594</v>
      </c>
      <c r="F1682" s="205">
        <v>6582780</v>
      </c>
      <c r="G1682" s="174">
        <v>152713</v>
      </c>
      <c r="H1682" s="1">
        <v>3.7340305818494732</v>
      </c>
      <c r="I1682" s="1">
        <v>1.7961044548884622</v>
      </c>
      <c r="J1682" s="1">
        <v>2.2645131396041567</v>
      </c>
      <c r="K1682" s="1">
        <v>0.89528033362017589</v>
      </c>
      <c r="L1682" s="1">
        <v>0.96265803931952065</v>
      </c>
      <c r="M1682" s="1">
        <v>1.9276659826570461</v>
      </c>
      <c r="N1682" s="5" t="s">
        <v>581</v>
      </c>
      <c r="O1682" s="1">
        <v>0.34727278744952667</v>
      </c>
      <c r="P1682" s="1" t="s">
        <v>1741</v>
      </c>
      <c r="Q1682" s="1" t="s">
        <v>1741</v>
      </c>
      <c r="R1682" s="1" t="s">
        <v>1741</v>
      </c>
      <c r="S1682" s="1" t="s">
        <v>1741</v>
      </c>
      <c r="T1682" s="1" t="s">
        <v>1741</v>
      </c>
      <c r="U1682" s="1" t="s">
        <v>1741</v>
      </c>
      <c r="V1682" s="1" t="s">
        <v>1741</v>
      </c>
      <c r="W1682" s="3" t="s">
        <v>1741</v>
      </c>
      <c r="X1682" s="3" t="s">
        <v>1741</v>
      </c>
      <c r="Y1682" s="3" t="s">
        <v>1741</v>
      </c>
      <c r="Z1682" s="3" t="s">
        <v>1741</v>
      </c>
      <c r="AA1682" s="3" t="s">
        <v>1741</v>
      </c>
      <c r="AB1682" s="3" t="s">
        <v>1741</v>
      </c>
      <c r="AC1682" s="3" t="s">
        <v>1741</v>
      </c>
      <c r="AD1682" s="3" t="s">
        <v>1741</v>
      </c>
      <c r="AE1682" s="3" t="s">
        <v>1741</v>
      </c>
      <c r="AF1682" s="3" t="s">
        <v>1741</v>
      </c>
      <c r="AG1682" s="3" t="s">
        <v>1741</v>
      </c>
      <c r="AH1682" s="3" t="s">
        <v>1741</v>
      </c>
      <c r="AI1682" s="15" t="s">
        <v>1741</v>
      </c>
    </row>
    <row r="1683" spans="1:35" x14ac:dyDescent="0.3">
      <c r="A1683" s="48" t="s">
        <v>501</v>
      </c>
      <c r="B1683" s="89" t="s">
        <v>552</v>
      </c>
      <c r="C1683" s="3" t="s">
        <v>492</v>
      </c>
      <c r="D1683" s="13">
        <v>2016</v>
      </c>
      <c r="E1683" s="4">
        <v>42627</v>
      </c>
      <c r="F1683" s="205">
        <v>6582780</v>
      </c>
      <c r="G1683" s="174">
        <v>152713</v>
      </c>
      <c r="H1683" s="1">
        <v>3.3089639447057144</v>
      </c>
      <c r="I1683" s="1">
        <v>1.8570285350960853</v>
      </c>
      <c r="J1683" s="1">
        <v>2.9486730029269577</v>
      </c>
      <c r="K1683" s="1">
        <v>1.4582058955722914</v>
      </c>
      <c r="L1683" s="1">
        <v>1.1642056105502021</v>
      </c>
      <c r="M1683" s="1">
        <v>1.8761030902971902</v>
      </c>
      <c r="N1683" s="1" t="s">
        <v>581</v>
      </c>
      <c r="O1683" s="1">
        <v>0.36864318523147077</v>
      </c>
      <c r="P1683" s="1" t="s">
        <v>1741</v>
      </c>
      <c r="Q1683" s="1" t="s">
        <v>1741</v>
      </c>
      <c r="R1683" s="1" t="s">
        <v>1741</v>
      </c>
      <c r="S1683" s="1" t="s">
        <v>1741</v>
      </c>
      <c r="T1683" s="1" t="s">
        <v>1741</v>
      </c>
      <c r="U1683" s="1" t="s">
        <v>1741</v>
      </c>
      <c r="V1683" s="1" t="s">
        <v>1741</v>
      </c>
      <c r="W1683" s="3" t="s">
        <v>1741</v>
      </c>
      <c r="X1683" s="3" t="s">
        <v>1741</v>
      </c>
      <c r="Y1683" s="3" t="s">
        <v>1741</v>
      </c>
      <c r="Z1683" s="3" t="s">
        <v>1741</v>
      </c>
      <c r="AA1683" s="3" t="s">
        <v>1741</v>
      </c>
      <c r="AB1683" s="3" t="s">
        <v>1741</v>
      </c>
      <c r="AC1683" s="3" t="s">
        <v>1741</v>
      </c>
      <c r="AD1683" s="3" t="s">
        <v>1741</v>
      </c>
      <c r="AE1683" s="3" t="s">
        <v>1741</v>
      </c>
      <c r="AF1683" s="3" t="s">
        <v>1741</v>
      </c>
      <c r="AG1683" s="3" t="s">
        <v>1741</v>
      </c>
      <c r="AH1683" s="3" t="s">
        <v>1741</v>
      </c>
      <c r="AI1683" s="15" t="s">
        <v>1741</v>
      </c>
    </row>
    <row r="1684" spans="1:35" x14ac:dyDescent="0.3">
      <c r="A1684" s="48" t="s">
        <v>502</v>
      </c>
      <c r="B1684" s="89" t="s">
        <v>552</v>
      </c>
      <c r="C1684" s="3" t="s">
        <v>492</v>
      </c>
      <c r="D1684" s="13">
        <v>2016</v>
      </c>
      <c r="E1684" s="4">
        <v>42655</v>
      </c>
      <c r="F1684" s="205">
        <v>6582780</v>
      </c>
      <c r="G1684" s="174">
        <v>152713</v>
      </c>
      <c r="H1684" s="1">
        <v>3.2365381863020333</v>
      </c>
      <c r="I1684" s="1">
        <v>1.9594631788706502</v>
      </c>
      <c r="J1684" s="1">
        <v>2.7707941121423301</v>
      </c>
      <c r="K1684" s="1">
        <v>1.4862877211524701</v>
      </c>
      <c r="L1684" s="1">
        <v>1.199975779194328</v>
      </c>
      <c r="M1684" s="1">
        <v>1.7192368244321876</v>
      </c>
      <c r="N1684" s="1" t="s">
        <v>581</v>
      </c>
      <c r="O1684" s="1">
        <v>0.41117019519767484</v>
      </c>
      <c r="P1684" s="1" t="s">
        <v>1741</v>
      </c>
      <c r="Q1684" s="1" t="s">
        <v>1741</v>
      </c>
      <c r="R1684" s="1" t="s">
        <v>1741</v>
      </c>
      <c r="S1684" s="1" t="s">
        <v>1741</v>
      </c>
      <c r="T1684" s="1" t="s">
        <v>1741</v>
      </c>
      <c r="U1684" s="1" t="s">
        <v>1741</v>
      </c>
      <c r="V1684" s="1" t="s">
        <v>1741</v>
      </c>
      <c r="W1684" s="3" t="s">
        <v>1741</v>
      </c>
      <c r="X1684" s="3" t="s">
        <v>1741</v>
      </c>
      <c r="Y1684" s="3" t="s">
        <v>1741</v>
      </c>
      <c r="Z1684" s="3" t="s">
        <v>1741</v>
      </c>
      <c r="AA1684" s="3" t="s">
        <v>1741</v>
      </c>
      <c r="AB1684" s="3" t="s">
        <v>1741</v>
      </c>
      <c r="AC1684" s="3" t="s">
        <v>1741</v>
      </c>
      <c r="AD1684" s="3" t="s">
        <v>1741</v>
      </c>
      <c r="AE1684" s="3" t="s">
        <v>1741</v>
      </c>
      <c r="AF1684" s="3" t="s">
        <v>1741</v>
      </c>
      <c r="AG1684" s="3" t="s">
        <v>1741</v>
      </c>
      <c r="AH1684" s="3" t="s">
        <v>1741</v>
      </c>
      <c r="AI1684" s="15" t="s">
        <v>1741</v>
      </c>
    </row>
    <row r="1685" spans="1:35" x14ac:dyDescent="0.3">
      <c r="A1685" s="48" t="s">
        <v>503</v>
      </c>
      <c r="B1685" s="89" t="s">
        <v>552</v>
      </c>
      <c r="C1685" s="3" t="s">
        <v>492</v>
      </c>
      <c r="D1685" s="13">
        <v>2016</v>
      </c>
      <c r="E1685" s="4">
        <v>42684</v>
      </c>
      <c r="F1685" s="205">
        <v>6582780</v>
      </c>
      <c r="G1685" s="174">
        <v>152713</v>
      </c>
      <c r="H1685" s="67">
        <v>3.4694464732310832</v>
      </c>
      <c r="I1685" s="1">
        <v>2.1645309076422552</v>
      </c>
      <c r="J1685" s="67">
        <v>2.4656397317575198</v>
      </c>
      <c r="K1685" s="67">
        <v>1.3529424783657571</v>
      </c>
      <c r="L1685" s="7">
        <v>2.8014961379279817</v>
      </c>
      <c r="M1685" s="1">
        <v>3.5486798132040813</v>
      </c>
      <c r="N1685" s="1" t="s">
        <v>581</v>
      </c>
      <c r="O1685" s="1">
        <v>0.51944315339840208</v>
      </c>
      <c r="P1685" s="1" t="s">
        <v>1741</v>
      </c>
      <c r="Q1685" s="1" t="s">
        <v>1741</v>
      </c>
      <c r="R1685" s="1" t="s">
        <v>1741</v>
      </c>
      <c r="S1685" s="1" t="s">
        <v>1741</v>
      </c>
      <c r="T1685" s="1" t="s">
        <v>1741</v>
      </c>
      <c r="U1685" s="1" t="s">
        <v>1741</v>
      </c>
      <c r="V1685" s="1" t="s">
        <v>1741</v>
      </c>
      <c r="W1685" s="3" t="s">
        <v>1741</v>
      </c>
      <c r="X1685" s="3" t="s">
        <v>1741</v>
      </c>
      <c r="Y1685" s="3" t="s">
        <v>1741</v>
      </c>
      <c r="Z1685" s="3" t="s">
        <v>1741</v>
      </c>
      <c r="AA1685" s="3" t="s">
        <v>1741</v>
      </c>
      <c r="AB1685" s="3" t="s">
        <v>1741</v>
      </c>
      <c r="AC1685" s="3" t="s">
        <v>1741</v>
      </c>
      <c r="AD1685" s="3" t="s">
        <v>1741</v>
      </c>
      <c r="AE1685" s="3" t="s">
        <v>1741</v>
      </c>
      <c r="AF1685" s="3" t="s">
        <v>1741</v>
      </c>
      <c r="AG1685" s="3" t="s">
        <v>1741</v>
      </c>
      <c r="AH1685" s="3" t="s">
        <v>1741</v>
      </c>
      <c r="AI1685" s="15" t="s">
        <v>1741</v>
      </c>
    </row>
    <row r="1686" spans="1:35" x14ac:dyDescent="0.3">
      <c r="A1686" s="48" t="s">
        <v>504</v>
      </c>
      <c r="B1686" s="89" t="s">
        <v>552</v>
      </c>
      <c r="C1686" s="3" t="s">
        <v>492</v>
      </c>
      <c r="D1686" s="13">
        <v>2016</v>
      </c>
      <c r="E1686" s="12">
        <v>42712</v>
      </c>
      <c r="F1686" s="205">
        <v>6582780</v>
      </c>
      <c r="G1686" s="174">
        <v>152713</v>
      </c>
      <c r="H1686" s="7">
        <v>7.2290283383240022</v>
      </c>
      <c r="I1686" s="1">
        <v>2.0929349477064618</v>
      </c>
      <c r="J1686" s="1">
        <v>3.3233411448162133</v>
      </c>
      <c r="K1686" s="1">
        <v>1.3075120427027731</v>
      </c>
      <c r="L1686" s="1">
        <v>1.5226207525061839</v>
      </c>
      <c r="M1686" s="1">
        <v>2.9011738922883303</v>
      </c>
      <c r="N1686" s="1" t="s">
        <v>581</v>
      </c>
      <c r="O1686" s="1">
        <v>0.42991363971705077</v>
      </c>
      <c r="P1686" s="1" t="s">
        <v>1741</v>
      </c>
      <c r="Q1686" s="1" t="s">
        <v>1741</v>
      </c>
      <c r="R1686" s="1" t="s">
        <v>1741</v>
      </c>
      <c r="S1686" s="1" t="s">
        <v>1741</v>
      </c>
      <c r="T1686" s="1" t="s">
        <v>1741</v>
      </c>
      <c r="U1686" s="1" t="s">
        <v>1741</v>
      </c>
      <c r="V1686" s="1" t="s">
        <v>1741</v>
      </c>
      <c r="W1686" s="3" t="s">
        <v>1741</v>
      </c>
      <c r="X1686" s="3" t="s">
        <v>1741</v>
      </c>
      <c r="Y1686" s="3" t="s">
        <v>1741</v>
      </c>
      <c r="Z1686" s="3" t="s">
        <v>1741</v>
      </c>
      <c r="AA1686" s="3" t="s">
        <v>1741</v>
      </c>
      <c r="AB1686" s="3" t="s">
        <v>1741</v>
      </c>
      <c r="AC1686" s="3" t="s">
        <v>1741</v>
      </c>
      <c r="AD1686" s="3" t="s">
        <v>1741</v>
      </c>
      <c r="AE1686" s="3" t="s">
        <v>1741</v>
      </c>
      <c r="AF1686" s="3" t="s">
        <v>1741</v>
      </c>
      <c r="AG1686" s="3" t="s">
        <v>1741</v>
      </c>
      <c r="AH1686" s="3" t="s">
        <v>1741</v>
      </c>
      <c r="AI1686" s="15" t="s">
        <v>1741</v>
      </c>
    </row>
    <row r="1687" spans="1:35" x14ac:dyDescent="0.3">
      <c r="A1687" s="48" t="s">
        <v>505</v>
      </c>
      <c r="B1687" s="89" t="s">
        <v>37</v>
      </c>
      <c r="C1687" s="89" t="s">
        <v>37</v>
      </c>
      <c r="D1687" s="13">
        <v>2016</v>
      </c>
      <c r="E1687" s="4">
        <v>42383</v>
      </c>
      <c r="F1687" s="205" t="s">
        <v>1741</v>
      </c>
      <c r="G1687" s="174" t="s">
        <v>1741</v>
      </c>
      <c r="H1687" s="1">
        <v>0.42410714285714279</v>
      </c>
      <c r="I1687" s="10" t="s">
        <v>557</v>
      </c>
      <c r="J1687" s="1" t="s">
        <v>556</v>
      </c>
      <c r="K1687" s="1" t="s">
        <v>556</v>
      </c>
      <c r="L1687" s="1" t="s">
        <v>587</v>
      </c>
      <c r="M1687" s="10" t="s">
        <v>557</v>
      </c>
      <c r="N1687" s="1" t="s">
        <v>581</v>
      </c>
      <c r="O1687" s="1" t="s">
        <v>556</v>
      </c>
      <c r="P1687" s="1" t="s">
        <v>1741</v>
      </c>
      <c r="Q1687" s="1" t="s">
        <v>1741</v>
      </c>
      <c r="R1687" s="1" t="s">
        <v>1741</v>
      </c>
      <c r="S1687" s="1" t="s">
        <v>1741</v>
      </c>
      <c r="T1687" s="1" t="s">
        <v>1741</v>
      </c>
      <c r="U1687" s="1" t="s">
        <v>1741</v>
      </c>
      <c r="V1687" s="1" t="s">
        <v>1741</v>
      </c>
      <c r="W1687" s="3" t="s">
        <v>1741</v>
      </c>
      <c r="X1687" s="3" t="s">
        <v>1741</v>
      </c>
      <c r="Y1687" s="3" t="s">
        <v>1741</v>
      </c>
      <c r="Z1687" s="3" t="s">
        <v>1741</v>
      </c>
      <c r="AA1687" s="3" t="s">
        <v>1741</v>
      </c>
      <c r="AB1687" s="3" t="s">
        <v>1741</v>
      </c>
      <c r="AC1687" s="3" t="s">
        <v>1741</v>
      </c>
      <c r="AD1687" s="3" t="s">
        <v>1741</v>
      </c>
      <c r="AE1687" s="3" t="s">
        <v>1741</v>
      </c>
      <c r="AF1687" s="3" t="s">
        <v>1741</v>
      </c>
      <c r="AG1687" s="3" t="s">
        <v>1741</v>
      </c>
      <c r="AH1687" s="3" t="s">
        <v>1741</v>
      </c>
      <c r="AI1687" s="15" t="s">
        <v>1741</v>
      </c>
    </row>
    <row r="1688" spans="1:35" x14ac:dyDescent="0.3">
      <c r="A1688" s="48" t="s">
        <v>506</v>
      </c>
      <c r="B1688" s="89" t="s">
        <v>37</v>
      </c>
      <c r="C1688" s="89" t="s">
        <v>37</v>
      </c>
      <c r="D1688" s="13">
        <v>2016</v>
      </c>
      <c r="E1688" s="4">
        <v>42445</v>
      </c>
      <c r="F1688" s="205" t="s">
        <v>1741</v>
      </c>
      <c r="G1688" s="174" t="s">
        <v>1741</v>
      </c>
      <c r="H1688" s="1" t="s">
        <v>556</v>
      </c>
      <c r="I1688" s="1" t="s">
        <v>587</v>
      </c>
      <c r="J1688" s="1" t="s">
        <v>556</v>
      </c>
      <c r="K1688" s="1" t="s">
        <v>556</v>
      </c>
      <c r="L1688" s="1" t="s">
        <v>587</v>
      </c>
      <c r="M1688" s="1" t="s">
        <v>581</v>
      </c>
      <c r="N1688" s="1" t="s">
        <v>581</v>
      </c>
      <c r="O1688" s="1" t="s">
        <v>556</v>
      </c>
      <c r="P1688" s="1" t="s">
        <v>1741</v>
      </c>
      <c r="Q1688" s="1" t="s">
        <v>1741</v>
      </c>
      <c r="R1688" s="1" t="s">
        <v>1741</v>
      </c>
      <c r="S1688" s="1" t="s">
        <v>1741</v>
      </c>
      <c r="T1688" s="1" t="s">
        <v>1741</v>
      </c>
      <c r="U1688" s="1" t="s">
        <v>1741</v>
      </c>
      <c r="V1688" s="1" t="s">
        <v>1741</v>
      </c>
      <c r="W1688" s="3" t="s">
        <v>1741</v>
      </c>
      <c r="X1688" s="3" t="s">
        <v>1741</v>
      </c>
      <c r="Y1688" s="3" t="s">
        <v>1741</v>
      </c>
      <c r="Z1688" s="3" t="s">
        <v>1741</v>
      </c>
      <c r="AA1688" s="3" t="s">
        <v>1741</v>
      </c>
      <c r="AB1688" s="3" t="s">
        <v>1741</v>
      </c>
      <c r="AC1688" s="3" t="s">
        <v>1741</v>
      </c>
      <c r="AD1688" s="3" t="s">
        <v>1741</v>
      </c>
      <c r="AE1688" s="3" t="s">
        <v>1741</v>
      </c>
      <c r="AF1688" s="3" t="s">
        <v>1741</v>
      </c>
      <c r="AG1688" s="3" t="s">
        <v>1741</v>
      </c>
      <c r="AH1688" s="3" t="s">
        <v>1741</v>
      </c>
      <c r="AI1688" s="15" t="s">
        <v>1741</v>
      </c>
    </row>
    <row r="1689" spans="1:35" x14ac:dyDescent="0.3">
      <c r="A1689" s="48" t="s">
        <v>508</v>
      </c>
      <c r="B1689" s="89" t="s">
        <v>37</v>
      </c>
      <c r="C1689" s="89" t="s">
        <v>37</v>
      </c>
      <c r="D1689" s="13">
        <v>2016</v>
      </c>
      <c r="E1689" s="4">
        <v>42473</v>
      </c>
      <c r="F1689" s="205" t="s">
        <v>1741</v>
      </c>
      <c r="G1689" s="174" t="s">
        <v>1741</v>
      </c>
      <c r="H1689" s="1">
        <v>1.553695724229366E-2</v>
      </c>
      <c r="I1689" s="1" t="s">
        <v>587</v>
      </c>
      <c r="J1689" s="1" t="s">
        <v>556</v>
      </c>
      <c r="K1689" s="1" t="s">
        <v>556</v>
      </c>
      <c r="L1689" s="1" t="s">
        <v>587</v>
      </c>
      <c r="M1689" s="1" t="s">
        <v>581</v>
      </c>
      <c r="N1689" s="1" t="s">
        <v>581</v>
      </c>
      <c r="O1689" s="1" t="s">
        <v>556</v>
      </c>
      <c r="P1689" s="1" t="s">
        <v>1741</v>
      </c>
      <c r="Q1689" s="1" t="s">
        <v>1741</v>
      </c>
      <c r="R1689" s="1" t="s">
        <v>1741</v>
      </c>
      <c r="S1689" s="1" t="s">
        <v>1741</v>
      </c>
      <c r="T1689" s="1" t="s">
        <v>1741</v>
      </c>
      <c r="U1689" s="1" t="s">
        <v>1741</v>
      </c>
      <c r="V1689" s="1" t="s">
        <v>1741</v>
      </c>
      <c r="W1689" s="3" t="s">
        <v>1741</v>
      </c>
      <c r="X1689" s="3" t="s">
        <v>1741</v>
      </c>
      <c r="Y1689" s="3" t="s">
        <v>1741</v>
      </c>
      <c r="Z1689" s="3" t="s">
        <v>1741</v>
      </c>
      <c r="AA1689" s="3" t="s">
        <v>1741</v>
      </c>
      <c r="AB1689" s="3" t="s">
        <v>1741</v>
      </c>
      <c r="AC1689" s="3" t="s">
        <v>1741</v>
      </c>
      <c r="AD1689" s="3" t="s">
        <v>1741</v>
      </c>
      <c r="AE1689" s="3" t="s">
        <v>1741</v>
      </c>
      <c r="AF1689" s="3" t="s">
        <v>1741</v>
      </c>
      <c r="AG1689" s="3" t="s">
        <v>1741</v>
      </c>
      <c r="AH1689" s="3" t="s">
        <v>1741</v>
      </c>
      <c r="AI1689" s="15" t="s">
        <v>1741</v>
      </c>
    </row>
    <row r="1690" spans="1:35" x14ac:dyDescent="0.3">
      <c r="A1690" s="86" t="s">
        <v>509</v>
      </c>
      <c r="B1690" s="89" t="s">
        <v>37</v>
      </c>
      <c r="C1690" s="89" t="s">
        <v>37</v>
      </c>
      <c r="D1690" s="13">
        <v>2016</v>
      </c>
      <c r="E1690" s="4">
        <v>42563</v>
      </c>
      <c r="F1690" s="205" t="s">
        <v>1741</v>
      </c>
      <c r="G1690" s="174" t="s">
        <v>1741</v>
      </c>
      <c r="H1690" s="1" t="s">
        <v>556</v>
      </c>
      <c r="I1690" s="1" t="s">
        <v>587</v>
      </c>
      <c r="J1690" s="1" t="s">
        <v>556</v>
      </c>
      <c r="K1690" s="1" t="s">
        <v>556</v>
      </c>
      <c r="L1690" s="1" t="s">
        <v>587</v>
      </c>
      <c r="M1690" s="1" t="s">
        <v>581</v>
      </c>
      <c r="N1690" s="5" t="s">
        <v>581</v>
      </c>
      <c r="O1690" s="1" t="s">
        <v>556</v>
      </c>
      <c r="P1690" s="1" t="s">
        <v>1741</v>
      </c>
      <c r="Q1690" s="1" t="s">
        <v>1741</v>
      </c>
      <c r="R1690" s="1" t="s">
        <v>1741</v>
      </c>
      <c r="S1690" s="1" t="s">
        <v>1741</v>
      </c>
      <c r="T1690" s="1" t="s">
        <v>1741</v>
      </c>
      <c r="U1690" s="1" t="s">
        <v>1741</v>
      </c>
      <c r="V1690" s="1" t="s">
        <v>1741</v>
      </c>
      <c r="W1690" s="3" t="s">
        <v>1741</v>
      </c>
      <c r="X1690" s="3" t="s">
        <v>1741</v>
      </c>
      <c r="Y1690" s="3" t="s">
        <v>1741</v>
      </c>
      <c r="Z1690" s="3" t="s">
        <v>1741</v>
      </c>
      <c r="AA1690" s="3" t="s">
        <v>1741</v>
      </c>
      <c r="AB1690" s="3" t="s">
        <v>1741</v>
      </c>
      <c r="AC1690" s="3" t="s">
        <v>1741</v>
      </c>
      <c r="AD1690" s="3" t="s">
        <v>1741</v>
      </c>
      <c r="AE1690" s="3" t="s">
        <v>1741</v>
      </c>
      <c r="AF1690" s="3" t="s">
        <v>1741</v>
      </c>
      <c r="AG1690" s="3" t="s">
        <v>1741</v>
      </c>
      <c r="AH1690" s="3" t="s">
        <v>1741</v>
      </c>
      <c r="AI1690" s="15" t="s">
        <v>1741</v>
      </c>
    </row>
    <row r="1691" spans="1:35" x14ac:dyDescent="0.3">
      <c r="A1691" s="48" t="s">
        <v>510</v>
      </c>
      <c r="B1691" s="89" t="s">
        <v>37</v>
      </c>
      <c r="C1691" s="89" t="s">
        <v>37</v>
      </c>
      <c r="D1691" s="13">
        <v>2016</v>
      </c>
      <c r="E1691" s="4">
        <v>42627</v>
      </c>
      <c r="F1691" s="205" t="s">
        <v>1741</v>
      </c>
      <c r="G1691" s="174" t="s">
        <v>1741</v>
      </c>
      <c r="H1691" s="1" t="s">
        <v>556</v>
      </c>
      <c r="I1691" s="1" t="s">
        <v>587</v>
      </c>
      <c r="J1691" s="1" t="s">
        <v>556</v>
      </c>
      <c r="K1691" s="1" t="s">
        <v>556</v>
      </c>
      <c r="L1691" s="1" t="s">
        <v>587</v>
      </c>
      <c r="M1691" s="1" t="s">
        <v>581</v>
      </c>
      <c r="N1691" s="1" t="s">
        <v>581</v>
      </c>
      <c r="O1691" s="1" t="s">
        <v>556</v>
      </c>
      <c r="P1691" s="1" t="s">
        <v>1741</v>
      </c>
      <c r="Q1691" s="1" t="s">
        <v>1741</v>
      </c>
      <c r="R1691" s="1" t="s">
        <v>1741</v>
      </c>
      <c r="S1691" s="1" t="s">
        <v>1741</v>
      </c>
      <c r="T1691" s="1" t="s">
        <v>1741</v>
      </c>
      <c r="U1691" s="1" t="s">
        <v>1741</v>
      </c>
      <c r="V1691" s="1" t="s">
        <v>1741</v>
      </c>
      <c r="W1691" s="3" t="s">
        <v>1741</v>
      </c>
      <c r="X1691" s="3" t="s">
        <v>1741</v>
      </c>
      <c r="Y1691" s="3" t="s">
        <v>1741</v>
      </c>
      <c r="Z1691" s="3" t="s">
        <v>1741</v>
      </c>
      <c r="AA1691" s="3" t="s">
        <v>1741</v>
      </c>
      <c r="AB1691" s="3" t="s">
        <v>1741</v>
      </c>
      <c r="AC1691" s="3" t="s">
        <v>1741</v>
      </c>
      <c r="AD1691" s="3" t="s">
        <v>1741</v>
      </c>
      <c r="AE1691" s="3" t="s">
        <v>1741</v>
      </c>
      <c r="AF1691" s="3" t="s">
        <v>1741</v>
      </c>
      <c r="AG1691" s="3" t="s">
        <v>1741</v>
      </c>
      <c r="AH1691" s="3" t="s">
        <v>1741</v>
      </c>
      <c r="AI1691" s="15" t="s">
        <v>1741</v>
      </c>
    </row>
    <row r="1692" spans="1:35" x14ac:dyDescent="0.3">
      <c r="A1692" s="48" t="s">
        <v>511</v>
      </c>
      <c r="B1692" s="89" t="s">
        <v>37</v>
      </c>
      <c r="C1692" s="89" t="s">
        <v>37</v>
      </c>
      <c r="D1692" s="13">
        <v>2016</v>
      </c>
      <c r="E1692" s="4">
        <v>42684</v>
      </c>
      <c r="F1692" s="205" t="s">
        <v>1741</v>
      </c>
      <c r="G1692" s="174" t="s">
        <v>1741</v>
      </c>
      <c r="H1692" s="6">
        <v>0.71179978275808564</v>
      </c>
      <c r="I1692" s="1" t="s">
        <v>587</v>
      </c>
      <c r="J1692" s="1" t="s">
        <v>556</v>
      </c>
      <c r="K1692" s="1" t="s">
        <v>556</v>
      </c>
      <c r="L1692" s="7">
        <v>0.65460752366385133</v>
      </c>
      <c r="M1692" s="7">
        <v>0.92416483784442827</v>
      </c>
      <c r="N1692" s="1" t="s">
        <v>581</v>
      </c>
      <c r="O1692" s="1" t="s">
        <v>556</v>
      </c>
      <c r="P1692" s="1" t="s">
        <v>1741</v>
      </c>
      <c r="Q1692" s="1" t="s">
        <v>1741</v>
      </c>
      <c r="R1692" s="1" t="s">
        <v>1741</v>
      </c>
      <c r="S1692" s="1" t="s">
        <v>1741</v>
      </c>
      <c r="T1692" s="1" t="s">
        <v>1741</v>
      </c>
      <c r="U1692" s="1" t="s">
        <v>1741</v>
      </c>
      <c r="V1692" s="1" t="s">
        <v>1741</v>
      </c>
      <c r="W1692" s="3" t="s">
        <v>1741</v>
      </c>
      <c r="X1692" s="3" t="s">
        <v>1741</v>
      </c>
      <c r="Y1692" s="3" t="s">
        <v>1741</v>
      </c>
      <c r="Z1692" s="3" t="s">
        <v>1741</v>
      </c>
      <c r="AA1692" s="3" t="s">
        <v>1741</v>
      </c>
      <c r="AB1692" s="3" t="s">
        <v>1741</v>
      </c>
      <c r="AC1692" s="3" t="s">
        <v>1741</v>
      </c>
      <c r="AD1692" s="3" t="s">
        <v>1741</v>
      </c>
      <c r="AE1692" s="3" t="s">
        <v>1741</v>
      </c>
      <c r="AF1692" s="3" t="s">
        <v>1741</v>
      </c>
      <c r="AG1692" s="3" t="s">
        <v>1741</v>
      </c>
      <c r="AH1692" s="3" t="s">
        <v>1741</v>
      </c>
      <c r="AI1692" s="15" t="s">
        <v>1741</v>
      </c>
    </row>
    <row r="1693" spans="1:35" x14ac:dyDescent="0.3">
      <c r="A1693" s="108" t="s">
        <v>1741</v>
      </c>
      <c r="B1693" s="95" t="s">
        <v>546</v>
      </c>
      <c r="C1693" s="95" t="s">
        <v>2004</v>
      </c>
      <c r="D1693" s="9">
        <v>2015</v>
      </c>
      <c r="E1693" s="4">
        <v>42026</v>
      </c>
      <c r="F1693" s="205">
        <v>6576900</v>
      </c>
      <c r="G1693" s="174">
        <v>152125</v>
      </c>
      <c r="H1693" s="1">
        <v>5.54</v>
      </c>
      <c r="I1693" s="1" t="s">
        <v>1285</v>
      </c>
      <c r="J1693" s="1">
        <v>1.6</v>
      </c>
      <c r="K1693" s="1">
        <v>2.4500000000000002</v>
      </c>
      <c r="L1693" s="1" t="s">
        <v>1286</v>
      </c>
      <c r="M1693" s="1">
        <v>1.04</v>
      </c>
      <c r="N1693" s="1" t="s">
        <v>556</v>
      </c>
      <c r="O1693" s="1" t="s">
        <v>551</v>
      </c>
      <c r="P1693" s="1" t="s">
        <v>1741</v>
      </c>
      <c r="Q1693" s="1" t="s">
        <v>1741</v>
      </c>
      <c r="R1693" s="1" t="s">
        <v>556</v>
      </c>
      <c r="S1693" s="1" t="s">
        <v>556</v>
      </c>
      <c r="T1693" s="1" t="s">
        <v>1741</v>
      </c>
      <c r="U1693" s="1" t="s">
        <v>1741</v>
      </c>
      <c r="V1693" s="1" t="s">
        <v>1741</v>
      </c>
      <c r="W1693" s="3" t="s">
        <v>1741</v>
      </c>
      <c r="X1693" s="3" t="s">
        <v>1741</v>
      </c>
      <c r="Y1693" s="3" t="s">
        <v>1741</v>
      </c>
      <c r="Z1693" s="3" t="s">
        <v>1741</v>
      </c>
      <c r="AA1693" s="3" t="s">
        <v>1741</v>
      </c>
      <c r="AB1693" s="3" t="s">
        <v>1741</v>
      </c>
      <c r="AC1693" s="3" t="s">
        <v>1741</v>
      </c>
      <c r="AD1693" s="3" t="s">
        <v>1741</v>
      </c>
      <c r="AE1693" s="3" t="s">
        <v>1741</v>
      </c>
      <c r="AF1693" s="3" t="s">
        <v>1741</v>
      </c>
      <c r="AG1693" s="3" t="s">
        <v>1741</v>
      </c>
      <c r="AH1693" s="3" t="s">
        <v>1741</v>
      </c>
      <c r="AI1693" s="15" t="s">
        <v>1741</v>
      </c>
    </row>
    <row r="1694" spans="1:35" x14ac:dyDescent="0.3">
      <c r="A1694" s="108" t="s">
        <v>1741</v>
      </c>
      <c r="B1694" s="95" t="s">
        <v>546</v>
      </c>
      <c r="C1694" s="95" t="s">
        <v>2004</v>
      </c>
      <c r="D1694" s="9">
        <v>2015</v>
      </c>
      <c r="E1694" s="4">
        <v>42054</v>
      </c>
      <c r="F1694" s="205">
        <v>6576900</v>
      </c>
      <c r="G1694" s="174">
        <v>152125</v>
      </c>
      <c r="H1694" s="1">
        <v>3.45</v>
      </c>
      <c r="I1694" s="1">
        <v>1.1000000000000001</v>
      </c>
      <c r="J1694" s="1">
        <v>1.07</v>
      </c>
      <c r="K1694" s="1">
        <v>1.1599999999999999</v>
      </c>
      <c r="L1694" s="1" t="s">
        <v>1286</v>
      </c>
      <c r="M1694" s="1">
        <v>0.85499999999999998</v>
      </c>
      <c r="N1694" s="1" t="s">
        <v>556</v>
      </c>
      <c r="O1694" s="1" t="s">
        <v>551</v>
      </c>
      <c r="P1694" s="1" t="s">
        <v>1741</v>
      </c>
      <c r="Q1694" s="1" t="s">
        <v>1741</v>
      </c>
      <c r="R1694" s="1" t="s">
        <v>556</v>
      </c>
      <c r="S1694" s="1" t="s">
        <v>556</v>
      </c>
      <c r="T1694" s="1" t="s">
        <v>1741</v>
      </c>
      <c r="U1694" s="1" t="s">
        <v>1741</v>
      </c>
      <c r="V1694" s="1" t="s">
        <v>1741</v>
      </c>
      <c r="W1694" s="3" t="s">
        <v>1741</v>
      </c>
      <c r="X1694" s="3" t="s">
        <v>1741</v>
      </c>
      <c r="Y1694" s="3" t="s">
        <v>1741</v>
      </c>
      <c r="Z1694" s="3" t="s">
        <v>1741</v>
      </c>
      <c r="AA1694" s="3" t="s">
        <v>1741</v>
      </c>
      <c r="AB1694" s="3" t="s">
        <v>1741</v>
      </c>
      <c r="AC1694" s="3" t="s">
        <v>1741</v>
      </c>
      <c r="AD1694" s="3" t="s">
        <v>1741</v>
      </c>
      <c r="AE1694" s="3" t="s">
        <v>1741</v>
      </c>
      <c r="AF1694" s="3" t="s">
        <v>1741</v>
      </c>
      <c r="AG1694" s="3" t="s">
        <v>1741</v>
      </c>
      <c r="AH1694" s="3" t="s">
        <v>1741</v>
      </c>
      <c r="AI1694" s="15" t="s">
        <v>1741</v>
      </c>
    </row>
    <row r="1695" spans="1:35" x14ac:dyDescent="0.3">
      <c r="A1695" s="108" t="s">
        <v>1741</v>
      </c>
      <c r="B1695" s="95" t="s">
        <v>546</v>
      </c>
      <c r="C1695" s="95" t="s">
        <v>2004</v>
      </c>
      <c r="D1695" s="9">
        <v>2015</v>
      </c>
      <c r="E1695" s="4">
        <v>42083</v>
      </c>
      <c r="F1695" s="205">
        <v>6576900</v>
      </c>
      <c r="G1695" s="174">
        <v>152125</v>
      </c>
      <c r="H1695" s="1">
        <v>3.18</v>
      </c>
      <c r="I1695" s="1">
        <v>1.38</v>
      </c>
      <c r="J1695" s="1">
        <v>1.75</v>
      </c>
      <c r="K1695" s="1">
        <v>2.59</v>
      </c>
      <c r="L1695" s="1">
        <v>0.871</v>
      </c>
      <c r="M1695" s="1" t="s">
        <v>563</v>
      </c>
      <c r="N1695" s="1" t="s">
        <v>555</v>
      </c>
      <c r="O1695" s="1">
        <v>0.17899999999999999</v>
      </c>
      <c r="P1695" s="1" t="s">
        <v>1741</v>
      </c>
      <c r="Q1695" s="1" t="s">
        <v>1741</v>
      </c>
      <c r="R1695" s="1" t="s">
        <v>564</v>
      </c>
      <c r="S1695" s="1" t="s">
        <v>559</v>
      </c>
      <c r="T1695" s="1" t="s">
        <v>1741</v>
      </c>
      <c r="U1695" s="1" t="s">
        <v>1741</v>
      </c>
      <c r="V1695" s="1" t="s">
        <v>1741</v>
      </c>
      <c r="W1695" s="3" t="s">
        <v>1741</v>
      </c>
      <c r="X1695" s="3" t="s">
        <v>1741</v>
      </c>
      <c r="Y1695" s="3" t="s">
        <v>1741</v>
      </c>
      <c r="Z1695" s="3" t="s">
        <v>1741</v>
      </c>
      <c r="AA1695" s="3" t="s">
        <v>1741</v>
      </c>
      <c r="AB1695" s="3" t="s">
        <v>1741</v>
      </c>
      <c r="AC1695" s="3" t="s">
        <v>1741</v>
      </c>
      <c r="AD1695" s="3" t="s">
        <v>1741</v>
      </c>
      <c r="AE1695" s="3" t="s">
        <v>1741</v>
      </c>
      <c r="AF1695" s="3" t="s">
        <v>1741</v>
      </c>
      <c r="AG1695" s="3" t="s">
        <v>1741</v>
      </c>
      <c r="AH1695" s="3" t="s">
        <v>1741</v>
      </c>
      <c r="AI1695" s="15" t="s">
        <v>1741</v>
      </c>
    </row>
    <row r="1696" spans="1:35" x14ac:dyDescent="0.3">
      <c r="A1696" s="108" t="s">
        <v>1741</v>
      </c>
      <c r="B1696" s="95" t="s">
        <v>546</v>
      </c>
      <c r="C1696" s="95" t="s">
        <v>2004</v>
      </c>
      <c r="D1696" s="9">
        <v>2015</v>
      </c>
      <c r="E1696" s="4">
        <v>42116</v>
      </c>
      <c r="F1696" s="205">
        <v>6576900</v>
      </c>
      <c r="G1696" s="174">
        <v>152125</v>
      </c>
      <c r="H1696" s="1">
        <v>3.83</v>
      </c>
      <c r="I1696" s="1">
        <v>1.64</v>
      </c>
      <c r="J1696" s="1">
        <v>1.74</v>
      </c>
      <c r="K1696" s="1">
        <v>2.5099999999999998</v>
      </c>
      <c r="L1696" s="1">
        <v>0.85099999999999998</v>
      </c>
      <c r="M1696" s="1" t="s">
        <v>563</v>
      </c>
      <c r="N1696" s="1" t="s">
        <v>555</v>
      </c>
      <c r="O1696" s="1">
        <v>0.32700000000000001</v>
      </c>
      <c r="P1696" s="1" t="s">
        <v>1741</v>
      </c>
      <c r="Q1696" s="1" t="s">
        <v>1741</v>
      </c>
      <c r="R1696" s="1" t="s">
        <v>564</v>
      </c>
      <c r="S1696" s="1" t="s">
        <v>559</v>
      </c>
      <c r="T1696" s="1" t="s">
        <v>1741</v>
      </c>
      <c r="U1696" s="1" t="s">
        <v>1741</v>
      </c>
      <c r="V1696" s="1" t="s">
        <v>1741</v>
      </c>
      <c r="W1696" s="3" t="s">
        <v>1741</v>
      </c>
      <c r="X1696" s="3" t="s">
        <v>1741</v>
      </c>
      <c r="Y1696" s="3" t="s">
        <v>1741</v>
      </c>
      <c r="Z1696" s="3" t="s">
        <v>1741</v>
      </c>
      <c r="AA1696" s="3" t="s">
        <v>1741</v>
      </c>
      <c r="AB1696" s="3" t="s">
        <v>1741</v>
      </c>
      <c r="AC1696" s="3" t="s">
        <v>1741</v>
      </c>
      <c r="AD1696" s="3" t="s">
        <v>1741</v>
      </c>
      <c r="AE1696" s="3" t="s">
        <v>1741</v>
      </c>
      <c r="AF1696" s="3" t="s">
        <v>1741</v>
      </c>
      <c r="AG1696" s="3" t="s">
        <v>1741</v>
      </c>
      <c r="AH1696" s="3" t="s">
        <v>1741</v>
      </c>
      <c r="AI1696" s="15" t="s">
        <v>1741</v>
      </c>
    </row>
    <row r="1697" spans="1:35" x14ac:dyDescent="0.3">
      <c r="A1697" s="108" t="s">
        <v>1741</v>
      </c>
      <c r="B1697" s="95" t="s">
        <v>546</v>
      </c>
      <c r="C1697" s="95" t="s">
        <v>2004</v>
      </c>
      <c r="D1697" s="9">
        <v>2015</v>
      </c>
      <c r="E1697" s="4">
        <v>42151</v>
      </c>
      <c r="F1697" s="205">
        <v>6576900</v>
      </c>
      <c r="G1697" s="174">
        <v>152125</v>
      </c>
      <c r="H1697" s="1">
        <v>7.6725134608396912</v>
      </c>
      <c r="I1697" s="1">
        <v>1.210484590228917</v>
      </c>
      <c r="J1697" s="1">
        <v>1.8346381263832459</v>
      </c>
      <c r="K1697" s="1">
        <v>2.46784263204836</v>
      </c>
      <c r="L1697" s="1">
        <v>0.90451887820830434</v>
      </c>
      <c r="M1697" s="1">
        <v>2.1273081623889274</v>
      </c>
      <c r="N1697" s="1" t="s">
        <v>551</v>
      </c>
      <c r="O1697" s="1">
        <v>0.31075545865953164</v>
      </c>
      <c r="P1697" s="1" t="s">
        <v>1741</v>
      </c>
      <c r="Q1697" s="1" t="s">
        <v>1741</v>
      </c>
      <c r="R1697" s="1" t="s">
        <v>565</v>
      </c>
      <c r="S1697" s="1" t="s">
        <v>559</v>
      </c>
      <c r="T1697" s="1" t="s">
        <v>1741</v>
      </c>
      <c r="U1697" s="1" t="s">
        <v>1741</v>
      </c>
      <c r="V1697" s="1" t="s">
        <v>1741</v>
      </c>
      <c r="W1697" s="3" t="s">
        <v>1741</v>
      </c>
      <c r="X1697" s="3" t="s">
        <v>1741</v>
      </c>
      <c r="Y1697" s="3" t="s">
        <v>1741</v>
      </c>
      <c r="Z1697" s="3" t="s">
        <v>1741</v>
      </c>
      <c r="AA1697" s="3" t="s">
        <v>1741</v>
      </c>
      <c r="AB1697" s="3" t="s">
        <v>1741</v>
      </c>
      <c r="AC1697" s="3" t="s">
        <v>1741</v>
      </c>
      <c r="AD1697" s="3" t="s">
        <v>1741</v>
      </c>
      <c r="AE1697" s="3" t="s">
        <v>1741</v>
      </c>
      <c r="AF1697" s="3" t="s">
        <v>1741</v>
      </c>
      <c r="AG1697" s="3" t="s">
        <v>1741</v>
      </c>
      <c r="AH1697" s="3" t="s">
        <v>1741</v>
      </c>
      <c r="AI1697" s="15" t="s">
        <v>1741</v>
      </c>
    </row>
    <row r="1698" spans="1:35" x14ac:dyDescent="0.3">
      <c r="A1698" s="108" t="s">
        <v>1741</v>
      </c>
      <c r="B1698" s="95" t="s">
        <v>546</v>
      </c>
      <c r="C1698" s="95" t="s">
        <v>2004</v>
      </c>
      <c r="D1698" s="9">
        <v>2015</v>
      </c>
      <c r="E1698" s="4">
        <v>42177</v>
      </c>
      <c r="F1698" s="205">
        <v>6576900</v>
      </c>
      <c r="G1698" s="174">
        <v>152125</v>
      </c>
      <c r="H1698" s="1">
        <v>8.852369969247226</v>
      </c>
      <c r="I1698" s="1">
        <v>7.3337845968712401</v>
      </c>
      <c r="J1698" s="1">
        <v>2.6663574675758794</v>
      </c>
      <c r="K1698" s="1">
        <v>2.7156036903329324</v>
      </c>
      <c r="L1698" s="1">
        <v>0.97422783794624956</v>
      </c>
      <c r="M1698" s="1">
        <v>1.1691068324642333</v>
      </c>
      <c r="N1698" s="1" t="s">
        <v>556</v>
      </c>
      <c r="O1698" s="1">
        <v>0.5187608637518385</v>
      </c>
      <c r="P1698" s="1" t="s">
        <v>1741</v>
      </c>
      <c r="Q1698" s="1" t="s">
        <v>1741</v>
      </c>
      <c r="R1698" s="1" t="s">
        <v>565</v>
      </c>
      <c r="S1698" s="1" t="s">
        <v>566</v>
      </c>
      <c r="T1698" s="1" t="s">
        <v>1741</v>
      </c>
      <c r="U1698" s="1" t="s">
        <v>1741</v>
      </c>
      <c r="V1698" s="1" t="s">
        <v>1741</v>
      </c>
      <c r="W1698" s="3" t="s">
        <v>1741</v>
      </c>
      <c r="X1698" s="3" t="s">
        <v>1741</v>
      </c>
      <c r="Y1698" s="3" t="s">
        <v>1741</v>
      </c>
      <c r="Z1698" s="3" t="s">
        <v>1741</v>
      </c>
      <c r="AA1698" s="3" t="s">
        <v>1741</v>
      </c>
      <c r="AB1698" s="3" t="s">
        <v>1741</v>
      </c>
      <c r="AC1698" s="3" t="s">
        <v>1741</v>
      </c>
      <c r="AD1698" s="3" t="s">
        <v>1741</v>
      </c>
      <c r="AE1698" s="3" t="s">
        <v>1741</v>
      </c>
      <c r="AF1698" s="3" t="s">
        <v>1741</v>
      </c>
      <c r="AG1698" s="3" t="s">
        <v>1741</v>
      </c>
      <c r="AH1698" s="3" t="s">
        <v>1741</v>
      </c>
      <c r="AI1698" s="15" t="s">
        <v>1741</v>
      </c>
    </row>
    <row r="1699" spans="1:35" x14ac:dyDescent="0.3">
      <c r="A1699" s="108" t="s">
        <v>1741</v>
      </c>
      <c r="B1699" s="95" t="s">
        <v>546</v>
      </c>
      <c r="C1699" s="95" t="s">
        <v>2004</v>
      </c>
      <c r="D1699" s="9">
        <v>2015</v>
      </c>
      <c r="E1699" s="4" t="s">
        <v>547</v>
      </c>
      <c r="F1699" s="205">
        <v>6576900</v>
      </c>
      <c r="G1699" s="174">
        <v>152125</v>
      </c>
      <c r="H1699" s="1">
        <v>5.4681254996003199</v>
      </c>
      <c r="I1699" s="1">
        <v>2.7194910738076206</v>
      </c>
      <c r="J1699" s="1">
        <v>1.7894018118838262</v>
      </c>
      <c r="K1699" s="1">
        <v>2.0983213429256597</v>
      </c>
      <c r="L1699" s="1">
        <v>0.13913868904876098</v>
      </c>
      <c r="M1699" s="1">
        <v>2.4363842259525712</v>
      </c>
      <c r="N1699" s="1" t="s">
        <v>551</v>
      </c>
      <c r="O1699" s="1">
        <v>0.81101785238475899</v>
      </c>
      <c r="P1699" s="1" t="s">
        <v>1741</v>
      </c>
      <c r="Q1699" s="1" t="s">
        <v>1741</v>
      </c>
      <c r="R1699" s="1" t="s">
        <v>551</v>
      </c>
      <c r="S1699" s="1" t="s">
        <v>554</v>
      </c>
      <c r="T1699" s="1" t="s">
        <v>1741</v>
      </c>
      <c r="U1699" s="1" t="s">
        <v>1741</v>
      </c>
      <c r="V1699" s="1" t="s">
        <v>1741</v>
      </c>
      <c r="W1699" s="3" t="s">
        <v>1741</v>
      </c>
      <c r="X1699" s="3" t="s">
        <v>1741</v>
      </c>
      <c r="Y1699" s="3" t="s">
        <v>1741</v>
      </c>
      <c r="Z1699" s="3" t="s">
        <v>1741</v>
      </c>
      <c r="AA1699" s="3" t="s">
        <v>1741</v>
      </c>
      <c r="AB1699" s="3" t="s">
        <v>1741</v>
      </c>
      <c r="AC1699" s="3" t="s">
        <v>1741</v>
      </c>
      <c r="AD1699" s="3" t="s">
        <v>1741</v>
      </c>
      <c r="AE1699" s="3" t="s">
        <v>1741</v>
      </c>
      <c r="AF1699" s="3" t="s">
        <v>1741</v>
      </c>
      <c r="AG1699" s="3" t="s">
        <v>1741</v>
      </c>
      <c r="AH1699" s="3" t="s">
        <v>1741</v>
      </c>
      <c r="AI1699" s="15" t="s">
        <v>1741</v>
      </c>
    </row>
    <row r="1700" spans="1:35" x14ac:dyDescent="0.3">
      <c r="A1700" s="108" t="s">
        <v>1741</v>
      </c>
      <c r="B1700" s="95" t="s">
        <v>546</v>
      </c>
      <c r="C1700" s="95" t="s">
        <v>2004</v>
      </c>
      <c r="D1700" s="9">
        <v>2015</v>
      </c>
      <c r="E1700" s="4" t="s">
        <v>548</v>
      </c>
      <c r="F1700" s="205">
        <v>6576900</v>
      </c>
      <c r="G1700" s="174">
        <v>152125</v>
      </c>
      <c r="H1700" s="1">
        <v>6.0096393966636699</v>
      </c>
      <c r="I1700" s="1">
        <v>2.4308011187693541</v>
      </c>
      <c r="J1700" s="1">
        <v>2.436320047947258</v>
      </c>
      <c r="K1700" s="1">
        <v>2.7319948057137151</v>
      </c>
      <c r="L1700" s="1">
        <v>1.1490860053940666</v>
      </c>
      <c r="M1700" s="1">
        <v>2.6336030366596743</v>
      </c>
      <c r="N1700" s="1">
        <v>1.0202111011220991</v>
      </c>
      <c r="O1700" s="1">
        <v>0.76041354510038961</v>
      </c>
      <c r="P1700" s="1" t="s">
        <v>1741</v>
      </c>
      <c r="Q1700" s="1" t="s">
        <v>1741</v>
      </c>
      <c r="R1700" s="1" t="s">
        <v>559</v>
      </c>
      <c r="S1700" s="1" t="s">
        <v>559</v>
      </c>
      <c r="T1700" s="1" t="s">
        <v>1741</v>
      </c>
      <c r="U1700" s="1" t="s">
        <v>1741</v>
      </c>
      <c r="V1700" s="1" t="s">
        <v>1741</v>
      </c>
      <c r="W1700" s="3" t="s">
        <v>1741</v>
      </c>
      <c r="X1700" s="3" t="s">
        <v>1741</v>
      </c>
      <c r="Y1700" s="3" t="s">
        <v>1741</v>
      </c>
      <c r="Z1700" s="3" t="s">
        <v>1741</v>
      </c>
      <c r="AA1700" s="3" t="s">
        <v>1741</v>
      </c>
      <c r="AB1700" s="3" t="s">
        <v>1741</v>
      </c>
      <c r="AC1700" s="3" t="s">
        <v>1741</v>
      </c>
      <c r="AD1700" s="3" t="s">
        <v>1741</v>
      </c>
      <c r="AE1700" s="3" t="s">
        <v>1741</v>
      </c>
      <c r="AF1700" s="3" t="s">
        <v>1741</v>
      </c>
      <c r="AG1700" s="3" t="s">
        <v>1741</v>
      </c>
      <c r="AH1700" s="3" t="s">
        <v>1741</v>
      </c>
      <c r="AI1700" s="15" t="s">
        <v>1741</v>
      </c>
    </row>
    <row r="1701" spans="1:35" x14ac:dyDescent="0.3">
      <c r="A1701" s="108" t="s">
        <v>1741</v>
      </c>
      <c r="B1701" s="95" t="s">
        <v>546</v>
      </c>
      <c r="C1701" s="95" t="s">
        <v>2004</v>
      </c>
      <c r="D1701" s="9">
        <v>2015</v>
      </c>
      <c r="E1701" s="4" t="s">
        <v>549</v>
      </c>
      <c r="F1701" s="205">
        <v>6576900</v>
      </c>
      <c r="G1701" s="174">
        <v>152125</v>
      </c>
      <c r="H1701" s="1">
        <v>4.2207684663795959</v>
      </c>
      <c r="I1701" s="1">
        <v>2.4494865849619076</v>
      </c>
      <c r="J1701" s="1">
        <v>1.8300761841669426</v>
      </c>
      <c r="K1701" s="1">
        <v>2.2192779065915866</v>
      </c>
      <c r="L1701" s="1">
        <v>0.7684663795958927</v>
      </c>
      <c r="M1701" s="1">
        <v>2.0611129513083801</v>
      </c>
      <c r="N1701" s="1" t="s">
        <v>587</v>
      </c>
      <c r="O1701" s="1">
        <v>0.12210997018880425</v>
      </c>
      <c r="P1701" s="1" t="s">
        <v>1741</v>
      </c>
      <c r="Q1701" s="1" t="s">
        <v>1741</v>
      </c>
      <c r="R1701" s="1">
        <v>0.14325935740311366</v>
      </c>
      <c r="S1701" s="1" t="s">
        <v>559</v>
      </c>
      <c r="T1701" s="1" t="s">
        <v>1741</v>
      </c>
      <c r="U1701" s="1" t="s">
        <v>1741</v>
      </c>
      <c r="V1701" s="1" t="s">
        <v>1741</v>
      </c>
      <c r="W1701" s="3" t="s">
        <v>1741</v>
      </c>
      <c r="X1701" s="3" t="s">
        <v>1741</v>
      </c>
      <c r="Y1701" s="3" t="s">
        <v>1741</v>
      </c>
      <c r="Z1701" s="3" t="s">
        <v>1741</v>
      </c>
      <c r="AA1701" s="3" t="s">
        <v>1741</v>
      </c>
      <c r="AB1701" s="3" t="s">
        <v>1741</v>
      </c>
      <c r="AC1701" s="3" t="s">
        <v>1741</v>
      </c>
      <c r="AD1701" s="3" t="s">
        <v>1741</v>
      </c>
      <c r="AE1701" s="3" t="s">
        <v>1741</v>
      </c>
      <c r="AF1701" s="3" t="s">
        <v>1741</v>
      </c>
      <c r="AG1701" s="3" t="s">
        <v>1741</v>
      </c>
      <c r="AH1701" s="3" t="s">
        <v>1741</v>
      </c>
      <c r="AI1701" s="15" t="s">
        <v>1741</v>
      </c>
    </row>
    <row r="1702" spans="1:35" x14ac:dyDescent="0.3">
      <c r="A1702" s="108" t="s">
        <v>1741</v>
      </c>
      <c r="B1702" s="95" t="s">
        <v>546</v>
      </c>
      <c r="C1702" s="95" t="s">
        <v>2004</v>
      </c>
      <c r="D1702" s="9">
        <v>2015</v>
      </c>
      <c r="E1702" s="4">
        <v>42293</v>
      </c>
      <c r="F1702" s="205">
        <v>6576900</v>
      </c>
      <c r="G1702" s="174">
        <v>152125</v>
      </c>
      <c r="H1702" s="1">
        <v>3.6063384866642387</v>
      </c>
      <c r="I1702" s="1">
        <v>1.8015691727083127</v>
      </c>
      <c r="J1702" s="1">
        <v>1.8257357566127057</v>
      </c>
      <c r="K1702" s="1">
        <v>2.2759625252424933</v>
      </c>
      <c r="L1702" s="1">
        <v>0.97900321117621736</v>
      </c>
      <c r="M1702" s="1">
        <v>1.8817658158704935</v>
      </c>
      <c r="N1702" s="1" t="s">
        <v>551</v>
      </c>
      <c r="O1702" s="1">
        <v>0.30833995431522498</v>
      </c>
      <c r="P1702" s="1" t="s">
        <v>1741</v>
      </c>
      <c r="Q1702" s="1" t="s">
        <v>1741</v>
      </c>
      <c r="R1702" s="1">
        <v>7.7490316813983523E-2</v>
      </c>
      <c r="S1702" s="1" t="s">
        <v>554</v>
      </c>
      <c r="T1702" s="1" t="s">
        <v>1741</v>
      </c>
      <c r="U1702" s="1" t="s">
        <v>1741</v>
      </c>
      <c r="V1702" s="1" t="s">
        <v>1741</v>
      </c>
      <c r="W1702" s="3" t="s">
        <v>1741</v>
      </c>
      <c r="X1702" s="3" t="s">
        <v>1741</v>
      </c>
      <c r="Y1702" s="3" t="s">
        <v>1741</v>
      </c>
      <c r="Z1702" s="3" t="s">
        <v>1741</v>
      </c>
      <c r="AA1702" s="3" t="s">
        <v>1741</v>
      </c>
      <c r="AB1702" s="3" t="s">
        <v>1741</v>
      </c>
      <c r="AC1702" s="3" t="s">
        <v>1741</v>
      </c>
      <c r="AD1702" s="3" t="s">
        <v>1741</v>
      </c>
      <c r="AE1702" s="3" t="s">
        <v>1741</v>
      </c>
      <c r="AF1702" s="3" t="s">
        <v>1741</v>
      </c>
      <c r="AG1702" s="3" t="s">
        <v>1741</v>
      </c>
      <c r="AH1702" s="3" t="s">
        <v>1741</v>
      </c>
      <c r="AI1702" s="15" t="s">
        <v>1741</v>
      </c>
    </row>
    <row r="1703" spans="1:35" x14ac:dyDescent="0.3">
      <c r="A1703" s="108" t="s">
        <v>1741</v>
      </c>
      <c r="B1703" s="95" t="s">
        <v>546</v>
      </c>
      <c r="C1703" s="95" t="s">
        <v>2004</v>
      </c>
      <c r="D1703" s="9">
        <v>2015</v>
      </c>
      <c r="E1703" s="4">
        <v>42325</v>
      </c>
      <c r="F1703" s="205">
        <v>6576900</v>
      </c>
      <c r="G1703" s="174">
        <v>152125</v>
      </c>
      <c r="H1703" s="1">
        <v>4.3357194384329389</v>
      </c>
      <c r="I1703" s="1">
        <v>1.9434160146495756</v>
      </c>
      <c r="J1703" s="1">
        <v>2.1388380223073082</v>
      </c>
      <c r="K1703" s="1">
        <v>2.5979690361245211</v>
      </c>
      <c r="L1703" s="1">
        <v>0.9640419510571</v>
      </c>
      <c r="M1703" s="1">
        <v>1.7093391043782256</v>
      </c>
      <c r="N1703" s="1" t="s">
        <v>551</v>
      </c>
      <c r="O1703" s="1">
        <v>0.41865601242994288</v>
      </c>
      <c r="P1703" s="1" t="s">
        <v>1741</v>
      </c>
      <c r="Q1703" s="1" t="s">
        <v>1741</v>
      </c>
      <c r="R1703" s="1" t="s">
        <v>556</v>
      </c>
      <c r="S1703" s="1" t="s">
        <v>556</v>
      </c>
      <c r="T1703" s="1" t="s">
        <v>1741</v>
      </c>
      <c r="U1703" s="1" t="s">
        <v>1741</v>
      </c>
      <c r="V1703" s="1" t="s">
        <v>1741</v>
      </c>
      <c r="W1703" s="3" t="s">
        <v>1741</v>
      </c>
      <c r="X1703" s="3" t="s">
        <v>1741</v>
      </c>
      <c r="Y1703" s="3" t="s">
        <v>1741</v>
      </c>
      <c r="Z1703" s="3" t="s">
        <v>1741</v>
      </c>
      <c r="AA1703" s="3" t="s">
        <v>1741</v>
      </c>
      <c r="AB1703" s="3" t="s">
        <v>1741</v>
      </c>
      <c r="AC1703" s="3" t="s">
        <v>1741</v>
      </c>
      <c r="AD1703" s="3" t="s">
        <v>1741</v>
      </c>
      <c r="AE1703" s="3" t="s">
        <v>1741</v>
      </c>
      <c r="AF1703" s="3" t="s">
        <v>1741</v>
      </c>
      <c r="AG1703" s="3" t="s">
        <v>1741</v>
      </c>
      <c r="AH1703" s="3" t="s">
        <v>1741</v>
      </c>
      <c r="AI1703" s="15" t="s">
        <v>1741</v>
      </c>
    </row>
    <row r="1704" spans="1:35" x14ac:dyDescent="0.3">
      <c r="A1704" s="108" t="s">
        <v>1741</v>
      </c>
      <c r="B1704" s="95" t="s">
        <v>546</v>
      </c>
      <c r="C1704" s="95" t="s">
        <v>2004</v>
      </c>
      <c r="D1704" s="9">
        <v>2015</v>
      </c>
      <c r="E1704" s="4">
        <v>42354</v>
      </c>
      <c r="F1704" s="205">
        <v>6576900</v>
      </c>
      <c r="G1704" s="174">
        <v>152125</v>
      </c>
      <c r="H1704" s="1">
        <v>5.2738795835219552</v>
      </c>
      <c r="I1704" s="1">
        <v>1.7291383733212615</v>
      </c>
      <c r="J1704" s="1">
        <v>1.8886524822695034</v>
      </c>
      <c r="K1704" s="1">
        <v>2.1714199486947336</v>
      </c>
      <c r="L1704" s="1">
        <v>1.0140334993209597</v>
      </c>
      <c r="M1704" s="1">
        <v>2.180624717066546</v>
      </c>
      <c r="N1704" s="1" t="s">
        <v>551</v>
      </c>
      <c r="O1704" s="1">
        <v>0.31960162969669531</v>
      </c>
      <c r="P1704" s="1" t="s">
        <v>1741</v>
      </c>
      <c r="Q1704" s="1" t="s">
        <v>1741</v>
      </c>
      <c r="R1704" s="1" t="s">
        <v>556</v>
      </c>
      <c r="S1704" s="1" t="s">
        <v>556</v>
      </c>
      <c r="T1704" s="1" t="s">
        <v>1741</v>
      </c>
      <c r="U1704" s="1" t="s">
        <v>1741</v>
      </c>
      <c r="V1704" s="1" t="s">
        <v>1741</v>
      </c>
      <c r="W1704" s="3" t="s">
        <v>1741</v>
      </c>
      <c r="X1704" s="3" t="s">
        <v>1741</v>
      </c>
      <c r="Y1704" s="3" t="s">
        <v>1741</v>
      </c>
      <c r="Z1704" s="3" t="s">
        <v>1741</v>
      </c>
      <c r="AA1704" s="3" t="s">
        <v>1741</v>
      </c>
      <c r="AB1704" s="3" t="s">
        <v>1741</v>
      </c>
      <c r="AC1704" s="3" t="s">
        <v>1741</v>
      </c>
      <c r="AD1704" s="3" t="s">
        <v>1741</v>
      </c>
      <c r="AE1704" s="3" t="s">
        <v>1741</v>
      </c>
      <c r="AF1704" s="3" t="s">
        <v>1741</v>
      </c>
      <c r="AG1704" s="3" t="s">
        <v>1741</v>
      </c>
      <c r="AH1704" s="3" t="s">
        <v>1741</v>
      </c>
      <c r="AI1704" s="15" t="s">
        <v>1741</v>
      </c>
    </row>
    <row r="1705" spans="1:35" x14ac:dyDescent="0.3">
      <c r="A1705" s="108" t="s">
        <v>1741</v>
      </c>
      <c r="B1705" s="89" t="s">
        <v>1279</v>
      </c>
      <c r="C1705" s="3" t="s">
        <v>2001</v>
      </c>
      <c r="D1705" s="9">
        <v>2015</v>
      </c>
      <c r="E1705" s="4">
        <v>42026</v>
      </c>
      <c r="F1705" s="205">
        <v>6578210</v>
      </c>
      <c r="G1705" s="174">
        <v>158727</v>
      </c>
      <c r="H1705" s="1">
        <v>3.45</v>
      </c>
      <c r="I1705" s="1" t="s">
        <v>1285</v>
      </c>
      <c r="J1705" s="1">
        <v>1.23</v>
      </c>
      <c r="K1705" s="1">
        <v>2.59</v>
      </c>
      <c r="L1705" s="1" t="s">
        <v>1286</v>
      </c>
      <c r="M1705" s="1">
        <v>0.52300000000000002</v>
      </c>
      <c r="N1705" s="1" t="s">
        <v>556</v>
      </c>
      <c r="O1705" s="1" t="s">
        <v>551</v>
      </c>
      <c r="P1705" s="1" t="s">
        <v>1741</v>
      </c>
      <c r="Q1705" s="1" t="s">
        <v>1741</v>
      </c>
      <c r="R1705" s="1" t="s">
        <v>556</v>
      </c>
      <c r="S1705" s="1" t="s">
        <v>556</v>
      </c>
      <c r="T1705" s="1" t="s">
        <v>1741</v>
      </c>
      <c r="U1705" s="1" t="s">
        <v>1741</v>
      </c>
      <c r="V1705" s="1" t="s">
        <v>1741</v>
      </c>
      <c r="W1705" s="3" t="s">
        <v>1741</v>
      </c>
      <c r="X1705" s="3" t="s">
        <v>1741</v>
      </c>
      <c r="Y1705" s="3" t="s">
        <v>1741</v>
      </c>
      <c r="Z1705" s="3" t="s">
        <v>1741</v>
      </c>
      <c r="AA1705" s="3" t="s">
        <v>1741</v>
      </c>
      <c r="AB1705" s="3" t="s">
        <v>1741</v>
      </c>
      <c r="AC1705" s="3" t="s">
        <v>1741</v>
      </c>
      <c r="AD1705" s="3" t="s">
        <v>1741</v>
      </c>
      <c r="AE1705" s="3" t="s">
        <v>1741</v>
      </c>
      <c r="AF1705" s="3" t="s">
        <v>1741</v>
      </c>
      <c r="AG1705" s="3" t="s">
        <v>1741</v>
      </c>
      <c r="AH1705" s="3" t="s">
        <v>1741</v>
      </c>
      <c r="AI1705" s="15" t="s">
        <v>1741</v>
      </c>
    </row>
    <row r="1706" spans="1:35" x14ac:dyDescent="0.3">
      <c r="A1706" s="108" t="s">
        <v>1741</v>
      </c>
      <c r="B1706" s="89" t="s">
        <v>1279</v>
      </c>
      <c r="C1706" s="3" t="s">
        <v>2001</v>
      </c>
      <c r="D1706" s="9">
        <v>2015</v>
      </c>
      <c r="E1706" s="4">
        <v>42054</v>
      </c>
      <c r="F1706" s="205">
        <v>6578210</v>
      </c>
      <c r="G1706" s="174">
        <v>158727</v>
      </c>
      <c r="H1706" s="1">
        <v>3.01</v>
      </c>
      <c r="I1706" s="1" t="s">
        <v>1285</v>
      </c>
      <c r="J1706" s="1">
        <v>0.97</v>
      </c>
      <c r="K1706" s="1">
        <v>1.36</v>
      </c>
      <c r="L1706" s="1" t="s">
        <v>1286</v>
      </c>
      <c r="M1706" s="1">
        <v>0.70699999999999996</v>
      </c>
      <c r="N1706" s="1" t="s">
        <v>556</v>
      </c>
      <c r="O1706" s="1" t="s">
        <v>551</v>
      </c>
      <c r="P1706" s="1" t="s">
        <v>1741</v>
      </c>
      <c r="Q1706" s="1" t="s">
        <v>1741</v>
      </c>
      <c r="R1706" s="1" t="s">
        <v>556</v>
      </c>
      <c r="S1706" s="1" t="s">
        <v>556</v>
      </c>
      <c r="T1706" s="1" t="s">
        <v>1741</v>
      </c>
      <c r="U1706" s="1" t="s">
        <v>1741</v>
      </c>
      <c r="V1706" s="1" t="s">
        <v>1741</v>
      </c>
      <c r="W1706" s="3" t="s">
        <v>1741</v>
      </c>
      <c r="X1706" s="3" t="s">
        <v>1741</v>
      </c>
      <c r="Y1706" s="3" t="s">
        <v>1741</v>
      </c>
      <c r="Z1706" s="3" t="s">
        <v>1741</v>
      </c>
      <c r="AA1706" s="3" t="s">
        <v>1741</v>
      </c>
      <c r="AB1706" s="3" t="s">
        <v>1741</v>
      </c>
      <c r="AC1706" s="3" t="s">
        <v>1741</v>
      </c>
      <c r="AD1706" s="3" t="s">
        <v>1741</v>
      </c>
      <c r="AE1706" s="3" t="s">
        <v>1741</v>
      </c>
      <c r="AF1706" s="3" t="s">
        <v>1741</v>
      </c>
      <c r="AG1706" s="3" t="s">
        <v>1741</v>
      </c>
      <c r="AH1706" s="3" t="s">
        <v>1741</v>
      </c>
      <c r="AI1706" s="15" t="s">
        <v>1741</v>
      </c>
    </row>
    <row r="1707" spans="1:35" x14ac:dyDescent="0.3">
      <c r="A1707" s="108" t="s">
        <v>1741</v>
      </c>
      <c r="B1707" s="89" t="s">
        <v>1279</v>
      </c>
      <c r="C1707" s="3" t="s">
        <v>2001</v>
      </c>
      <c r="D1707" s="9">
        <v>2015</v>
      </c>
      <c r="E1707" s="4">
        <v>42083</v>
      </c>
      <c r="F1707" s="205">
        <v>6578210</v>
      </c>
      <c r="G1707" s="174">
        <v>158727</v>
      </c>
      <c r="H1707" s="1">
        <v>2.74</v>
      </c>
      <c r="I1707" s="1">
        <v>1.36</v>
      </c>
      <c r="J1707" s="1">
        <v>1.3</v>
      </c>
      <c r="K1707" s="1">
        <v>2.2000000000000002</v>
      </c>
      <c r="L1707" s="1">
        <v>0.753</v>
      </c>
      <c r="M1707" s="1" t="s">
        <v>563</v>
      </c>
      <c r="N1707" s="1" t="s">
        <v>555</v>
      </c>
      <c r="O1707" s="1">
        <v>0.22500000000000001</v>
      </c>
      <c r="P1707" s="1" t="s">
        <v>1741</v>
      </c>
      <c r="Q1707" s="1" t="s">
        <v>1741</v>
      </c>
      <c r="R1707" s="1" t="s">
        <v>564</v>
      </c>
      <c r="S1707" s="1" t="s">
        <v>559</v>
      </c>
      <c r="T1707" s="1" t="s">
        <v>1741</v>
      </c>
      <c r="U1707" s="1" t="s">
        <v>1741</v>
      </c>
      <c r="V1707" s="1" t="s">
        <v>1741</v>
      </c>
      <c r="W1707" s="3" t="s">
        <v>1741</v>
      </c>
      <c r="X1707" s="3" t="s">
        <v>1741</v>
      </c>
      <c r="Y1707" s="3" t="s">
        <v>1741</v>
      </c>
      <c r="Z1707" s="3" t="s">
        <v>1741</v>
      </c>
      <c r="AA1707" s="3" t="s">
        <v>1741</v>
      </c>
      <c r="AB1707" s="3" t="s">
        <v>1741</v>
      </c>
      <c r="AC1707" s="3" t="s">
        <v>1741</v>
      </c>
      <c r="AD1707" s="3" t="s">
        <v>1741</v>
      </c>
      <c r="AE1707" s="3" t="s">
        <v>1741</v>
      </c>
      <c r="AF1707" s="3" t="s">
        <v>1741</v>
      </c>
      <c r="AG1707" s="3" t="s">
        <v>1741</v>
      </c>
      <c r="AH1707" s="3" t="s">
        <v>1741</v>
      </c>
      <c r="AI1707" s="15" t="s">
        <v>1741</v>
      </c>
    </row>
    <row r="1708" spans="1:35" x14ac:dyDescent="0.3">
      <c r="A1708" s="108" t="s">
        <v>1741</v>
      </c>
      <c r="B1708" s="89" t="s">
        <v>1279</v>
      </c>
      <c r="C1708" s="3" t="s">
        <v>2001</v>
      </c>
      <c r="D1708" s="9">
        <v>2015</v>
      </c>
      <c r="E1708" s="4">
        <v>42116</v>
      </c>
      <c r="F1708" s="205">
        <v>6578210</v>
      </c>
      <c r="G1708" s="174">
        <v>158727</v>
      </c>
      <c r="H1708" s="1">
        <v>2.7</v>
      </c>
      <c r="I1708" s="1">
        <v>1.29</v>
      </c>
      <c r="J1708" s="1">
        <v>1.1399999999999999</v>
      </c>
      <c r="K1708" s="1">
        <v>2.09</v>
      </c>
      <c r="L1708" s="1">
        <v>0.76900000000000002</v>
      </c>
      <c r="M1708" s="1" t="s">
        <v>563</v>
      </c>
      <c r="N1708" s="1" t="s">
        <v>555</v>
      </c>
      <c r="O1708" s="1">
        <v>0.253</v>
      </c>
      <c r="P1708" s="1" t="s">
        <v>1741</v>
      </c>
      <c r="Q1708" s="1" t="s">
        <v>1741</v>
      </c>
      <c r="R1708" s="1" t="s">
        <v>564</v>
      </c>
      <c r="S1708" s="1" t="s">
        <v>559</v>
      </c>
      <c r="T1708" s="1" t="s">
        <v>1741</v>
      </c>
      <c r="U1708" s="1" t="s">
        <v>1741</v>
      </c>
      <c r="V1708" s="1" t="s">
        <v>1741</v>
      </c>
      <c r="W1708" s="3" t="s">
        <v>1741</v>
      </c>
      <c r="X1708" s="3" t="s">
        <v>1741</v>
      </c>
      <c r="Y1708" s="3" t="s">
        <v>1741</v>
      </c>
      <c r="Z1708" s="3" t="s">
        <v>1741</v>
      </c>
      <c r="AA1708" s="3" t="s">
        <v>1741</v>
      </c>
      <c r="AB1708" s="3" t="s">
        <v>1741</v>
      </c>
      <c r="AC1708" s="3" t="s">
        <v>1741</v>
      </c>
      <c r="AD1708" s="3" t="s">
        <v>1741</v>
      </c>
      <c r="AE1708" s="3" t="s">
        <v>1741</v>
      </c>
      <c r="AF1708" s="3" t="s">
        <v>1741</v>
      </c>
      <c r="AG1708" s="3" t="s">
        <v>1741</v>
      </c>
      <c r="AH1708" s="3" t="s">
        <v>1741</v>
      </c>
      <c r="AI1708" s="15" t="s">
        <v>1741</v>
      </c>
    </row>
    <row r="1709" spans="1:35" x14ac:dyDescent="0.3">
      <c r="A1709" s="108" t="s">
        <v>1741</v>
      </c>
      <c r="B1709" s="89" t="s">
        <v>1279</v>
      </c>
      <c r="C1709" s="3" t="s">
        <v>2001</v>
      </c>
      <c r="D1709" s="9">
        <v>2015</v>
      </c>
      <c r="E1709" s="4">
        <v>42151</v>
      </c>
      <c r="F1709" s="205">
        <v>6578210</v>
      </c>
      <c r="G1709" s="174">
        <v>158727</v>
      </c>
      <c r="H1709" s="1">
        <v>4.7106151910469496</v>
      </c>
      <c r="I1709" s="1">
        <v>0.90209257665055276</v>
      </c>
      <c r="J1709" s="1">
        <v>1.7495530097344549</v>
      </c>
      <c r="K1709" s="1">
        <v>2.5630421826369116</v>
      </c>
      <c r="L1709" s="1">
        <v>0.64838421296602877</v>
      </c>
      <c r="M1709" s="1">
        <v>1.5892987219389443</v>
      </c>
      <c r="N1709" s="1" t="s">
        <v>551</v>
      </c>
      <c r="O1709" s="1">
        <v>0.30486391629693399</v>
      </c>
      <c r="P1709" s="1" t="s">
        <v>1741</v>
      </c>
      <c r="Q1709" s="1" t="s">
        <v>1741</v>
      </c>
      <c r="R1709" s="1" t="s">
        <v>565</v>
      </c>
      <c r="S1709" s="1" t="s">
        <v>559</v>
      </c>
      <c r="T1709" s="1" t="s">
        <v>1741</v>
      </c>
      <c r="U1709" s="1" t="s">
        <v>1741</v>
      </c>
      <c r="V1709" s="1" t="s">
        <v>1741</v>
      </c>
      <c r="W1709" s="3" t="s">
        <v>1741</v>
      </c>
      <c r="X1709" s="3" t="s">
        <v>1741</v>
      </c>
      <c r="Y1709" s="3" t="s">
        <v>1741</v>
      </c>
      <c r="Z1709" s="3" t="s">
        <v>1741</v>
      </c>
      <c r="AA1709" s="3" t="s">
        <v>1741</v>
      </c>
      <c r="AB1709" s="3" t="s">
        <v>1741</v>
      </c>
      <c r="AC1709" s="3" t="s">
        <v>1741</v>
      </c>
      <c r="AD1709" s="3" t="s">
        <v>1741</v>
      </c>
      <c r="AE1709" s="3" t="s">
        <v>1741</v>
      </c>
      <c r="AF1709" s="3" t="s">
        <v>1741</v>
      </c>
      <c r="AG1709" s="3" t="s">
        <v>1741</v>
      </c>
      <c r="AH1709" s="3" t="s">
        <v>1741</v>
      </c>
      <c r="AI1709" s="15" t="s">
        <v>1741</v>
      </c>
    </row>
    <row r="1710" spans="1:35" x14ac:dyDescent="0.3">
      <c r="A1710" s="108" t="s">
        <v>1741</v>
      </c>
      <c r="B1710" s="89" t="s">
        <v>1279</v>
      </c>
      <c r="C1710" s="3" t="s">
        <v>2001</v>
      </c>
      <c r="D1710" s="9">
        <v>2015</v>
      </c>
      <c r="E1710" s="4">
        <v>42177</v>
      </c>
      <c r="F1710" s="205">
        <v>6578210</v>
      </c>
      <c r="G1710" s="174">
        <v>158727</v>
      </c>
      <c r="H1710" s="1">
        <v>3.1749884036843152</v>
      </c>
      <c r="I1710" s="1">
        <v>2.6074315817374596</v>
      </c>
      <c r="J1710" s="1">
        <v>1.2943724736597972</v>
      </c>
      <c r="K1710" s="1">
        <v>1.5717977602544566</v>
      </c>
      <c r="L1710" s="1">
        <v>0.70389636207010797</v>
      </c>
      <c r="M1710" s="1">
        <v>0.41001259028560061</v>
      </c>
      <c r="N1710" s="1" t="s">
        <v>556</v>
      </c>
      <c r="O1710" s="1">
        <v>0.31208170432708243</v>
      </c>
      <c r="P1710" s="1" t="s">
        <v>1741</v>
      </c>
      <c r="Q1710" s="1" t="s">
        <v>1741</v>
      </c>
      <c r="R1710" s="1" t="s">
        <v>565</v>
      </c>
      <c r="S1710" s="1" t="s">
        <v>566</v>
      </c>
      <c r="T1710" s="1" t="s">
        <v>1741</v>
      </c>
      <c r="U1710" s="1" t="s">
        <v>1741</v>
      </c>
      <c r="V1710" s="1" t="s">
        <v>1741</v>
      </c>
      <c r="W1710" s="3" t="s">
        <v>1741</v>
      </c>
      <c r="X1710" s="3" t="s">
        <v>1741</v>
      </c>
      <c r="Y1710" s="3" t="s">
        <v>1741</v>
      </c>
      <c r="Z1710" s="3" t="s">
        <v>1741</v>
      </c>
      <c r="AA1710" s="3" t="s">
        <v>1741</v>
      </c>
      <c r="AB1710" s="3" t="s">
        <v>1741</v>
      </c>
      <c r="AC1710" s="3" t="s">
        <v>1741</v>
      </c>
      <c r="AD1710" s="3" t="s">
        <v>1741</v>
      </c>
      <c r="AE1710" s="3" t="s">
        <v>1741</v>
      </c>
      <c r="AF1710" s="3" t="s">
        <v>1741</v>
      </c>
      <c r="AG1710" s="3" t="s">
        <v>1741</v>
      </c>
      <c r="AH1710" s="3" t="s">
        <v>1741</v>
      </c>
      <c r="AI1710" s="15" t="s">
        <v>1741</v>
      </c>
    </row>
    <row r="1711" spans="1:35" x14ac:dyDescent="0.3">
      <c r="A1711" s="108" t="s">
        <v>1741</v>
      </c>
      <c r="B1711" s="89" t="s">
        <v>1279</v>
      </c>
      <c r="C1711" s="3" t="s">
        <v>2001</v>
      </c>
      <c r="D1711" s="9">
        <v>2015</v>
      </c>
      <c r="E1711" s="4" t="s">
        <v>547</v>
      </c>
      <c r="F1711" s="205">
        <v>6578210</v>
      </c>
      <c r="G1711" s="174">
        <v>158727</v>
      </c>
      <c r="H1711" s="1">
        <v>3.8449548810500409</v>
      </c>
      <c r="I1711" s="1">
        <v>1.730926989335521</v>
      </c>
      <c r="J1711" s="1">
        <v>1.3232157506152582</v>
      </c>
      <c r="K1711" s="1">
        <v>1.8933552091878587</v>
      </c>
      <c r="L1711" s="1" t="s">
        <v>556</v>
      </c>
      <c r="M1711" s="1">
        <v>0.89417555373256785</v>
      </c>
      <c r="N1711" s="1" t="s">
        <v>551</v>
      </c>
      <c r="O1711" s="1">
        <v>0.45118949958982774</v>
      </c>
      <c r="P1711" s="1" t="s">
        <v>1741</v>
      </c>
      <c r="Q1711" s="1" t="s">
        <v>1741</v>
      </c>
      <c r="R1711" s="1" t="s">
        <v>551</v>
      </c>
      <c r="S1711" s="1" t="s">
        <v>554</v>
      </c>
      <c r="T1711" s="1" t="s">
        <v>1741</v>
      </c>
      <c r="U1711" s="1" t="s">
        <v>1741</v>
      </c>
      <c r="V1711" s="1" t="s">
        <v>1741</v>
      </c>
      <c r="W1711" s="3" t="s">
        <v>1741</v>
      </c>
      <c r="X1711" s="3" t="s">
        <v>1741</v>
      </c>
      <c r="Y1711" s="3" t="s">
        <v>1741</v>
      </c>
      <c r="Z1711" s="3" t="s">
        <v>1741</v>
      </c>
      <c r="AA1711" s="3" t="s">
        <v>1741</v>
      </c>
      <c r="AB1711" s="3" t="s">
        <v>1741</v>
      </c>
      <c r="AC1711" s="3" t="s">
        <v>1741</v>
      </c>
      <c r="AD1711" s="3" t="s">
        <v>1741</v>
      </c>
      <c r="AE1711" s="3" t="s">
        <v>1741</v>
      </c>
      <c r="AF1711" s="3" t="s">
        <v>1741</v>
      </c>
      <c r="AG1711" s="3" t="s">
        <v>1741</v>
      </c>
      <c r="AH1711" s="3" t="s">
        <v>1741</v>
      </c>
      <c r="AI1711" s="15" t="s">
        <v>1741</v>
      </c>
    </row>
    <row r="1712" spans="1:35" x14ac:dyDescent="0.3">
      <c r="A1712" s="108" t="s">
        <v>1741</v>
      </c>
      <c r="B1712" s="89" t="s">
        <v>1279</v>
      </c>
      <c r="C1712" s="3" t="s">
        <v>2001</v>
      </c>
      <c r="D1712" s="9">
        <v>2015</v>
      </c>
      <c r="E1712" s="4" t="s">
        <v>548</v>
      </c>
      <c r="F1712" s="205">
        <v>6578210</v>
      </c>
      <c r="G1712" s="174">
        <v>158727</v>
      </c>
      <c r="H1712" s="1">
        <v>4.0070338222089195</v>
      </c>
      <c r="I1712" s="1">
        <v>2.0387857926768431</v>
      </c>
      <c r="J1712" s="1">
        <v>1.8913166383983504</v>
      </c>
      <c r="K1712" s="1">
        <v>2.3329675080647845</v>
      </c>
      <c r="L1712" s="1">
        <v>0.69541720709035881</v>
      </c>
      <c r="M1712" s="1">
        <v>1.7957032159366786</v>
      </c>
      <c r="N1712" s="1">
        <v>0.8626824969237421</v>
      </c>
      <c r="O1712" s="1">
        <v>0.54333366590175924</v>
      </c>
      <c r="P1712" s="1" t="s">
        <v>1741</v>
      </c>
      <c r="Q1712" s="1" t="s">
        <v>1741</v>
      </c>
      <c r="R1712" s="1" t="s">
        <v>559</v>
      </c>
      <c r="S1712" s="1" t="s">
        <v>559</v>
      </c>
      <c r="T1712" s="1" t="s">
        <v>1741</v>
      </c>
      <c r="U1712" s="1" t="s">
        <v>1741</v>
      </c>
      <c r="V1712" s="1" t="s">
        <v>1741</v>
      </c>
      <c r="W1712" s="3" t="s">
        <v>1741</v>
      </c>
      <c r="X1712" s="3" t="s">
        <v>1741</v>
      </c>
      <c r="Y1712" s="3" t="s">
        <v>1741</v>
      </c>
      <c r="Z1712" s="3" t="s">
        <v>1741</v>
      </c>
      <c r="AA1712" s="3" t="s">
        <v>1741</v>
      </c>
      <c r="AB1712" s="3" t="s">
        <v>1741</v>
      </c>
      <c r="AC1712" s="3" t="s">
        <v>1741</v>
      </c>
      <c r="AD1712" s="3" t="s">
        <v>1741</v>
      </c>
      <c r="AE1712" s="3" t="s">
        <v>1741</v>
      </c>
      <c r="AF1712" s="3" t="s">
        <v>1741</v>
      </c>
      <c r="AG1712" s="3" t="s">
        <v>1741</v>
      </c>
      <c r="AH1712" s="3" t="s">
        <v>1741</v>
      </c>
      <c r="AI1712" s="15" t="s">
        <v>1741</v>
      </c>
    </row>
    <row r="1713" spans="1:35" x14ac:dyDescent="0.3">
      <c r="A1713" s="108" t="s">
        <v>1741</v>
      </c>
      <c r="B1713" s="89" t="s">
        <v>1279</v>
      </c>
      <c r="C1713" s="3" t="s">
        <v>2001</v>
      </c>
      <c r="D1713" s="9">
        <v>2015</v>
      </c>
      <c r="E1713" s="4" t="s">
        <v>549</v>
      </c>
      <c r="F1713" s="205">
        <v>6578210</v>
      </c>
      <c r="G1713" s="174">
        <v>158727</v>
      </c>
      <c r="H1713" s="1">
        <v>2.7384223244728387</v>
      </c>
      <c r="I1713" s="1">
        <v>1.7196861862358896</v>
      </c>
      <c r="J1713" s="1">
        <v>1.3025919427985038</v>
      </c>
      <c r="K1713" s="1">
        <v>1.5061736568572277</v>
      </c>
      <c r="L1713" s="1">
        <v>0.25621503525439437</v>
      </c>
      <c r="M1713" s="1">
        <v>1.4705882352941175</v>
      </c>
      <c r="N1713" s="1" t="s">
        <v>587</v>
      </c>
      <c r="O1713" s="1" t="s">
        <v>556</v>
      </c>
      <c r="P1713" s="1" t="s">
        <v>1741</v>
      </c>
      <c r="Q1713" s="1" t="s">
        <v>1741</v>
      </c>
      <c r="R1713" s="1" t="s">
        <v>556</v>
      </c>
      <c r="S1713" s="1" t="s">
        <v>559</v>
      </c>
      <c r="T1713" s="1" t="s">
        <v>1741</v>
      </c>
      <c r="U1713" s="1" t="s">
        <v>1741</v>
      </c>
      <c r="V1713" s="1" t="s">
        <v>1741</v>
      </c>
      <c r="W1713" s="3" t="s">
        <v>1741</v>
      </c>
      <c r="X1713" s="3" t="s">
        <v>1741</v>
      </c>
      <c r="Y1713" s="3" t="s">
        <v>1741</v>
      </c>
      <c r="Z1713" s="3" t="s">
        <v>1741</v>
      </c>
      <c r="AA1713" s="3" t="s">
        <v>1741</v>
      </c>
      <c r="AB1713" s="3" t="s">
        <v>1741</v>
      </c>
      <c r="AC1713" s="3" t="s">
        <v>1741</v>
      </c>
      <c r="AD1713" s="3" t="s">
        <v>1741</v>
      </c>
      <c r="AE1713" s="3" t="s">
        <v>1741</v>
      </c>
      <c r="AF1713" s="3" t="s">
        <v>1741</v>
      </c>
      <c r="AG1713" s="3" t="s">
        <v>1741</v>
      </c>
      <c r="AH1713" s="3" t="s">
        <v>1741</v>
      </c>
      <c r="AI1713" s="15" t="s">
        <v>1741</v>
      </c>
    </row>
    <row r="1714" spans="1:35" x14ac:dyDescent="0.3">
      <c r="A1714" s="108" t="s">
        <v>1741</v>
      </c>
      <c r="B1714" s="89" t="s">
        <v>1279</v>
      </c>
      <c r="C1714" s="3" t="s">
        <v>2001</v>
      </c>
      <c r="D1714" s="9">
        <v>2015</v>
      </c>
      <c r="E1714" s="4">
        <v>42293</v>
      </c>
      <c r="F1714" s="205">
        <v>6578210</v>
      </c>
      <c r="G1714" s="174">
        <v>158727</v>
      </c>
      <c r="H1714" s="1">
        <v>2.5993468811367797</v>
      </c>
      <c r="I1714" s="1">
        <v>1.4867280068842257</v>
      </c>
      <c r="J1714" s="1">
        <v>1.1004832196994772</v>
      </c>
      <c r="K1714" s="1">
        <v>1.7723571854107363</v>
      </c>
      <c r="L1714" s="1">
        <v>0.67428178989872234</v>
      </c>
      <c r="M1714" s="1">
        <v>1.2723406367908914</v>
      </c>
      <c r="N1714" s="1" t="s">
        <v>551</v>
      </c>
      <c r="O1714" s="1">
        <v>0.27616419540610315</v>
      </c>
      <c r="P1714" s="1" t="s">
        <v>1741</v>
      </c>
      <c r="Q1714" s="1" t="s">
        <v>1741</v>
      </c>
      <c r="R1714" s="1">
        <v>7.8465280995564976E-2</v>
      </c>
      <c r="S1714" s="1" t="s">
        <v>554</v>
      </c>
      <c r="T1714" s="1" t="s">
        <v>1741</v>
      </c>
      <c r="U1714" s="1" t="s">
        <v>1741</v>
      </c>
      <c r="V1714" s="1" t="s">
        <v>1741</v>
      </c>
      <c r="W1714" s="3" t="s">
        <v>1741</v>
      </c>
      <c r="X1714" s="3" t="s">
        <v>1741</v>
      </c>
      <c r="Y1714" s="3" t="s">
        <v>1741</v>
      </c>
      <c r="Z1714" s="3" t="s">
        <v>1741</v>
      </c>
      <c r="AA1714" s="3" t="s">
        <v>1741</v>
      </c>
      <c r="AB1714" s="3" t="s">
        <v>1741</v>
      </c>
      <c r="AC1714" s="3" t="s">
        <v>1741</v>
      </c>
      <c r="AD1714" s="3" t="s">
        <v>1741</v>
      </c>
      <c r="AE1714" s="3" t="s">
        <v>1741</v>
      </c>
      <c r="AF1714" s="3" t="s">
        <v>1741</v>
      </c>
      <c r="AG1714" s="3" t="s">
        <v>1741</v>
      </c>
      <c r="AH1714" s="3" t="s">
        <v>1741</v>
      </c>
      <c r="AI1714" s="15" t="s">
        <v>1741</v>
      </c>
    </row>
    <row r="1715" spans="1:35" x14ac:dyDescent="0.3">
      <c r="A1715" s="108" t="s">
        <v>1741</v>
      </c>
      <c r="B1715" s="89" t="s">
        <v>1279</v>
      </c>
      <c r="C1715" s="3" t="s">
        <v>2001</v>
      </c>
      <c r="D1715" s="9">
        <v>2015</v>
      </c>
      <c r="E1715" s="4">
        <v>42325</v>
      </c>
      <c r="F1715" s="205">
        <v>6578210</v>
      </c>
      <c r="G1715" s="174">
        <v>158727</v>
      </c>
      <c r="H1715" s="1">
        <v>3.3346776452136893</v>
      </c>
      <c r="I1715" s="1">
        <v>1.5550495715005881</v>
      </c>
      <c r="J1715" s="1">
        <v>2.0547807091245174</v>
      </c>
      <c r="K1715" s="1">
        <v>2.1082171063686777</v>
      </c>
      <c r="L1715" s="1">
        <v>0.79163165854478246</v>
      </c>
      <c r="M1715" s="1">
        <v>1.4700050411695513</v>
      </c>
      <c r="N1715" s="1" t="s">
        <v>551</v>
      </c>
      <c r="O1715" s="1">
        <v>0.33521536996583212</v>
      </c>
      <c r="P1715" s="1" t="s">
        <v>1741</v>
      </c>
      <c r="Q1715" s="1" t="s">
        <v>1741</v>
      </c>
      <c r="R1715" s="1" t="s">
        <v>556</v>
      </c>
      <c r="S1715" s="1" t="s">
        <v>556</v>
      </c>
      <c r="T1715" s="1" t="s">
        <v>1741</v>
      </c>
      <c r="U1715" s="1" t="s">
        <v>1741</v>
      </c>
      <c r="V1715" s="1" t="s">
        <v>1741</v>
      </c>
      <c r="W1715" s="3" t="s">
        <v>1741</v>
      </c>
      <c r="X1715" s="3" t="s">
        <v>1741</v>
      </c>
      <c r="Y1715" s="3" t="s">
        <v>1741</v>
      </c>
      <c r="Z1715" s="3" t="s">
        <v>1741</v>
      </c>
      <c r="AA1715" s="3" t="s">
        <v>1741</v>
      </c>
      <c r="AB1715" s="3" t="s">
        <v>1741</v>
      </c>
      <c r="AC1715" s="3" t="s">
        <v>1741</v>
      </c>
      <c r="AD1715" s="3" t="s">
        <v>1741</v>
      </c>
      <c r="AE1715" s="3" t="s">
        <v>1741</v>
      </c>
      <c r="AF1715" s="3" t="s">
        <v>1741</v>
      </c>
      <c r="AG1715" s="3" t="s">
        <v>1741</v>
      </c>
      <c r="AH1715" s="3" t="s">
        <v>1741</v>
      </c>
      <c r="AI1715" s="15" t="s">
        <v>1741</v>
      </c>
    </row>
    <row r="1716" spans="1:35" x14ac:dyDescent="0.3">
      <c r="A1716" s="108" t="s">
        <v>1741</v>
      </c>
      <c r="B1716" s="89" t="s">
        <v>1279</v>
      </c>
      <c r="C1716" s="3" t="s">
        <v>2001</v>
      </c>
      <c r="D1716" s="9">
        <v>2015</v>
      </c>
      <c r="E1716" s="4">
        <v>42354</v>
      </c>
      <c r="F1716" s="205">
        <v>6578210</v>
      </c>
      <c r="G1716" s="174">
        <v>158727</v>
      </c>
      <c r="H1716" s="1">
        <v>3.2917383820998274</v>
      </c>
      <c r="I1716" s="1">
        <v>1.6607860011474471</v>
      </c>
      <c r="J1716" s="1">
        <v>1.154059093516925</v>
      </c>
      <c r="K1716" s="1">
        <v>2.111302352266208</v>
      </c>
      <c r="L1716" s="1">
        <v>0.89931153184165236</v>
      </c>
      <c r="M1716" s="1">
        <v>1.8403614457831328</v>
      </c>
      <c r="N1716" s="1" t="s">
        <v>551</v>
      </c>
      <c r="O1716" s="1">
        <v>0.27065404475043031</v>
      </c>
      <c r="P1716" s="1" t="s">
        <v>1741</v>
      </c>
      <c r="Q1716" s="1" t="s">
        <v>1741</v>
      </c>
      <c r="R1716" s="1" t="s">
        <v>556</v>
      </c>
      <c r="S1716" s="1" t="s">
        <v>556</v>
      </c>
      <c r="T1716" s="1" t="s">
        <v>1741</v>
      </c>
      <c r="U1716" s="1" t="s">
        <v>1741</v>
      </c>
      <c r="V1716" s="1" t="s">
        <v>1741</v>
      </c>
      <c r="W1716" s="3" t="s">
        <v>1741</v>
      </c>
      <c r="X1716" s="3" t="s">
        <v>1741</v>
      </c>
      <c r="Y1716" s="3" t="s">
        <v>1741</v>
      </c>
      <c r="Z1716" s="3" t="s">
        <v>1741</v>
      </c>
      <c r="AA1716" s="3" t="s">
        <v>1741</v>
      </c>
      <c r="AB1716" s="3" t="s">
        <v>1741</v>
      </c>
      <c r="AC1716" s="3" t="s">
        <v>1741</v>
      </c>
      <c r="AD1716" s="3" t="s">
        <v>1741</v>
      </c>
      <c r="AE1716" s="3" t="s">
        <v>1741</v>
      </c>
      <c r="AF1716" s="3" t="s">
        <v>1741</v>
      </c>
      <c r="AG1716" s="3" t="s">
        <v>1741</v>
      </c>
      <c r="AH1716" s="3" t="s">
        <v>1741</v>
      </c>
      <c r="AI1716" s="15" t="s">
        <v>1741</v>
      </c>
    </row>
    <row r="1717" spans="1:35" x14ac:dyDescent="0.3">
      <c r="A1717" s="108" t="s">
        <v>1741</v>
      </c>
      <c r="B1717" s="89" t="s">
        <v>550</v>
      </c>
      <c r="C1717" s="89" t="s">
        <v>33</v>
      </c>
      <c r="D1717" s="9">
        <v>2015</v>
      </c>
      <c r="E1717" s="4">
        <v>42026</v>
      </c>
      <c r="F1717" s="205">
        <v>6570050</v>
      </c>
      <c r="G1717" s="174">
        <v>156953</v>
      </c>
      <c r="H1717" s="1">
        <v>8.33</v>
      </c>
      <c r="I1717" s="1">
        <v>3.23</v>
      </c>
      <c r="J1717" s="1">
        <v>4.34</v>
      </c>
      <c r="K1717" s="1">
        <v>2.92</v>
      </c>
      <c r="L1717" s="1" t="s">
        <v>1286</v>
      </c>
      <c r="M1717" s="1">
        <v>2.21</v>
      </c>
      <c r="N1717" s="1" t="s">
        <v>556</v>
      </c>
      <c r="O1717" s="1" t="s">
        <v>551</v>
      </c>
      <c r="P1717" s="1" t="s">
        <v>1741</v>
      </c>
      <c r="Q1717" s="1" t="s">
        <v>1741</v>
      </c>
      <c r="R1717" s="1" t="s">
        <v>556</v>
      </c>
      <c r="S1717" s="1" t="s">
        <v>556</v>
      </c>
      <c r="T1717" s="1" t="s">
        <v>1741</v>
      </c>
      <c r="U1717" s="1" t="s">
        <v>1741</v>
      </c>
      <c r="V1717" s="1" t="s">
        <v>1741</v>
      </c>
      <c r="W1717" s="3" t="s">
        <v>1741</v>
      </c>
      <c r="X1717" s="3" t="s">
        <v>1741</v>
      </c>
      <c r="Y1717" s="3" t="s">
        <v>1741</v>
      </c>
      <c r="Z1717" s="3" t="s">
        <v>1741</v>
      </c>
      <c r="AA1717" s="3" t="s">
        <v>1741</v>
      </c>
      <c r="AB1717" s="3" t="s">
        <v>1741</v>
      </c>
      <c r="AC1717" s="3" t="s">
        <v>1741</v>
      </c>
      <c r="AD1717" s="3" t="s">
        <v>1741</v>
      </c>
      <c r="AE1717" s="3" t="s">
        <v>1741</v>
      </c>
      <c r="AF1717" s="3" t="s">
        <v>1741</v>
      </c>
      <c r="AG1717" s="3" t="s">
        <v>1741</v>
      </c>
      <c r="AH1717" s="3" t="s">
        <v>1741</v>
      </c>
      <c r="AI1717" s="15" t="s">
        <v>1741</v>
      </c>
    </row>
    <row r="1718" spans="1:35" x14ac:dyDescent="0.3">
      <c r="A1718" s="108" t="s">
        <v>1741</v>
      </c>
      <c r="B1718" s="89" t="s">
        <v>550</v>
      </c>
      <c r="C1718" s="89" t="s">
        <v>33</v>
      </c>
      <c r="D1718" s="9">
        <v>2015</v>
      </c>
      <c r="E1718" s="4">
        <v>42054</v>
      </c>
      <c r="F1718" s="205">
        <v>6570050</v>
      </c>
      <c r="G1718" s="174">
        <v>156953</v>
      </c>
      <c r="H1718" s="1">
        <v>7.88</v>
      </c>
      <c r="I1718" s="1">
        <v>2.4700000000000002</v>
      </c>
      <c r="J1718" s="1">
        <v>3.96</v>
      </c>
      <c r="K1718" s="1">
        <v>1.35</v>
      </c>
      <c r="L1718" s="1">
        <v>1.48</v>
      </c>
      <c r="M1718" s="1">
        <v>3.24</v>
      </c>
      <c r="N1718" s="1" t="s">
        <v>556</v>
      </c>
      <c r="O1718" s="1" t="s">
        <v>551</v>
      </c>
      <c r="P1718" s="1" t="s">
        <v>1741</v>
      </c>
      <c r="Q1718" s="1" t="s">
        <v>1741</v>
      </c>
      <c r="R1718" s="1" t="s">
        <v>556</v>
      </c>
      <c r="S1718" s="1" t="s">
        <v>556</v>
      </c>
      <c r="T1718" s="1" t="s">
        <v>1741</v>
      </c>
      <c r="U1718" s="1" t="s">
        <v>1741</v>
      </c>
      <c r="V1718" s="1" t="s">
        <v>1741</v>
      </c>
      <c r="W1718" s="3" t="s">
        <v>1741</v>
      </c>
      <c r="X1718" s="3" t="s">
        <v>1741</v>
      </c>
      <c r="Y1718" s="3" t="s">
        <v>1741</v>
      </c>
      <c r="Z1718" s="3" t="s">
        <v>1741</v>
      </c>
      <c r="AA1718" s="3" t="s">
        <v>1741</v>
      </c>
      <c r="AB1718" s="3" t="s">
        <v>1741</v>
      </c>
      <c r="AC1718" s="3" t="s">
        <v>1741</v>
      </c>
      <c r="AD1718" s="3" t="s">
        <v>1741</v>
      </c>
      <c r="AE1718" s="3" t="s">
        <v>1741</v>
      </c>
      <c r="AF1718" s="3" t="s">
        <v>1741</v>
      </c>
      <c r="AG1718" s="3" t="s">
        <v>1741</v>
      </c>
      <c r="AH1718" s="3" t="s">
        <v>1741</v>
      </c>
      <c r="AI1718" s="15" t="s">
        <v>1741</v>
      </c>
    </row>
    <row r="1719" spans="1:35" x14ac:dyDescent="0.3">
      <c r="A1719" s="108" t="s">
        <v>1741</v>
      </c>
      <c r="B1719" s="89" t="s">
        <v>550</v>
      </c>
      <c r="C1719" s="89" t="s">
        <v>33</v>
      </c>
      <c r="D1719" s="9">
        <v>2015</v>
      </c>
      <c r="E1719" s="4">
        <v>42083</v>
      </c>
      <c r="F1719" s="205">
        <v>6570050</v>
      </c>
      <c r="G1719" s="174">
        <v>156953</v>
      </c>
      <c r="H1719" s="1">
        <v>8.17</v>
      </c>
      <c r="I1719" s="1">
        <v>3.57</v>
      </c>
      <c r="J1719" s="1">
        <v>5.22</v>
      </c>
      <c r="K1719" s="1">
        <v>1.85</v>
      </c>
      <c r="L1719" s="1">
        <v>3.05</v>
      </c>
      <c r="M1719" s="1">
        <v>5.04</v>
      </c>
      <c r="N1719" s="1" t="s">
        <v>555</v>
      </c>
      <c r="O1719" s="1">
        <v>0.52600000000000002</v>
      </c>
      <c r="P1719" s="1" t="s">
        <v>1741</v>
      </c>
      <c r="Q1719" s="1" t="s">
        <v>1741</v>
      </c>
      <c r="R1719" s="1" t="s">
        <v>564</v>
      </c>
      <c r="S1719" s="1" t="s">
        <v>559</v>
      </c>
      <c r="T1719" s="1" t="s">
        <v>1741</v>
      </c>
      <c r="U1719" s="1" t="s">
        <v>1741</v>
      </c>
      <c r="V1719" s="1" t="s">
        <v>1741</v>
      </c>
      <c r="W1719" s="3" t="s">
        <v>1741</v>
      </c>
      <c r="X1719" s="3" t="s">
        <v>1741</v>
      </c>
      <c r="Y1719" s="3" t="s">
        <v>1741</v>
      </c>
      <c r="Z1719" s="3" t="s">
        <v>1741</v>
      </c>
      <c r="AA1719" s="3" t="s">
        <v>1741</v>
      </c>
      <c r="AB1719" s="3" t="s">
        <v>1741</v>
      </c>
      <c r="AC1719" s="3" t="s">
        <v>1741</v>
      </c>
      <c r="AD1719" s="3" t="s">
        <v>1741</v>
      </c>
      <c r="AE1719" s="3" t="s">
        <v>1741</v>
      </c>
      <c r="AF1719" s="3" t="s">
        <v>1741</v>
      </c>
      <c r="AG1719" s="3" t="s">
        <v>1741</v>
      </c>
      <c r="AH1719" s="3" t="s">
        <v>1741</v>
      </c>
      <c r="AI1719" s="15" t="s">
        <v>1741</v>
      </c>
    </row>
    <row r="1720" spans="1:35" x14ac:dyDescent="0.3">
      <c r="A1720" s="108" t="s">
        <v>1741</v>
      </c>
      <c r="B1720" s="89" t="s">
        <v>550</v>
      </c>
      <c r="C1720" s="89" t="s">
        <v>33</v>
      </c>
      <c r="D1720" s="9">
        <v>2015</v>
      </c>
      <c r="E1720" s="4">
        <v>42116</v>
      </c>
      <c r="F1720" s="205">
        <v>6570050</v>
      </c>
      <c r="G1720" s="174">
        <v>156953</v>
      </c>
      <c r="H1720" s="1">
        <v>7.71</v>
      </c>
      <c r="I1720" s="1">
        <v>3.17</v>
      </c>
      <c r="J1720" s="1">
        <v>5.53</v>
      </c>
      <c r="K1720" s="1">
        <v>1.96</v>
      </c>
      <c r="L1720" s="1">
        <v>2.93</v>
      </c>
      <c r="M1720" s="1">
        <v>4.29</v>
      </c>
      <c r="N1720" s="1" t="s">
        <v>555</v>
      </c>
      <c r="O1720" s="1">
        <v>0.67300000000000004</v>
      </c>
      <c r="P1720" s="1" t="s">
        <v>1741</v>
      </c>
      <c r="Q1720" s="1" t="s">
        <v>1741</v>
      </c>
      <c r="R1720" s="1" t="s">
        <v>564</v>
      </c>
      <c r="S1720" s="1" t="s">
        <v>559</v>
      </c>
      <c r="T1720" s="1" t="s">
        <v>1741</v>
      </c>
      <c r="U1720" s="1" t="s">
        <v>1741</v>
      </c>
      <c r="V1720" s="1" t="s">
        <v>1741</v>
      </c>
      <c r="W1720" s="3" t="s">
        <v>1741</v>
      </c>
      <c r="X1720" s="3" t="s">
        <v>1741</v>
      </c>
      <c r="Y1720" s="3" t="s">
        <v>1741</v>
      </c>
      <c r="Z1720" s="3" t="s">
        <v>1741</v>
      </c>
      <c r="AA1720" s="3" t="s">
        <v>1741</v>
      </c>
      <c r="AB1720" s="3" t="s">
        <v>1741</v>
      </c>
      <c r="AC1720" s="3" t="s">
        <v>1741</v>
      </c>
      <c r="AD1720" s="3" t="s">
        <v>1741</v>
      </c>
      <c r="AE1720" s="3" t="s">
        <v>1741</v>
      </c>
      <c r="AF1720" s="3" t="s">
        <v>1741</v>
      </c>
      <c r="AG1720" s="3" t="s">
        <v>1741</v>
      </c>
      <c r="AH1720" s="3" t="s">
        <v>1741</v>
      </c>
      <c r="AI1720" s="15" t="s">
        <v>1741</v>
      </c>
    </row>
    <row r="1721" spans="1:35" x14ac:dyDescent="0.3">
      <c r="A1721" s="108" t="s">
        <v>1741</v>
      </c>
      <c r="B1721" s="89" t="s">
        <v>550</v>
      </c>
      <c r="C1721" s="89" t="s">
        <v>33</v>
      </c>
      <c r="D1721" s="9">
        <v>2015</v>
      </c>
      <c r="E1721" s="4">
        <v>42151</v>
      </c>
      <c r="F1721" s="205">
        <v>6570050</v>
      </c>
      <c r="G1721" s="174">
        <v>156953</v>
      </c>
      <c r="H1721" s="1">
        <v>8.4515394150557803</v>
      </c>
      <c r="I1721" s="1">
        <v>2.8893765285269186</v>
      </c>
      <c r="J1721" s="1">
        <v>5.5827665918456226</v>
      </c>
      <c r="K1721" s="1">
        <v>1.8596602901269725</v>
      </c>
      <c r="L1721" s="1">
        <v>3.0916446112097562</v>
      </c>
      <c r="M1721" s="1">
        <v>5.3871151462360558</v>
      </c>
      <c r="N1721" s="1" t="s">
        <v>551</v>
      </c>
      <c r="O1721" s="1">
        <v>0.7406445777077959</v>
      </c>
      <c r="P1721" s="1" t="s">
        <v>1741</v>
      </c>
      <c r="Q1721" s="1" t="s">
        <v>1741</v>
      </c>
      <c r="R1721" s="1">
        <v>0.24263794431974273</v>
      </c>
      <c r="S1721" s="1" t="s">
        <v>559</v>
      </c>
      <c r="T1721" s="1" t="s">
        <v>1741</v>
      </c>
      <c r="U1721" s="1" t="s">
        <v>1741</v>
      </c>
      <c r="V1721" s="1" t="s">
        <v>1741</v>
      </c>
      <c r="W1721" s="3" t="s">
        <v>1741</v>
      </c>
      <c r="X1721" s="3" t="s">
        <v>1741</v>
      </c>
      <c r="Y1721" s="3" t="s">
        <v>1741</v>
      </c>
      <c r="Z1721" s="3" t="s">
        <v>1741</v>
      </c>
      <c r="AA1721" s="3" t="s">
        <v>1741</v>
      </c>
      <c r="AB1721" s="3" t="s">
        <v>1741</v>
      </c>
      <c r="AC1721" s="3" t="s">
        <v>1741</v>
      </c>
      <c r="AD1721" s="3" t="s">
        <v>1741</v>
      </c>
      <c r="AE1721" s="3" t="s">
        <v>1741</v>
      </c>
      <c r="AF1721" s="3" t="s">
        <v>1741</v>
      </c>
      <c r="AG1721" s="3" t="s">
        <v>1741</v>
      </c>
      <c r="AH1721" s="3" t="s">
        <v>1741</v>
      </c>
      <c r="AI1721" s="15" t="s">
        <v>1741</v>
      </c>
    </row>
    <row r="1722" spans="1:35" x14ac:dyDescent="0.3">
      <c r="A1722" s="108" t="s">
        <v>1741</v>
      </c>
      <c r="B1722" s="89" t="s">
        <v>550</v>
      </c>
      <c r="C1722" s="89" t="s">
        <v>33</v>
      </c>
      <c r="D1722" s="9">
        <v>2015</v>
      </c>
      <c r="E1722" s="4">
        <v>42177</v>
      </c>
      <c r="F1722" s="205">
        <v>6570050</v>
      </c>
      <c r="G1722" s="174">
        <v>156953</v>
      </c>
      <c r="H1722" s="1">
        <v>12.051284192244747</v>
      </c>
      <c r="I1722" s="1">
        <v>4.1547543502221034</v>
      </c>
      <c r="J1722" s="1">
        <v>5.96729401155606</v>
      </c>
      <c r="K1722" s="1">
        <v>2.0787548846063926</v>
      </c>
      <c r="L1722" s="1">
        <v>2.7435623392672257</v>
      </c>
      <c r="M1722" s="1">
        <v>4.1506629705086668</v>
      </c>
      <c r="N1722" s="1" t="s">
        <v>556</v>
      </c>
      <c r="O1722" s="1">
        <v>0.65192378344076685</v>
      </c>
      <c r="P1722" s="1" t="s">
        <v>1741</v>
      </c>
      <c r="Q1722" s="1" t="s">
        <v>1741</v>
      </c>
      <c r="R1722" s="1">
        <v>0.22118499716108347</v>
      </c>
      <c r="S1722" s="1" t="s">
        <v>566</v>
      </c>
      <c r="T1722" s="1" t="s">
        <v>1741</v>
      </c>
      <c r="U1722" s="1" t="s">
        <v>1741</v>
      </c>
      <c r="V1722" s="1" t="s">
        <v>1741</v>
      </c>
      <c r="W1722" s="3" t="s">
        <v>1741</v>
      </c>
      <c r="X1722" s="3" t="s">
        <v>1741</v>
      </c>
      <c r="Y1722" s="3" t="s">
        <v>1741</v>
      </c>
      <c r="Z1722" s="3" t="s">
        <v>1741</v>
      </c>
      <c r="AA1722" s="3" t="s">
        <v>1741</v>
      </c>
      <c r="AB1722" s="3" t="s">
        <v>1741</v>
      </c>
      <c r="AC1722" s="3" t="s">
        <v>1741</v>
      </c>
      <c r="AD1722" s="3" t="s">
        <v>1741</v>
      </c>
      <c r="AE1722" s="3" t="s">
        <v>1741</v>
      </c>
      <c r="AF1722" s="3" t="s">
        <v>1741</v>
      </c>
      <c r="AG1722" s="3" t="s">
        <v>1741</v>
      </c>
      <c r="AH1722" s="3" t="s">
        <v>1741</v>
      </c>
      <c r="AI1722" s="15" t="s">
        <v>1741</v>
      </c>
    </row>
    <row r="1723" spans="1:35" x14ac:dyDescent="0.3">
      <c r="A1723" s="108" t="s">
        <v>1741</v>
      </c>
      <c r="B1723" s="89" t="s">
        <v>550</v>
      </c>
      <c r="C1723" s="89" t="s">
        <v>33</v>
      </c>
      <c r="D1723" s="9">
        <v>2015</v>
      </c>
      <c r="E1723" s="4" t="s">
        <v>547</v>
      </c>
      <c r="F1723" s="205">
        <v>6570050</v>
      </c>
      <c r="G1723" s="174">
        <v>156953</v>
      </c>
      <c r="H1723" s="1">
        <v>8.3480712760277633</v>
      </c>
      <c r="I1723" s="1">
        <v>3.8591163908168706</v>
      </c>
      <c r="J1723" s="1">
        <v>4.6157568072610777</v>
      </c>
      <c r="K1723" s="1">
        <v>1.7752269087026162</v>
      </c>
      <c r="L1723" s="1">
        <v>1.6682044180459157</v>
      </c>
      <c r="M1723" s="1">
        <v>4.609917245061399</v>
      </c>
      <c r="N1723" s="1" t="s">
        <v>551</v>
      </c>
      <c r="O1723" s="1">
        <v>1.0027362520021357</v>
      </c>
      <c r="P1723" s="1" t="s">
        <v>1741</v>
      </c>
      <c r="Q1723" s="1" t="s">
        <v>1741</v>
      </c>
      <c r="R1723" s="1" t="s">
        <v>551</v>
      </c>
      <c r="S1723" s="1" t="s">
        <v>554</v>
      </c>
      <c r="T1723" s="1" t="s">
        <v>1741</v>
      </c>
      <c r="U1723" s="1" t="s">
        <v>1741</v>
      </c>
      <c r="V1723" s="1" t="s">
        <v>1741</v>
      </c>
      <c r="W1723" s="3" t="s">
        <v>1741</v>
      </c>
      <c r="X1723" s="3" t="s">
        <v>1741</v>
      </c>
      <c r="Y1723" s="3" t="s">
        <v>1741</v>
      </c>
      <c r="Z1723" s="3" t="s">
        <v>1741</v>
      </c>
      <c r="AA1723" s="3" t="s">
        <v>1741</v>
      </c>
      <c r="AB1723" s="3" t="s">
        <v>1741</v>
      </c>
      <c r="AC1723" s="3" t="s">
        <v>1741</v>
      </c>
      <c r="AD1723" s="3" t="s">
        <v>1741</v>
      </c>
      <c r="AE1723" s="3" t="s">
        <v>1741</v>
      </c>
      <c r="AF1723" s="3" t="s">
        <v>1741</v>
      </c>
      <c r="AG1723" s="3" t="s">
        <v>1741</v>
      </c>
      <c r="AH1723" s="3" t="s">
        <v>1741</v>
      </c>
      <c r="AI1723" s="15" t="s">
        <v>1741</v>
      </c>
    </row>
    <row r="1724" spans="1:35" x14ac:dyDescent="0.3">
      <c r="A1724" s="108" t="s">
        <v>1741</v>
      </c>
      <c r="B1724" s="89" t="s">
        <v>550</v>
      </c>
      <c r="C1724" s="89" t="s">
        <v>33</v>
      </c>
      <c r="D1724" s="9">
        <v>2015</v>
      </c>
      <c r="E1724" s="4" t="s">
        <v>548</v>
      </c>
      <c r="F1724" s="205">
        <v>6570050</v>
      </c>
      <c r="G1724" s="174">
        <v>156953</v>
      </c>
      <c r="H1724" s="1">
        <v>8.6390742698559535</v>
      </c>
      <c r="I1724" s="1">
        <v>3.8424821593762388</v>
      </c>
      <c r="J1724" s="1">
        <v>5.2289546716003699</v>
      </c>
      <c r="K1724" s="1">
        <v>2.3440597330514072</v>
      </c>
      <c r="L1724" s="1">
        <v>4.0607407162680058</v>
      </c>
      <c r="M1724" s="1">
        <v>8.3155477732258483</v>
      </c>
      <c r="N1724" s="1">
        <v>0.97264437689969607</v>
      </c>
      <c r="O1724" s="1">
        <v>1.1740947535350865</v>
      </c>
      <c r="P1724" s="1" t="s">
        <v>1741</v>
      </c>
      <c r="Q1724" s="1" t="s">
        <v>1741</v>
      </c>
      <c r="R1724" s="1" t="s">
        <v>559</v>
      </c>
      <c r="S1724" s="1" t="s">
        <v>559</v>
      </c>
      <c r="T1724" s="1" t="s">
        <v>1741</v>
      </c>
      <c r="U1724" s="1" t="s">
        <v>1741</v>
      </c>
      <c r="V1724" s="1" t="s">
        <v>1741</v>
      </c>
      <c r="W1724" s="3" t="s">
        <v>1741</v>
      </c>
      <c r="X1724" s="3" t="s">
        <v>1741</v>
      </c>
      <c r="Y1724" s="3" t="s">
        <v>1741</v>
      </c>
      <c r="Z1724" s="3" t="s">
        <v>1741</v>
      </c>
      <c r="AA1724" s="3" t="s">
        <v>1741</v>
      </c>
      <c r="AB1724" s="3" t="s">
        <v>1741</v>
      </c>
      <c r="AC1724" s="3" t="s">
        <v>1741</v>
      </c>
      <c r="AD1724" s="3" t="s">
        <v>1741</v>
      </c>
      <c r="AE1724" s="3" t="s">
        <v>1741</v>
      </c>
      <c r="AF1724" s="3" t="s">
        <v>1741</v>
      </c>
      <c r="AG1724" s="3" t="s">
        <v>1741</v>
      </c>
      <c r="AH1724" s="3" t="s">
        <v>1741</v>
      </c>
      <c r="AI1724" s="15" t="s">
        <v>1741</v>
      </c>
    </row>
    <row r="1725" spans="1:35" x14ac:dyDescent="0.3">
      <c r="A1725" s="108" t="s">
        <v>1741</v>
      </c>
      <c r="B1725" s="89" t="s">
        <v>550</v>
      </c>
      <c r="C1725" s="89" t="s">
        <v>33</v>
      </c>
      <c r="D1725" s="9">
        <v>2015</v>
      </c>
      <c r="E1725" s="4" t="s">
        <v>549</v>
      </c>
      <c r="F1725" s="205">
        <v>6570050</v>
      </c>
      <c r="G1725" s="174">
        <v>156953</v>
      </c>
      <c r="H1725" s="1">
        <v>8.3758199925223469</v>
      </c>
      <c r="I1725" s="1">
        <v>3.6521532238876988</v>
      </c>
      <c r="J1725" s="1">
        <v>5.5351619591448271</v>
      </c>
      <c r="K1725" s="1">
        <v>1.9985724482512488</v>
      </c>
      <c r="L1725" s="1">
        <v>2.7939227082696028</v>
      </c>
      <c r="M1725" s="1">
        <v>6.2276945039257665</v>
      </c>
      <c r="N1725" s="1" t="s">
        <v>587</v>
      </c>
      <c r="O1725" s="1">
        <v>0.30068658441249441</v>
      </c>
      <c r="P1725" s="1" t="s">
        <v>1741</v>
      </c>
      <c r="Q1725" s="1" t="s">
        <v>1741</v>
      </c>
      <c r="R1725" s="1">
        <v>0.29655688113932221</v>
      </c>
      <c r="S1725" s="1" t="s">
        <v>559</v>
      </c>
      <c r="T1725" s="1" t="s">
        <v>1741</v>
      </c>
      <c r="U1725" s="1" t="s">
        <v>1741</v>
      </c>
      <c r="V1725" s="1" t="s">
        <v>1741</v>
      </c>
      <c r="W1725" s="3" t="s">
        <v>1741</v>
      </c>
      <c r="X1725" s="3" t="s">
        <v>1741</v>
      </c>
      <c r="Y1725" s="3" t="s">
        <v>1741</v>
      </c>
      <c r="Z1725" s="3" t="s">
        <v>1741</v>
      </c>
      <c r="AA1725" s="3" t="s">
        <v>1741</v>
      </c>
      <c r="AB1725" s="3" t="s">
        <v>1741</v>
      </c>
      <c r="AC1725" s="3" t="s">
        <v>1741</v>
      </c>
      <c r="AD1725" s="3" t="s">
        <v>1741</v>
      </c>
      <c r="AE1725" s="3" t="s">
        <v>1741</v>
      </c>
      <c r="AF1725" s="3" t="s">
        <v>1741</v>
      </c>
      <c r="AG1725" s="3" t="s">
        <v>1741</v>
      </c>
      <c r="AH1725" s="3" t="s">
        <v>1741</v>
      </c>
      <c r="AI1725" s="15" t="s">
        <v>1741</v>
      </c>
    </row>
    <row r="1726" spans="1:35" x14ac:dyDescent="0.3">
      <c r="A1726" s="108" t="s">
        <v>1741</v>
      </c>
      <c r="B1726" s="89" t="s">
        <v>550</v>
      </c>
      <c r="C1726" s="89" t="s">
        <v>33</v>
      </c>
      <c r="D1726" s="9">
        <v>2015</v>
      </c>
      <c r="E1726" s="4">
        <v>42293</v>
      </c>
      <c r="F1726" s="205">
        <v>6570050</v>
      </c>
      <c r="G1726" s="174">
        <v>156953</v>
      </c>
      <c r="H1726" s="1">
        <v>7.3921941071388186</v>
      </c>
      <c r="I1726" s="1">
        <v>4.0370395495556606</v>
      </c>
      <c r="J1726" s="1">
        <v>4.5671935418221281</v>
      </c>
      <c r="K1726" s="1">
        <v>2.1962553422427242</v>
      </c>
      <c r="L1726" s="1">
        <v>3.5232599552269179</v>
      </c>
      <c r="M1726" s="1">
        <v>5.5132792890577296</v>
      </c>
      <c r="N1726" s="1" t="s">
        <v>551</v>
      </c>
      <c r="O1726" s="1">
        <v>0.71921935418221272</v>
      </c>
      <c r="P1726" s="1" t="s">
        <v>1741</v>
      </c>
      <c r="Q1726" s="1" t="s">
        <v>1741</v>
      </c>
      <c r="R1726" s="1">
        <v>0.22728274879587543</v>
      </c>
      <c r="S1726" s="1" t="s">
        <v>554</v>
      </c>
      <c r="T1726" s="1" t="s">
        <v>1741</v>
      </c>
      <c r="U1726" s="1" t="s">
        <v>1741</v>
      </c>
      <c r="V1726" s="1" t="s">
        <v>1741</v>
      </c>
      <c r="W1726" s="3" t="s">
        <v>1741</v>
      </c>
      <c r="X1726" s="3" t="s">
        <v>1741</v>
      </c>
      <c r="Y1726" s="3" t="s">
        <v>1741</v>
      </c>
      <c r="Z1726" s="3" t="s">
        <v>1741</v>
      </c>
      <c r="AA1726" s="3" t="s">
        <v>1741</v>
      </c>
      <c r="AB1726" s="3" t="s">
        <v>1741</v>
      </c>
      <c r="AC1726" s="3" t="s">
        <v>1741</v>
      </c>
      <c r="AD1726" s="3" t="s">
        <v>1741</v>
      </c>
      <c r="AE1726" s="3" t="s">
        <v>1741</v>
      </c>
      <c r="AF1726" s="3" t="s">
        <v>1741</v>
      </c>
      <c r="AG1726" s="3" t="s">
        <v>1741</v>
      </c>
      <c r="AH1726" s="3" t="s">
        <v>1741</v>
      </c>
      <c r="AI1726" s="15" t="s">
        <v>1741</v>
      </c>
    </row>
    <row r="1727" spans="1:35" x14ac:dyDescent="0.3">
      <c r="A1727" s="108" t="s">
        <v>1741</v>
      </c>
      <c r="B1727" s="89" t="s">
        <v>550</v>
      </c>
      <c r="C1727" s="89" t="s">
        <v>33</v>
      </c>
      <c r="D1727" s="9">
        <v>2015</v>
      </c>
      <c r="E1727" s="4">
        <v>42325</v>
      </c>
      <c r="F1727" s="205">
        <v>6570050</v>
      </c>
      <c r="G1727" s="174">
        <v>156953</v>
      </c>
      <c r="H1727" s="1">
        <v>8.7813144709696438</v>
      </c>
      <c r="I1727" s="1">
        <v>3.6173059919744275</v>
      </c>
      <c r="J1727" s="1">
        <v>4.8269060735904237</v>
      </c>
      <c r="K1727" s="1">
        <v>2.2794667754879963</v>
      </c>
      <c r="L1727" s="1">
        <v>3.3855335645786577</v>
      </c>
      <c r="M1727" s="1">
        <v>6.3538053458477854</v>
      </c>
      <c r="N1727" s="1" t="s">
        <v>551</v>
      </c>
      <c r="O1727" s="1">
        <v>0.66565780226257676</v>
      </c>
      <c r="P1727" s="1" t="s">
        <v>1741</v>
      </c>
      <c r="Q1727" s="1" t="s">
        <v>1741</v>
      </c>
      <c r="R1727" s="1">
        <v>0.25575279421433272</v>
      </c>
      <c r="S1727" s="1" t="s">
        <v>556</v>
      </c>
      <c r="T1727" s="1" t="s">
        <v>1741</v>
      </c>
      <c r="U1727" s="1" t="s">
        <v>1741</v>
      </c>
      <c r="V1727" s="1" t="s">
        <v>1741</v>
      </c>
      <c r="W1727" s="3" t="s">
        <v>1741</v>
      </c>
      <c r="X1727" s="3" t="s">
        <v>1741</v>
      </c>
      <c r="Y1727" s="3" t="s">
        <v>1741</v>
      </c>
      <c r="Z1727" s="3" t="s">
        <v>1741</v>
      </c>
      <c r="AA1727" s="3" t="s">
        <v>1741</v>
      </c>
      <c r="AB1727" s="3" t="s">
        <v>1741</v>
      </c>
      <c r="AC1727" s="3" t="s">
        <v>1741</v>
      </c>
      <c r="AD1727" s="3" t="s">
        <v>1741</v>
      </c>
      <c r="AE1727" s="3" t="s">
        <v>1741</v>
      </c>
      <c r="AF1727" s="3" t="s">
        <v>1741</v>
      </c>
      <c r="AG1727" s="3" t="s">
        <v>1741</v>
      </c>
      <c r="AH1727" s="3" t="s">
        <v>1741</v>
      </c>
      <c r="AI1727" s="15" t="s">
        <v>1741</v>
      </c>
    </row>
    <row r="1728" spans="1:35" x14ac:dyDescent="0.3">
      <c r="A1728" s="108" t="s">
        <v>1741</v>
      </c>
      <c r="B1728" s="89" t="s">
        <v>550</v>
      </c>
      <c r="C1728" s="89" t="s">
        <v>33</v>
      </c>
      <c r="D1728" s="9">
        <v>2015</v>
      </c>
      <c r="E1728" s="4">
        <v>42354</v>
      </c>
      <c r="F1728" s="205">
        <v>6570050</v>
      </c>
      <c r="G1728" s="174">
        <v>156953</v>
      </c>
      <c r="H1728" s="1">
        <v>7.24540152534769</v>
      </c>
      <c r="I1728" s="1">
        <v>3.6876028114251533</v>
      </c>
      <c r="J1728" s="1">
        <v>4.8730521908180053</v>
      </c>
      <c r="K1728" s="1">
        <v>1.7212501869298642</v>
      </c>
      <c r="L1728" s="1">
        <v>3.297442799461642</v>
      </c>
      <c r="M1728" s="1">
        <v>6.548676536563482</v>
      </c>
      <c r="N1728" s="1" t="s">
        <v>551</v>
      </c>
      <c r="O1728" s="1">
        <v>0.6774338268281741</v>
      </c>
      <c r="P1728" s="1" t="s">
        <v>1741</v>
      </c>
      <c r="Q1728" s="1" t="s">
        <v>1741</v>
      </c>
      <c r="R1728" s="1">
        <v>0.26001196351129058</v>
      </c>
      <c r="S1728" s="1" t="s">
        <v>556</v>
      </c>
      <c r="T1728" s="1" t="s">
        <v>1741</v>
      </c>
      <c r="U1728" s="1" t="s">
        <v>1741</v>
      </c>
      <c r="V1728" s="1" t="s">
        <v>1741</v>
      </c>
      <c r="W1728" s="3" t="s">
        <v>1741</v>
      </c>
      <c r="X1728" s="3" t="s">
        <v>1741</v>
      </c>
      <c r="Y1728" s="3" t="s">
        <v>1741</v>
      </c>
      <c r="Z1728" s="3" t="s">
        <v>1741</v>
      </c>
      <c r="AA1728" s="3" t="s">
        <v>1741</v>
      </c>
      <c r="AB1728" s="3" t="s">
        <v>1741</v>
      </c>
      <c r="AC1728" s="3" t="s">
        <v>1741</v>
      </c>
      <c r="AD1728" s="3" t="s">
        <v>1741</v>
      </c>
      <c r="AE1728" s="3" t="s">
        <v>1741</v>
      </c>
      <c r="AF1728" s="3" t="s">
        <v>1741</v>
      </c>
      <c r="AG1728" s="3" t="s">
        <v>1741</v>
      </c>
      <c r="AH1728" s="3" t="s">
        <v>1741</v>
      </c>
      <c r="AI1728" s="15" t="s">
        <v>1741</v>
      </c>
    </row>
    <row r="1729" spans="1:35" x14ac:dyDescent="0.3">
      <c r="A1729" s="108" t="s">
        <v>1741</v>
      </c>
      <c r="B1729" s="89" t="s">
        <v>552</v>
      </c>
      <c r="C1729" s="89" t="s">
        <v>34</v>
      </c>
      <c r="D1729" s="9">
        <v>2015</v>
      </c>
      <c r="E1729" s="4">
        <v>42026</v>
      </c>
      <c r="F1729" s="205">
        <v>6582780</v>
      </c>
      <c r="G1729" s="174">
        <v>152713</v>
      </c>
      <c r="H1729" s="1">
        <v>6.91</v>
      </c>
      <c r="I1729" s="1">
        <v>1.4</v>
      </c>
      <c r="J1729" s="1">
        <v>4.01</v>
      </c>
      <c r="K1729" s="1">
        <v>2.2400000000000002</v>
      </c>
      <c r="L1729" s="1" t="s">
        <v>1286</v>
      </c>
      <c r="M1729" s="1">
        <v>1.24</v>
      </c>
      <c r="N1729" s="1" t="s">
        <v>556</v>
      </c>
      <c r="O1729" s="1" t="s">
        <v>551</v>
      </c>
      <c r="P1729" s="1" t="s">
        <v>1741</v>
      </c>
      <c r="Q1729" s="1" t="s">
        <v>1741</v>
      </c>
      <c r="R1729" s="1" t="s">
        <v>556</v>
      </c>
      <c r="S1729" s="1" t="s">
        <v>556</v>
      </c>
      <c r="T1729" s="1" t="s">
        <v>1741</v>
      </c>
      <c r="U1729" s="1" t="s">
        <v>1741</v>
      </c>
      <c r="V1729" s="1" t="s">
        <v>1741</v>
      </c>
      <c r="W1729" s="3" t="s">
        <v>1741</v>
      </c>
      <c r="X1729" s="3" t="s">
        <v>1741</v>
      </c>
      <c r="Y1729" s="3" t="s">
        <v>1741</v>
      </c>
      <c r="Z1729" s="3" t="s">
        <v>1741</v>
      </c>
      <c r="AA1729" s="3" t="s">
        <v>1741</v>
      </c>
      <c r="AB1729" s="3" t="s">
        <v>1741</v>
      </c>
      <c r="AC1729" s="3" t="s">
        <v>1741</v>
      </c>
      <c r="AD1729" s="3" t="s">
        <v>1741</v>
      </c>
      <c r="AE1729" s="3" t="s">
        <v>1741</v>
      </c>
      <c r="AF1729" s="3" t="s">
        <v>1741</v>
      </c>
      <c r="AG1729" s="3" t="s">
        <v>1741</v>
      </c>
      <c r="AH1729" s="3" t="s">
        <v>1741</v>
      </c>
      <c r="AI1729" s="15" t="s">
        <v>1741</v>
      </c>
    </row>
    <row r="1730" spans="1:35" x14ac:dyDescent="0.3">
      <c r="A1730" s="108" t="s">
        <v>1741</v>
      </c>
      <c r="B1730" s="89" t="s">
        <v>552</v>
      </c>
      <c r="C1730" s="89" t="s">
        <v>34</v>
      </c>
      <c r="D1730" s="9">
        <v>2015</v>
      </c>
      <c r="E1730" s="4">
        <v>42054</v>
      </c>
      <c r="F1730" s="205">
        <v>6582780</v>
      </c>
      <c r="G1730" s="174">
        <v>152713</v>
      </c>
      <c r="H1730" s="1">
        <v>6.11</v>
      </c>
      <c r="I1730" s="1">
        <v>2.1800000000000002</v>
      </c>
      <c r="J1730" s="1">
        <v>2.6</v>
      </c>
      <c r="K1730" s="1">
        <v>0.71799999999999997</v>
      </c>
      <c r="L1730" s="1" t="s">
        <v>1286</v>
      </c>
      <c r="M1730" s="1">
        <v>1.59</v>
      </c>
      <c r="N1730" s="1" t="s">
        <v>556</v>
      </c>
      <c r="O1730" s="1" t="s">
        <v>551</v>
      </c>
      <c r="P1730" s="1" t="s">
        <v>1741</v>
      </c>
      <c r="Q1730" s="1" t="s">
        <v>1741</v>
      </c>
      <c r="R1730" s="1" t="s">
        <v>556</v>
      </c>
      <c r="S1730" s="1" t="s">
        <v>556</v>
      </c>
      <c r="T1730" s="1" t="s">
        <v>1741</v>
      </c>
      <c r="U1730" s="1" t="s">
        <v>1741</v>
      </c>
      <c r="V1730" s="1" t="s">
        <v>1741</v>
      </c>
      <c r="W1730" s="3" t="s">
        <v>1741</v>
      </c>
      <c r="X1730" s="3" t="s">
        <v>1741</v>
      </c>
      <c r="Y1730" s="3" t="s">
        <v>1741</v>
      </c>
      <c r="Z1730" s="3" t="s">
        <v>1741</v>
      </c>
      <c r="AA1730" s="3" t="s">
        <v>1741</v>
      </c>
      <c r="AB1730" s="3" t="s">
        <v>1741</v>
      </c>
      <c r="AC1730" s="3" t="s">
        <v>1741</v>
      </c>
      <c r="AD1730" s="3" t="s">
        <v>1741</v>
      </c>
      <c r="AE1730" s="3" t="s">
        <v>1741</v>
      </c>
      <c r="AF1730" s="3" t="s">
        <v>1741</v>
      </c>
      <c r="AG1730" s="3" t="s">
        <v>1741</v>
      </c>
      <c r="AH1730" s="3" t="s">
        <v>1741</v>
      </c>
      <c r="AI1730" s="15" t="s">
        <v>1741</v>
      </c>
    </row>
    <row r="1731" spans="1:35" x14ac:dyDescent="0.3">
      <c r="A1731" s="108" t="s">
        <v>1741</v>
      </c>
      <c r="B1731" s="89" t="s">
        <v>552</v>
      </c>
      <c r="C1731" s="89" t="s">
        <v>34</v>
      </c>
      <c r="D1731" s="9">
        <v>2015</v>
      </c>
      <c r="E1731" s="4">
        <v>42083</v>
      </c>
      <c r="F1731" s="205">
        <v>6582780</v>
      </c>
      <c r="G1731" s="174">
        <v>152713</v>
      </c>
      <c r="H1731" s="1">
        <v>7.52</v>
      </c>
      <c r="I1731" s="1">
        <v>2.35</v>
      </c>
      <c r="J1731" s="1">
        <v>4.07</v>
      </c>
      <c r="K1731" s="1">
        <v>1.79</v>
      </c>
      <c r="L1731" s="1">
        <v>1.34</v>
      </c>
      <c r="M1731" s="1">
        <v>2.69</v>
      </c>
      <c r="N1731" s="1" t="s">
        <v>555</v>
      </c>
      <c r="O1731" s="1">
        <v>0.57499999999999996</v>
      </c>
      <c r="P1731" s="1" t="s">
        <v>1741</v>
      </c>
      <c r="Q1731" s="1" t="s">
        <v>1741</v>
      </c>
      <c r="R1731" s="1" t="s">
        <v>564</v>
      </c>
      <c r="S1731" s="1" t="s">
        <v>559</v>
      </c>
      <c r="T1731" s="1" t="s">
        <v>1741</v>
      </c>
      <c r="U1731" s="1" t="s">
        <v>1741</v>
      </c>
      <c r="V1731" s="1" t="s">
        <v>1741</v>
      </c>
      <c r="W1731" s="3" t="s">
        <v>1741</v>
      </c>
      <c r="X1731" s="3" t="s">
        <v>1741</v>
      </c>
      <c r="Y1731" s="3" t="s">
        <v>1741</v>
      </c>
      <c r="Z1731" s="3" t="s">
        <v>1741</v>
      </c>
      <c r="AA1731" s="3" t="s">
        <v>1741</v>
      </c>
      <c r="AB1731" s="3" t="s">
        <v>1741</v>
      </c>
      <c r="AC1731" s="3" t="s">
        <v>1741</v>
      </c>
      <c r="AD1731" s="3" t="s">
        <v>1741</v>
      </c>
      <c r="AE1731" s="3" t="s">
        <v>1741</v>
      </c>
      <c r="AF1731" s="3" t="s">
        <v>1741</v>
      </c>
      <c r="AG1731" s="3" t="s">
        <v>1741</v>
      </c>
      <c r="AH1731" s="3" t="s">
        <v>1741</v>
      </c>
      <c r="AI1731" s="15" t="s">
        <v>1741</v>
      </c>
    </row>
    <row r="1732" spans="1:35" x14ac:dyDescent="0.3">
      <c r="A1732" s="108" t="s">
        <v>1741</v>
      </c>
      <c r="B1732" s="89" t="s">
        <v>552</v>
      </c>
      <c r="C1732" s="89" t="s">
        <v>34</v>
      </c>
      <c r="D1732" s="9">
        <v>2015</v>
      </c>
      <c r="E1732" s="4">
        <v>42116</v>
      </c>
      <c r="F1732" s="205">
        <v>6582780</v>
      </c>
      <c r="G1732" s="174">
        <v>152713</v>
      </c>
      <c r="H1732" s="1">
        <v>7.15</v>
      </c>
      <c r="I1732" s="1">
        <v>2.29</v>
      </c>
      <c r="J1732" s="1">
        <v>4.7</v>
      </c>
      <c r="K1732" s="1">
        <v>2.4700000000000002</v>
      </c>
      <c r="L1732" s="1">
        <v>1.48</v>
      </c>
      <c r="M1732" s="1">
        <v>1.97</v>
      </c>
      <c r="N1732" s="1" t="s">
        <v>555</v>
      </c>
      <c r="O1732" s="1">
        <v>0.39100000000000001</v>
      </c>
      <c r="P1732" s="1" t="s">
        <v>1741</v>
      </c>
      <c r="Q1732" s="1" t="s">
        <v>1741</v>
      </c>
      <c r="R1732" s="1" t="s">
        <v>564</v>
      </c>
      <c r="S1732" s="1" t="s">
        <v>559</v>
      </c>
      <c r="T1732" s="1" t="s">
        <v>1741</v>
      </c>
      <c r="U1732" s="1" t="s">
        <v>1741</v>
      </c>
      <c r="V1732" s="1" t="s">
        <v>1741</v>
      </c>
      <c r="W1732" s="3" t="s">
        <v>1741</v>
      </c>
      <c r="X1732" s="3" t="s">
        <v>1741</v>
      </c>
      <c r="Y1732" s="3" t="s">
        <v>1741</v>
      </c>
      <c r="Z1732" s="3" t="s">
        <v>1741</v>
      </c>
      <c r="AA1732" s="3" t="s">
        <v>1741</v>
      </c>
      <c r="AB1732" s="3" t="s">
        <v>1741</v>
      </c>
      <c r="AC1732" s="3" t="s">
        <v>1741</v>
      </c>
      <c r="AD1732" s="3" t="s">
        <v>1741</v>
      </c>
      <c r="AE1732" s="3" t="s">
        <v>1741</v>
      </c>
      <c r="AF1732" s="3" t="s">
        <v>1741</v>
      </c>
      <c r="AG1732" s="3" t="s">
        <v>1741</v>
      </c>
      <c r="AH1732" s="3" t="s">
        <v>1741</v>
      </c>
      <c r="AI1732" s="15" t="s">
        <v>1741</v>
      </c>
    </row>
    <row r="1733" spans="1:35" x14ac:dyDescent="0.3">
      <c r="A1733" s="108" t="s">
        <v>1741</v>
      </c>
      <c r="B1733" s="89" t="s">
        <v>552</v>
      </c>
      <c r="C1733" s="89" t="s">
        <v>34</v>
      </c>
      <c r="D1733" s="9">
        <v>2015</v>
      </c>
      <c r="E1733" s="4">
        <v>42151</v>
      </c>
      <c r="F1733" s="205">
        <v>6582780</v>
      </c>
      <c r="G1733" s="174">
        <v>152713</v>
      </c>
      <c r="H1733" s="1">
        <v>9.0674182931995162</v>
      </c>
      <c r="I1733" s="1">
        <v>2.044543647561015</v>
      </c>
      <c r="J1733" s="1">
        <v>5.3647886865000487</v>
      </c>
      <c r="K1733" s="1">
        <v>2.6852944051614585</v>
      </c>
      <c r="L1733" s="1">
        <v>1.4950796702401514</v>
      </c>
      <c r="M1733" s="1">
        <v>2.6654501612955785</v>
      </c>
      <c r="N1733" s="1" t="s">
        <v>551</v>
      </c>
      <c r="O1733" s="1">
        <v>0.45969239792759625</v>
      </c>
      <c r="P1733" s="1" t="s">
        <v>1741</v>
      </c>
      <c r="Q1733" s="1" t="s">
        <v>1741</v>
      </c>
      <c r="R1733" s="1">
        <v>0.14997230277949752</v>
      </c>
      <c r="S1733" s="1" t="s">
        <v>559</v>
      </c>
      <c r="T1733" s="1" t="s">
        <v>1741</v>
      </c>
      <c r="U1733" s="1" t="s">
        <v>1741</v>
      </c>
      <c r="V1733" s="1" t="s">
        <v>1741</v>
      </c>
      <c r="W1733" s="3" t="s">
        <v>1741</v>
      </c>
      <c r="X1733" s="3" t="s">
        <v>1741</v>
      </c>
      <c r="Y1733" s="3" t="s">
        <v>1741</v>
      </c>
      <c r="Z1733" s="3" t="s">
        <v>1741</v>
      </c>
      <c r="AA1733" s="3" t="s">
        <v>1741</v>
      </c>
      <c r="AB1733" s="3" t="s">
        <v>1741</v>
      </c>
      <c r="AC1733" s="3" t="s">
        <v>1741</v>
      </c>
      <c r="AD1733" s="3" t="s">
        <v>1741</v>
      </c>
      <c r="AE1733" s="3" t="s">
        <v>1741</v>
      </c>
      <c r="AF1733" s="3" t="s">
        <v>1741</v>
      </c>
      <c r="AG1733" s="3" t="s">
        <v>1741</v>
      </c>
      <c r="AH1733" s="3" t="s">
        <v>1741</v>
      </c>
      <c r="AI1733" s="15" t="s">
        <v>1741</v>
      </c>
    </row>
    <row r="1734" spans="1:35" x14ac:dyDescent="0.3">
      <c r="A1734" s="108" t="s">
        <v>1741</v>
      </c>
      <c r="B1734" s="89" t="s">
        <v>552</v>
      </c>
      <c r="C1734" s="89" t="s">
        <v>34</v>
      </c>
      <c r="D1734" s="9">
        <v>2015</v>
      </c>
      <c r="E1734" s="4">
        <v>42177</v>
      </c>
      <c r="F1734" s="205">
        <v>6582780</v>
      </c>
      <c r="G1734" s="174">
        <v>152713</v>
      </c>
      <c r="H1734" s="1">
        <v>7.4926535161791525</v>
      </c>
      <c r="I1734" s="1">
        <v>3.7626663514152536</v>
      </c>
      <c r="J1734" s="1">
        <v>4.4135225967709255</v>
      </c>
      <c r="K1734" s="1">
        <v>1.9029926366277108</v>
      </c>
      <c r="L1734" s="1">
        <v>1.1668242923731675</v>
      </c>
      <c r="M1734" s="1">
        <v>1.5326285212456934</v>
      </c>
      <c r="N1734" s="1" t="s">
        <v>556</v>
      </c>
      <c r="O1734" s="1">
        <v>0.5647250557319462</v>
      </c>
      <c r="P1734" s="1" t="s">
        <v>1741</v>
      </c>
      <c r="Q1734" s="1" t="s">
        <v>1741</v>
      </c>
      <c r="R1734" s="1">
        <v>7.9798013916098087E-2</v>
      </c>
      <c r="S1734" s="1" t="s">
        <v>566</v>
      </c>
      <c r="T1734" s="1" t="s">
        <v>1741</v>
      </c>
      <c r="U1734" s="1" t="s">
        <v>1741</v>
      </c>
      <c r="V1734" s="1" t="s">
        <v>1741</v>
      </c>
      <c r="W1734" s="3" t="s">
        <v>1741</v>
      </c>
      <c r="X1734" s="3" t="s">
        <v>1741</v>
      </c>
      <c r="Y1734" s="3" t="s">
        <v>1741</v>
      </c>
      <c r="Z1734" s="3" t="s">
        <v>1741</v>
      </c>
      <c r="AA1734" s="3" t="s">
        <v>1741</v>
      </c>
      <c r="AB1734" s="3" t="s">
        <v>1741</v>
      </c>
      <c r="AC1734" s="3" t="s">
        <v>1741</v>
      </c>
      <c r="AD1734" s="3" t="s">
        <v>1741</v>
      </c>
      <c r="AE1734" s="3" t="s">
        <v>1741</v>
      </c>
      <c r="AF1734" s="3" t="s">
        <v>1741</v>
      </c>
      <c r="AG1734" s="3" t="s">
        <v>1741</v>
      </c>
      <c r="AH1734" s="3" t="s">
        <v>1741</v>
      </c>
      <c r="AI1734" s="15" t="s">
        <v>1741</v>
      </c>
    </row>
    <row r="1735" spans="1:35" x14ac:dyDescent="0.3">
      <c r="A1735" s="108" t="s">
        <v>1741</v>
      </c>
      <c r="B1735" s="89" t="s">
        <v>552</v>
      </c>
      <c r="C1735" s="89" t="s">
        <v>34</v>
      </c>
      <c r="D1735" s="9">
        <v>2015</v>
      </c>
      <c r="E1735" s="4" t="s">
        <v>547</v>
      </c>
      <c r="F1735" s="205">
        <v>6582780</v>
      </c>
      <c r="G1735" s="174">
        <v>152713</v>
      </c>
      <c r="H1735" s="1">
        <v>6.1110558099409387</v>
      </c>
      <c r="I1735" s="1">
        <v>1.8830048443825076</v>
      </c>
      <c r="J1735" s="1">
        <v>3.6606609595859045</v>
      </c>
      <c r="K1735" s="1">
        <v>1.8614373880151303</v>
      </c>
      <c r="L1735" s="1" t="s">
        <v>556</v>
      </c>
      <c r="M1735" s="1">
        <v>1.2658437852544966</v>
      </c>
      <c r="N1735" s="1" t="s">
        <v>551</v>
      </c>
      <c r="O1735" s="1">
        <v>0.21733359877895017</v>
      </c>
      <c r="P1735" s="1" t="s">
        <v>1741</v>
      </c>
      <c r="Q1735" s="1" t="s">
        <v>1741</v>
      </c>
      <c r="R1735" s="1" t="s">
        <v>551</v>
      </c>
      <c r="S1735" s="1" t="s">
        <v>554</v>
      </c>
      <c r="T1735" s="1" t="s">
        <v>1741</v>
      </c>
      <c r="U1735" s="1" t="s">
        <v>1741</v>
      </c>
      <c r="V1735" s="1" t="s">
        <v>1741</v>
      </c>
      <c r="W1735" s="3" t="s">
        <v>1741</v>
      </c>
      <c r="X1735" s="3" t="s">
        <v>1741</v>
      </c>
      <c r="Y1735" s="3" t="s">
        <v>1741</v>
      </c>
      <c r="Z1735" s="3" t="s">
        <v>1741</v>
      </c>
      <c r="AA1735" s="3" t="s">
        <v>1741</v>
      </c>
      <c r="AB1735" s="3" t="s">
        <v>1741</v>
      </c>
      <c r="AC1735" s="3" t="s">
        <v>1741</v>
      </c>
      <c r="AD1735" s="3" t="s">
        <v>1741</v>
      </c>
      <c r="AE1735" s="3" t="s">
        <v>1741</v>
      </c>
      <c r="AF1735" s="3" t="s">
        <v>1741</v>
      </c>
      <c r="AG1735" s="3" t="s">
        <v>1741</v>
      </c>
      <c r="AH1735" s="3" t="s">
        <v>1741</v>
      </c>
      <c r="AI1735" s="15" t="s">
        <v>1741</v>
      </c>
    </row>
    <row r="1736" spans="1:35" x14ac:dyDescent="0.3">
      <c r="A1736" s="108" t="s">
        <v>1741</v>
      </c>
      <c r="B1736" s="89" t="s">
        <v>552</v>
      </c>
      <c r="C1736" s="89" t="s">
        <v>34</v>
      </c>
      <c r="D1736" s="9">
        <v>2015</v>
      </c>
      <c r="E1736" s="4" t="s">
        <v>548</v>
      </c>
      <c r="F1736" s="205">
        <v>6582780</v>
      </c>
      <c r="G1736" s="174">
        <v>152713</v>
      </c>
      <c r="H1736" s="1">
        <v>8.1508566305863592</v>
      </c>
      <c r="I1736" s="1">
        <v>3.9280247692409853</v>
      </c>
      <c r="J1736" s="1">
        <v>5.088983332226575</v>
      </c>
      <c r="K1736" s="1">
        <v>2.6744803771830798</v>
      </c>
      <c r="L1736" s="1">
        <v>1.9261073112424463</v>
      </c>
      <c r="M1736" s="1">
        <v>4.1734178896341056</v>
      </c>
      <c r="N1736" s="1">
        <v>0.9509263563317617</v>
      </c>
      <c r="O1736" s="1">
        <v>0.452802310910419</v>
      </c>
      <c r="P1736" s="1" t="s">
        <v>1741</v>
      </c>
      <c r="Q1736" s="1" t="s">
        <v>1741</v>
      </c>
      <c r="R1736" s="1" t="s">
        <v>559</v>
      </c>
      <c r="S1736" s="1" t="s">
        <v>559</v>
      </c>
      <c r="T1736" s="1" t="s">
        <v>1741</v>
      </c>
      <c r="U1736" s="1" t="s">
        <v>1741</v>
      </c>
      <c r="V1736" s="1" t="s">
        <v>1741</v>
      </c>
      <c r="W1736" s="3" t="s">
        <v>1741</v>
      </c>
      <c r="X1736" s="3" t="s">
        <v>1741</v>
      </c>
      <c r="Y1736" s="3" t="s">
        <v>1741</v>
      </c>
      <c r="Z1736" s="3" t="s">
        <v>1741</v>
      </c>
      <c r="AA1736" s="3" t="s">
        <v>1741</v>
      </c>
      <c r="AB1736" s="3" t="s">
        <v>1741</v>
      </c>
      <c r="AC1736" s="3" t="s">
        <v>1741</v>
      </c>
      <c r="AD1736" s="3" t="s">
        <v>1741</v>
      </c>
      <c r="AE1736" s="3" t="s">
        <v>1741</v>
      </c>
      <c r="AF1736" s="3" t="s">
        <v>1741</v>
      </c>
      <c r="AG1736" s="3" t="s">
        <v>1741</v>
      </c>
      <c r="AH1736" s="3" t="s">
        <v>1741</v>
      </c>
      <c r="AI1736" s="15" t="s">
        <v>1741</v>
      </c>
    </row>
    <row r="1737" spans="1:35" x14ac:dyDescent="0.3">
      <c r="A1737" s="108" t="s">
        <v>1741</v>
      </c>
      <c r="B1737" s="89" t="s">
        <v>552</v>
      </c>
      <c r="C1737" s="89" t="s">
        <v>34</v>
      </c>
      <c r="D1737" s="9">
        <v>2015</v>
      </c>
      <c r="E1737" s="4" t="s">
        <v>549</v>
      </c>
      <c r="F1737" s="205">
        <v>6582780</v>
      </c>
      <c r="G1737" s="174">
        <v>152713</v>
      </c>
      <c r="H1737" s="1">
        <v>5.6059446145653045</v>
      </c>
      <c r="I1737" s="1">
        <v>2.4380908001597654</v>
      </c>
      <c r="J1737" s="1">
        <v>3.889295699640527</v>
      </c>
      <c r="K1737" s="1">
        <v>1.8539475436027162</v>
      </c>
      <c r="L1737" s="1">
        <v>0.88869657835175087</v>
      </c>
      <c r="M1737" s="1">
        <v>2.9032419118626014</v>
      </c>
      <c r="N1737" s="1" t="s">
        <v>587</v>
      </c>
      <c r="O1737" s="1">
        <v>0.10439688456929838</v>
      </c>
      <c r="P1737" s="1" t="s">
        <v>1741</v>
      </c>
      <c r="Q1737" s="1" t="s">
        <v>1741</v>
      </c>
      <c r="R1737" s="1">
        <v>0.24380908001597651</v>
      </c>
      <c r="S1737" s="1" t="s">
        <v>559</v>
      </c>
      <c r="T1737" s="1" t="s">
        <v>1741</v>
      </c>
      <c r="U1737" s="1" t="s">
        <v>1741</v>
      </c>
      <c r="V1737" s="1" t="s">
        <v>1741</v>
      </c>
      <c r="W1737" s="3" t="s">
        <v>1741</v>
      </c>
      <c r="X1737" s="3" t="s">
        <v>1741</v>
      </c>
      <c r="Y1737" s="3" t="s">
        <v>1741</v>
      </c>
      <c r="Z1737" s="3" t="s">
        <v>1741</v>
      </c>
      <c r="AA1737" s="3" t="s">
        <v>1741</v>
      </c>
      <c r="AB1737" s="3" t="s">
        <v>1741</v>
      </c>
      <c r="AC1737" s="3" t="s">
        <v>1741</v>
      </c>
      <c r="AD1737" s="3" t="s">
        <v>1741</v>
      </c>
      <c r="AE1737" s="3" t="s">
        <v>1741</v>
      </c>
      <c r="AF1737" s="3" t="s">
        <v>1741</v>
      </c>
      <c r="AG1737" s="3" t="s">
        <v>1741</v>
      </c>
      <c r="AH1737" s="3" t="s">
        <v>1741</v>
      </c>
      <c r="AI1737" s="15" t="s">
        <v>1741</v>
      </c>
    </row>
    <row r="1738" spans="1:35" x14ac:dyDescent="0.3">
      <c r="A1738" s="108" t="s">
        <v>1741</v>
      </c>
      <c r="B1738" s="89" t="s">
        <v>552</v>
      </c>
      <c r="C1738" s="89" t="s">
        <v>34</v>
      </c>
      <c r="D1738" s="9">
        <v>2015</v>
      </c>
      <c r="E1738" s="4">
        <v>42293</v>
      </c>
      <c r="F1738" s="205">
        <v>6582780</v>
      </c>
      <c r="G1738" s="174">
        <v>152713</v>
      </c>
      <c r="H1738" s="1">
        <v>5.2114386293251345</v>
      </c>
      <c r="I1738" s="1">
        <v>2.7912572688991379</v>
      </c>
      <c r="J1738" s="1">
        <v>3.898469353652831</v>
      </c>
      <c r="K1738" s="1">
        <v>1.5423434262415614</v>
      </c>
      <c r="L1738" s="1">
        <v>1.5330776686050398</v>
      </c>
      <c r="M1738" s="1">
        <v>3.2598923868725356</v>
      </c>
      <c r="N1738" s="1" t="s">
        <v>551</v>
      </c>
      <c r="O1738" s="1">
        <v>0.38112509190562133</v>
      </c>
      <c r="P1738" s="1" t="s">
        <v>1741</v>
      </c>
      <c r="Q1738" s="1" t="s">
        <v>1741</v>
      </c>
      <c r="R1738" s="1">
        <v>0.19152295969520755</v>
      </c>
      <c r="S1738" s="1" t="s">
        <v>554</v>
      </c>
      <c r="T1738" s="1" t="s">
        <v>1741</v>
      </c>
      <c r="U1738" s="1" t="s">
        <v>1741</v>
      </c>
      <c r="V1738" s="1" t="s">
        <v>1741</v>
      </c>
      <c r="W1738" s="3" t="s">
        <v>1741</v>
      </c>
      <c r="X1738" s="3" t="s">
        <v>1741</v>
      </c>
      <c r="Y1738" s="3" t="s">
        <v>1741</v>
      </c>
      <c r="Z1738" s="3" t="s">
        <v>1741</v>
      </c>
      <c r="AA1738" s="3" t="s">
        <v>1741</v>
      </c>
      <c r="AB1738" s="3" t="s">
        <v>1741</v>
      </c>
      <c r="AC1738" s="3" t="s">
        <v>1741</v>
      </c>
      <c r="AD1738" s="3" t="s">
        <v>1741</v>
      </c>
      <c r="AE1738" s="3" t="s">
        <v>1741</v>
      </c>
      <c r="AF1738" s="3" t="s">
        <v>1741</v>
      </c>
      <c r="AG1738" s="3" t="s">
        <v>1741</v>
      </c>
      <c r="AH1738" s="3" t="s">
        <v>1741</v>
      </c>
      <c r="AI1738" s="15" t="s">
        <v>1741</v>
      </c>
    </row>
    <row r="1739" spans="1:35" x14ac:dyDescent="0.3">
      <c r="A1739" s="108" t="s">
        <v>1741</v>
      </c>
      <c r="B1739" s="89" t="s">
        <v>552</v>
      </c>
      <c r="C1739" s="89" t="s">
        <v>34</v>
      </c>
      <c r="D1739" s="9">
        <v>2015</v>
      </c>
      <c r="E1739" s="4">
        <v>42325</v>
      </c>
      <c r="F1739" s="205">
        <v>6582780</v>
      </c>
      <c r="G1739" s="174">
        <v>152713</v>
      </c>
      <c r="H1739" s="1">
        <v>5.853098613630765</v>
      </c>
      <c r="I1739" s="1">
        <v>2.3137304306927371</v>
      </c>
      <c r="J1739" s="1">
        <v>3.6934757777329841</v>
      </c>
      <c r="K1739" s="1">
        <v>1.7782033192232753</v>
      </c>
      <c r="L1739" s="1">
        <v>1.3859772895249614</v>
      </c>
      <c r="M1739" s="1">
        <v>2.5176375730699458</v>
      </c>
      <c r="N1739" s="1" t="s">
        <v>551</v>
      </c>
      <c r="O1739" s="1">
        <v>0.47955161369795518</v>
      </c>
      <c r="P1739" s="1" t="s">
        <v>1741</v>
      </c>
      <c r="Q1739" s="1" t="s">
        <v>1741</v>
      </c>
      <c r="R1739" s="1">
        <v>0.16631951443481377</v>
      </c>
      <c r="S1739" s="1" t="s">
        <v>556</v>
      </c>
      <c r="T1739" s="1" t="s">
        <v>1741</v>
      </c>
      <c r="U1739" s="1" t="s">
        <v>1741</v>
      </c>
      <c r="V1739" s="1" t="s">
        <v>1741</v>
      </c>
      <c r="W1739" s="3" t="s">
        <v>1741</v>
      </c>
      <c r="X1739" s="3" t="s">
        <v>1741</v>
      </c>
      <c r="Y1739" s="3" t="s">
        <v>1741</v>
      </c>
      <c r="Z1739" s="3" t="s">
        <v>1741</v>
      </c>
      <c r="AA1739" s="3" t="s">
        <v>1741</v>
      </c>
      <c r="AB1739" s="3" t="s">
        <v>1741</v>
      </c>
      <c r="AC1739" s="3" t="s">
        <v>1741</v>
      </c>
      <c r="AD1739" s="3" t="s">
        <v>1741</v>
      </c>
      <c r="AE1739" s="3" t="s">
        <v>1741</v>
      </c>
      <c r="AF1739" s="3" t="s">
        <v>1741</v>
      </c>
      <c r="AG1739" s="3" t="s">
        <v>1741</v>
      </c>
      <c r="AH1739" s="3" t="s">
        <v>1741</v>
      </c>
      <c r="AI1739" s="15" t="s">
        <v>1741</v>
      </c>
    </row>
    <row r="1740" spans="1:35" x14ac:dyDescent="0.3">
      <c r="A1740" s="108" t="s">
        <v>1741</v>
      </c>
      <c r="B1740" s="89" t="s">
        <v>552</v>
      </c>
      <c r="C1740" s="89" t="s">
        <v>34</v>
      </c>
      <c r="D1740" s="9">
        <v>2015</v>
      </c>
      <c r="E1740" s="4">
        <v>42354</v>
      </c>
      <c r="F1740" s="205">
        <v>6582780</v>
      </c>
      <c r="G1740" s="174">
        <v>152713</v>
      </c>
      <c r="H1740" s="1">
        <v>8.0451821115721529</v>
      </c>
      <c r="I1740" s="1">
        <v>2.2312893806669738</v>
      </c>
      <c r="J1740" s="1">
        <v>2.9746580605501767</v>
      </c>
      <c r="K1740" s="1">
        <v>1.3447057015521744</v>
      </c>
      <c r="L1740" s="1">
        <v>1.5398801290917474</v>
      </c>
      <c r="M1740" s="1">
        <v>2.7464269248501614</v>
      </c>
      <c r="N1740" s="1" t="s">
        <v>551</v>
      </c>
      <c r="O1740" s="1">
        <v>0.34347625633932682</v>
      </c>
      <c r="P1740" s="1" t="s">
        <v>1741</v>
      </c>
      <c r="Q1740" s="1" t="s">
        <v>1741</v>
      </c>
      <c r="R1740" s="1">
        <v>0.10952820039956969</v>
      </c>
      <c r="S1740" s="1" t="s">
        <v>556</v>
      </c>
      <c r="T1740" s="1" t="s">
        <v>1741</v>
      </c>
      <c r="U1740" s="1" t="s">
        <v>1741</v>
      </c>
      <c r="V1740" s="1" t="s">
        <v>1741</v>
      </c>
      <c r="W1740" s="3" t="s">
        <v>1741</v>
      </c>
      <c r="X1740" s="3" t="s">
        <v>1741</v>
      </c>
      <c r="Y1740" s="3" t="s">
        <v>1741</v>
      </c>
      <c r="Z1740" s="3" t="s">
        <v>1741</v>
      </c>
      <c r="AA1740" s="3" t="s">
        <v>1741</v>
      </c>
      <c r="AB1740" s="3" t="s">
        <v>1741</v>
      </c>
      <c r="AC1740" s="3" t="s">
        <v>1741</v>
      </c>
      <c r="AD1740" s="3" t="s">
        <v>1741</v>
      </c>
      <c r="AE1740" s="3" t="s">
        <v>1741</v>
      </c>
      <c r="AF1740" s="3" t="s">
        <v>1741</v>
      </c>
      <c r="AG1740" s="3" t="s">
        <v>1741</v>
      </c>
      <c r="AH1740" s="3" t="s">
        <v>1741</v>
      </c>
      <c r="AI1740" s="15" t="s">
        <v>1741</v>
      </c>
    </row>
    <row r="1741" spans="1:35" x14ac:dyDescent="0.3">
      <c r="A1741" s="108" t="s">
        <v>1741</v>
      </c>
      <c r="B1741" s="89" t="s">
        <v>553</v>
      </c>
      <c r="C1741" s="89" t="s">
        <v>35</v>
      </c>
      <c r="D1741" s="9">
        <v>2015</v>
      </c>
      <c r="E1741" s="4">
        <v>42026</v>
      </c>
      <c r="F1741" s="205">
        <v>6583661</v>
      </c>
      <c r="G1741" s="174">
        <v>146245</v>
      </c>
      <c r="H1741" s="1">
        <v>22.3</v>
      </c>
      <c r="I1741" s="1">
        <v>2.31</v>
      </c>
      <c r="J1741" s="1">
        <v>9.0299999999999994</v>
      </c>
      <c r="K1741" s="1">
        <v>3.26</v>
      </c>
      <c r="L1741" s="1">
        <v>1.39</v>
      </c>
      <c r="M1741" s="1">
        <v>2.4</v>
      </c>
      <c r="N1741" s="1" t="s">
        <v>556</v>
      </c>
      <c r="O1741" s="1" t="s">
        <v>551</v>
      </c>
      <c r="P1741" s="1" t="s">
        <v>1741</v>
      </c>
      <c r="Q1741" s="1" t="s">
        <v>1741</v>
      </c>
      <c r="R1741" s="1" t="s">
        <v>556</v>
      </c>
      <c r="S1741" s="1" t="s">
        <v>556</v>
      </c>
      <c r="T1741" s="1" t="s">
        <v>1741</v>
      </c>
      <c r="U1741" s="1" t="s">
        <v>1741</v>
      </c>
      <c r="V1741" s="1" t="s">
        <v>1741</v>
      </c>
      <c r="W1741" s="3" t="s">
        <v>1741</v>
      </c>
      <c r="X1741" s="3" t="s">
        <v>1741</v>
      </c>
      <c r="Y1741" s="3" t="s">
        <v>1741</v>
      </c>
      <c r="Z1741" s="3" t="s">
        <v>1741</v>
      </c>
      <c r="AA1741" s="3" t="s">
        <v>1741</v>
      </c>
      <c r="AB1741" s="3" t="s">
        <v>1741</v>
      </c>
      <c r="AC1741" s="3" t="s">
        <v>1741</v>
      </c>
      <c r="AD1741" s="3" t="s">
        <v>1741</v>
      </c>
      <c r="AE1741" s="3" t="s">
        <v>1741</v>
      </c>
      <c r="AF1741" s="3" t="s">
        <v>1741</v>
      </c>
      <c r="AG1741" s="3" t="s">
        <v>1741</v>
      </c>
      <c r="AH1741" s="3" t="s">
        <v>1741</v>
      </c>
      <c r="AI1741" s="15" t="s">
        <v>1741</v>
      </c>
    </row>
    <row r="1742" spans="1:35" x14ac:dyDescent="0.3">
      <c r="A1742" s="108" t="s">
        <v>1741</v>
      </c>
      <c r="B1742" s="89" t="s">
        <v>553</v>
      </c>
      <c r="C1742" s="89" t="s">
        <v>35</v>
      </c>
      <c r="D1742" s="9">
        <v>2015</v>
      </c>
      <c r="E1742" s="4">
        <v>42054</v>
      </c>
      <c r="F1742" s="205">
        <v>6583661</v>
      </c>
      <c r="G1742" s="174">
        <v>146245</v>
      </c>
      <c r="H1742" s="1">
        <v>36.9</v>
      </c>
      <c r="I1742" s="1">
        <v>2.35</v>
      </c>
      <c r="J1742" s="1">
        <v>7.06</v>
      </c>
      <c r="K1742" s="1">
        <v>1.53</v>
      </c>
      <c r="L1742" s="1">
        <v>1.62</v>
      </c>
      <c r="M1742" s="1">
        <v>3.08</v>
      </c>
      <c r="N1742" s="1" t="s">
        <v>556</v>
      </c>
      <c r="O1742" s="1" t="s">
        <v>551</v>
      </c>
      <c r="P1742" s="1" t="s">
        <v>1741</v>
      </c>
      <c r="Q1742" s="1" t="s">
        <v>1741</v>
      </c>
      <c r="R1742" s="1" t="s">
        <v>556</v>
      </c>
      <c r="S1742" s="1" t="s">
        <v>556</v>
      </c>
      <c r="T1742" s="1" t="s">
        <v>1741</v>
      </c>
      <c r="U1742" s="1" t="s">
        <v>1741</v>
      </c>
      <c r="V1742" s="1" t="s">
        <v>1741</v>
      </c>
      <c r="W1742" s="3" t="s">
        <v>1741</v>
      </c>
      <c r="X1742" s="3" t="s">
        <v>1741</v>
      </c>
      <c r="Y1742" s="3" t="s">
        <v>1741</v>
      </c>
      <c r="Z1742" s="3" t="s">
        <v>1741</v>
      </c>
      <c r="AA1742" s="3" t="s">
        <v>1741</v>
      </c>
      <c r="AB1742" s="3" t="s">
        <v>1741</v>
      </c>
      <c r="AC1742" s="3" t="s">
        <v>1741</v>
      </c>
      <c r="AD1742" s="3" t="s">
        <v>1741</v>
      </c>
      <c r="AE1742" s="3" t="s">
        <v>1741</v>
      </c>
      <c r="AF1742" s="3" t="s">
        <v>1741</v>
      </c>
      <c r="AG1742" s="3" t="s">
        <v>1741</v>
      </c>
      <c r="AH1742" s="3" t="s">
        <v>1741</v>
      </c>
      <c r="AI1742" s="15" t="s">
        <v>1741</v>
      </c>
    </row>
    <row r="1743" spans="1:35" x14ac:dyDescent="0.3">
      <c r="A1743" s="108" t="s">
        <v>1741</v>
      </c>
      <c r="B1743" s="89" t="s">
        <v>553</v>
      </c>
      <c r="C1743" s="89" t="s">
        <v>35</v>
      </c>
      <c r="D1743" s="9">
        <v>2015</v>
      </c>
      <c r="E1743" s="4">
        <v>42083</v>
      </c>
      <c r="F1743" s="205">
        <v>6583661</v>
      </c>
      <c r="G1743" s="174">
        <v>146245</v>
      </c>
      <c r="H1743" s="1">
        <v>20.8</v>
      </c>
      <c r="I1743" s="1">
        <v>4.67</v>
      </c>
      <c r="J1743" s="1">
        <v>13.1</v>
      </c>
      <c r="K1743" s="1">
        <v>3.14</v>
      </c>
      <c r="L1743" s="1">
        <v>3.34</v>
      </c>
      <c r="M1743" s="1">
        <v>7.24</v>
      </c>
      <c r="N1743" s="1" t="s">
        <v>555</v>
      </c>
      <c r="O1743" s="1">
        <v>0.53200000000000003</v>
      </c>
      <c r="P1743" s="1" t="s">
        <v>1741</v>
      </c>
      <c r="Q1743" s="1" t="s">
        <v>1741</v>
      </c>
      <c r="R1743" s="1" t="s">
        <v>564</v>
      </c>
      <c r="S1743" s="1" t="s">
        <v>559</v>
      </c>
      <c r="T1743" s="1" t="s">
        <v>1741</v>
      </c>
      <c r="U1743" s="1" t="s">
        <v>1741</v>
      </c>
      <c r="V1743" s="1" t="s">
        <v>1741</v>
      </c>
      <c r="W1743" s="3" t="s">
        <v>1741</v>
      </c>
      <c r="X1743" s="3" t="s">
        <v>1741</v>
      </c>
      <c r="Y1743" s="3" t="s">
        <v>1741</v>
      </c>
      <c r="Z1743" s="3" t="s">
        <v>1741</v>
      </c>
      <c r="AA1743" s="3" t="s">
        <v>1741</v>
      </c>
      <c r="AB1743" s="3" t="s">
        <v>1741</v>
      </c>
      <c r="AC1743" s="3" t="s">
        <v>1741</v>
      </c>
      <c r="AD1743" s="3" t="s">
        <v>1741</v>
      </c>
      <c r="AE1743" s="3" t="s">
        <v>1741</v>
      </c>
      <c r="AF1743" s="3" t="s">
        <v>1741</v>
      </c>
      <c r="AG1743" s="3" t="s">
        <v>1741</v>
      </c>
      <c r="AH1743" s="3" t="s">
        <v>1741</v>
      </c>
      <c r="AI1743" s="15" t="s">
        <v>1741</v>
      </c>
    </row>
    <row r="1744" spans="1:35" x14ac:dyDescent="0.3">
      <c r="A1744" s="108" t="s">
        <v>1741</v>
      </c>
      <c r="B1744" s="89" t="s">
        <v>553</v>
      </c>
      <c r="C1744" s="89" t="s">
        <v>35</v>
      </c>
      <c r="D1744" s="9">
        <v>2015</v>
      </c>
      <c r="E1744" s="4">
        <v>42116</v>
      </c>
      <c r="F1744" s="205">
        <v>6583661</v>
      </c>
      <c r="G1744" s="174">
        <v>146245</v>
      </c>
      <c r="H1744" s="1">
        <v>16.2</v>
      </c>
      <c r="I1744" s="1">
        <v>4.29</v>
      </c>
      <c r="J1744" s="1">
        <v>12.7</v>
      </c>
      <c r="K1744" s="1">
        <v>4.8899999999999997</v>
      </c>
      <c r="L1744" s="1">
        <v>2.9</v>
      </c>
      <c r="M1744" s="1">
        <v>4.4800000000000004</v>
      </c>
      <c r="N1744" s="1" t="s">
        <v>555</v>
      </c>
      <c r="O1744" s="1">
        <v>0.61099999999999999</v>
      </c>
      <c r="P1744" s="1" t="s">
        <v>1741</v>
      </c>
      <c r="Q1744" s="1" t="s">
        <v>1741</v>
      </c>
      <c r="R1744" s="1" t="s">
        <v>564</v>
      </c>
      <c r="S1744" s="1" t="s">
        <v>559</v>
      </c>
      <c r="T1744" s="1" t="s">
        <v>1741</v>
      </c>
      <c r="U1744" s="1" t="s">
        <v>1741</v>
      </c>
      <c r="V1744" s="1" t="s">
        <v>1741</v>
      </c>
      <c r="W1744" s="3" t="s">
        <v>1741</v>
      </c>
      <c r="X1744" s="3" t="s">
        <v>1741</v>
      </c>
      <c r="Y1744" s="3" t="s">
        <v>1741</v>
      </c>
      <c r="Z1744" s="3" t="s">
        <v>1741</v>
      </c>
      <c r="AA1744" s="3" t="s">
        <v>1741</v>
      </c>
      <c r="AB1744" s="3" t="s">
        <v>1741</v>
      </c>
      <c r="AC1744" s="3" t="s">
        <v>1741</v>
      </c>
      <c r="AD1744" s="3" t="s">
        <v>1741</v>
      </c>
      <c r="AE1744" s="3" t="s">
        <v>1741</v>
      </c>
      <c r="AF1744" s="3" t="s">
        <v>1741</v>
      </c>
      <c r="AG1744" s="3" t="s">
        <v>1741</v>
      </c>
      <c r="AH1744" s="3" t="s">
        <v>1741</v>
      </c>
      <c r="AI1744" s="15" t="s">
        <v>1741</v>
      </c>
    </row>
    <row r="1745" spans="1:35" x14ac:dyDescent="0.3">
      <c r="A1745" s="108" t="s">
        <v>1741</v>
      </c>
      <c r="B1745" s="89" t="s">
        <v>553</v>
      </c>
      <c r="C1745" s="89" t="s">
        <v>35</v>
      </c>
      <c r="D1745" s="9">
        <v>2015</v>
      </c>
      <c r="E1745" s="4">
        <v>42151</v>
      </c>
      <c r="F1745" s="205">
        <v>6583661</v>
      </c>
      <c r="G1745" s="174">
        <v>146245</v>
      </c>
      <c r="H1745" s="1">
        <v>32.309198908331993</v>
      </c>
      <c r="I1745" s="1">
        <v>5.6524321720982504</v>
      </c>
      <c r="J1745" s="1">
        <v>14.950714400385293</v>
      </c>
      <c r="K1745" s="1">
        <v>3.0441162305345961</v>
      </c>
      <c r="L1745" s="1">
        <v>6.0357200192647289</v>
      </c>
      <c r="M1745" s="1">
        <v>6.8967731578102409</v>
      </c>
      <c r="N1745" s="1" t="s">
        <v>551</v>
      </c>
      <c r="O1745" s="1">
        <v>1.1079627548563171</v>
      </c>
      <c r="P1745" s="1" t="s">
        <v>1741</v>
      </c>
      <c r="Q1745" s="1" t="s">
        <v>1741</v>
      </c>
      <c r="R1745" s="1">
        <v>0.74562530101139834</v>
      </c>
      <c r="S1745" s="1" t="s">
        <v>559</v>
      </c>
      <c r="T1745" s="1" t="s">
        <v>1741</v>
      </c>
      <c r="U1745" s="1" t="s">
        <v>1741</v>
      </c>
      <c r="V1745" s="1" t="s">
        <v>1741</v>
      </c>
      <c r="W1745" s="3" t="s">
        <v>1741</v>
      </c>
      <c r="X1745" s="3" t="s">
        <v>1741</v>
      </c>
      <c r="Y1745" s="3" t="s">
        <v>1741</v>
      </c>
      <c r="Z1745" s="3" t="s">
        <v>1741</v>
      </c>
      <c r="AA1745" s="3" t="s">
        <v>1741</v>
      </c>
      <c r="AB1745" s="3" t="s">
        <v>1741</v>
      </c>
      <c r="AC1745" s="3" t="s">
        <v>1741</v>
      </c>
      <c r="AD1745" s="3" t="s">
        <v>1741</v>
      </c>
      <c r="AE1745" s="3" t="s">
        <v>1741</v>
      </c>
      <c r="AF1745" s="3" t="s">
        <v>1741</v>
      </c>
      <c r="AG1745" s="3" t="s">
        <v>1741</v>
      </c>
      <c r="AH1745" s="3" t="s">
        <v>1741</v>
      </c>
      <c r="AI1745" s="15" t="s">
        <v>1741</v>
      </c>
    </row>
    <row r="1746" spans="1:35" x14ac:dyDescent="0.3">
      <c r="A1746" s="108" t="s">
        <v>1741</v>
      </c>
      <c r="B1746" s="89" t="s">
        <v>553</v>
      </c>
      <c r="C1746" s="89" t="s">
        <v>35</v>
      </c>
      <c r="D1746" s="9">
        <v>2015</v>
      </c>
      <c r="E1746" s="4">
        <v>42177</v>
      </c>
      <c r="F1746" s="205">
        <v>6583661</v>
      </c>
      <c r="G1746" s="174">
        <v>146245</v>
      </c>
      <c r="H1746" s="1">
        <v>31.542730207328034</v>
      </c>
      <c r="I1746" s="1">
        <v>5.2380278877832875</v>
      </c>
      <c r="J1746" s="1">
        <v>8.3086541981430315</v>
      </c>
      <c r="K1746" s="1">
        <v>2.8932743186129328</v>
      </c>
      <c r="L1746" s="1">
        <v>3.618922426703052</v>
      </c>
      <c r="M1746" s="1">
        <v>4.3686977936037801</v>
      </c>
      <c r="N1746" s="1">
        <v>0.31099204632433697</v>
      </c>
      <c r="O1746" s="1">
        <v>0.97571466604545909</v>
      </c>
      <c r="P1746" s="1" t="s">
        <v>1741</v>
      </c>
      <c r="Q1746" s="1" t="s">
        <v>1741</v>
      </c>
      <c r="R1746" s="1">
        <v>0.64502978468501448</v>
      </c>
      <c r="S1746" s="1" t="s">
        <v>566</v>
      </c>
      <c r="T1746" s="1" t="s">
        <v>1741</v>
      </c>
      <c r="U1746" s="1" t="s">
        <v>1741</v>
      </c>
      <c r="V1746" s="1" t="s">
        <v>1741</v>
      </c>
      <c r="W1746" s="3" t="s">
        <v>1741</v>
      </c>
      <c r="X1746" s="3" t="s">
        <v>1741</v>
      </c>
      <c r="Y1746" s="3" t="s">
        <v>1741</v>
      </c>
      <c r="Z1746" s="3" t="s">
        <v>1741</v>
      </c>
      <c r="AA1746" s="3" t="s">
        <v>1741</v>
      </c>
      <c r="AB1746" s="3" t="s">
        <v>1741</v>
      </c>
      <c r="AC1746" s="3" t="s">
        <v>1741</v>
      </c>
      <c r="AD1746" s="3" t="s">
        <v>1741</v>
      </c>
      <c r="AE1746" s="3" t="s">
        <v>1741</v>
      </c>
      <c r="AF1746" s="3" t="s">
        <v>1741</v>
      </c>
      <c r="AG1746" s="3" t="s">
        <v>1741</v>
      </c>
      <c r="AH1746" s="3" t="s">
        <v>1741</v>
      </c>
      <c r="AI1746" s="15" t="s">
        <v>1741</v>
      </c>
    </row>
    <row r="1747" spans="1:35" x14ac:dyDescent="0.3">
      <c r="A1747" s="108" t="s">
        <v>1741</v>
      </c>
      <c r="B1747" s="89" t="s">
        <v>553</v>
      </c>
      <c r="C1747" s="89" t="s">
        <v>35</v>
      </c>
      <c r="D1747" s="9">
        <v>2015</v>
      </c>
      <c r="E1747" s="4" t="s">
        <v>547</v>
      </c>
      <c r="F1747" s="205">
        <v>6583661</v>
      </c>
      <c r="G1747" s="174">
        <v>146245</v>
      </c>
      <c r="H1747" s="1">
        <v>25.183518235567664</v>
      </c>
      <c r="I1747" s="1">
        <v>7.6612635355078726</v>
      </c>
      <c r="J1747" s="1">
        <v>12.466784029761509</v>
      </c>
      <c r="K1747" s="1">
        <v>3.1056932172988776</v>
      </c>
      <c r="L1747" s="1">
        <v>3.1619195509200821</v>
      </c>
      <c r="M1747" s="1">
        <v>6.9471201753803227</v>
      </c>
      <c r="N1747" s="1" t="s">
        <v>551</v>
      </c>
      <c r="O1747" s="1">
        <v>1.4299475187670232</v>
      </c>
      <c r="P1747" s="1" t="s">
        <v>1741</v>
      </c>
      <c r="Q1747" s="1" t="s">
        <v>1741</v>
      </c>
      <c r="R1747" s="1">
        <v>0.49740915432139754</v>
      </c>
      <c r="S1747" s="1" t="s">
        <v>554</v>
      </c>
      <c r="T1747" s="1" t="s">
        <v>1741</v>
      </c>
      <c r="U1747" s="1" t="s">
        <v>1741</v>
      </c>
      <c r="V1747" s="1" t="s">
        <v>1741</v>
      </c>
      <c r="W1747" s="3" t="s">
        <v>1741</v>
      </c>
      <c r="X1747" s="3" t="s">
        <v>1741</v>
      </c>
      <c r="Y1747" s="3" t="s">
        <v>1741</v>
      </c>
      <c r="Z1747" s="3" t="s">
        <v>1741</v>
      </c>
      <c r="AA1747" s="3" t="s">
        <v>1741</v>
      </c>
      <c r="AB1747" s="3" t="s">
        <v>1741</v>
      </c>
      <c r="AC1747" s="3" t="s">
        <v>1741</v>
      </c>
      <c r="AD1747" s="3" t="s">
        <v>1741</v>
      </c>
      <c r="AE1747" s="3" t="s">
        <v>1741</v>
      </c>
      <c r="AF1747" s="3" t="s">
        <v>1741</v>
      </c>
      <c r="AG1747" s="3" t="s">
        <v>1741</v>
      </c>
      <c r="AH1747" s="3" t="s">
        <v>1741</v>
      </c>
      <c r="AI1747" s="15" t="s">
        <v>1741</v>
      </c>
    </row>
    <row r="1748" spans="1:35" x14ac:dyDescent="0.3">
      <c r="A1748" s="108" t="s">
        <v>1741</v>
      </c>
      <c r="B1748" s="89" t="s">
        <v>553</v>
      </c>
      <c r="C1748" s="89" t="s">
        <v>35</v>
      </c>
      <c r="D1748" s="9">
        <v>2015</v>
      </c>
      <c r="E1748" s="4" t="s">
        <v>548</v>
      </c>
      <c r="F1748" s="205">
        <v>6583661</v>
      </c>
      <c r="G1748" s="174">
        <v>146245</v>
      </c>
      <c r="H1748" s="1">
        <v>53.762763463440102</v>
      </c>
      <c r="I1748" s="1">
        <v>6.4004533182227252</v>
      </c>
      <c r="J1748" s="1">
        <v>17.054431518949368</v>
      </c>
      <c r="K1748" s="1">
        <v>4.3581880603979863</v>
      </c>
      <c r="L1748" s="1">
        <v>6.4955418152728237</v>
      </c>
      <c r="M1748" s="1">
        <v>11.084380520649312</v>
      </c>
      <c r="N1748" s="1" t="s">
        <v>551</v>
      </c>
      <c r="O1748" s="1">
        <v>1.0001008299723342</v>
      </c>
      <c r="P1748" s="1" t="s">
        <v>1741</v>
      </c>
      <c r="Q1748" s="1" t="s">
        <v>1741</v>
      </c>
      <c r="R1748" s="1">
        <v>0.56767274424185865</v>
      </c>
      <c r="S1748" s="1" t="s">
        <v>554</v>
      </c>
      <c r="T1748" s="1" t="s">
        <v>1741</v>
      </c>
      <c r="U1748" s="1" t="s">
        <v>1741</v>
      </c>
      <c r="V1748" s="1" t="s">
        <v>1741</v>
      </c>
      <c r="W1748" s="3" t="s">
        <v>1741</v>
      </c>
      <c r="X1748" s="3" t="s">
        <v>1741</v>
      </c>
      <c r="Y1748" s="3" t="s">
        <v>1741</v>
      </c>
      <c r="Z1748" s="3" t="s">
        <v>1741</v>
      </c>
      <c r="AA1748" s="3" t="s">
        <v>1741</v>
      </c>
      <c r="AB1748" s="3" t="s">
        <v>1741</v>
      </c>
      <c r="AC1748" s="3" t="s">
        <v>1741</v>
      </c>
      <c r="AD1748" s="3" t="s">
        <v>1741</v>
      </c>
      <c r="AE1748" s="3" t="s">
        <v>1741</v>
      </c>
      <c r="AF1748" s="3" t="s">
        <v>1741</v>
      </c>
      <c r="AG1748" s="3" t="s">
        <v>1741</v>
      </c>
      <c r="AH1748" s="3" t="s">
        <v>1741</v>
      </c>
      <c r="AI1748" s="15" t="s">
        <v>1741</v>
      </c>
    </row>
    <row r="1749" spans="1:35" x14ac:dyDescent="0.3">
      <c r="A1749" s="108" t="s">
        <v>1741</v>
      </c>
      <c r="B1749" s="89" t="s">
        <v>553</v>
      </c>
      <c r="C1749" s="89" t="s">
        <v>35</v>
      </c>
      <c r="D1749" s="9">
        <v>2015</v>
      </c>
      <c r="E1749" s="4" t="s">
        <v>549</v>
      </c>
      <c r="F1749" s="205">
        <v>6583661</v>
      </c>
      <c r="G1749" s="174">
        <v>146245</v>
      </c>
      <c r="H1749" s="1">
        <v>27.213489520758241</v>
      </c>
      <c r="I1749" s="1">
        <v>6.2224669603524223</v>
      </c>
      <c r="J1749" s="1">
        <v>9.3395407822720582</v>
      </c>
      <c r="K1749" s="1">
        <v>3.2705913763182486</v>
      </c>
      <c r="L1749" s="1">
        <v>3.4708316646642636</v>
      </c>
      <c r="M1749" s="1">
        <v>7.1160392470965155</v>
      </c>
      <c r="N1749" s="1" t="s">
        <v>587</v>
      </c>
      <c r="O1749" s="1">
        <v>1.1218962755306368</v>
      </c>
      <c r="P1749" s="1" t="s">
        <v>1741</v>
      </c>
      <c r="Q1749" s="1" t="s">
        <v>1741</v>
      </c>
      <c r="R1749" s="1">
        <v>1.2289747697236681</v>
      </c>
      <c r="S1749" s="1" t="s">
        <v>559</v>
      </c>
      <c r="T1749" s="1" t="s">
        <v>1741</v>
      </c>
      <c r="U1749" s="1" t="s">
        <v>1741</v>
      </c>
      <c r="V1749" s="1" t="s">
        <v>1741</v>
      </c>
      <c r="W1749" s="3" t="s">
        <v>1741</v>
      </c>
      <c r="X1749" s="3" t="s">
        <v>1741</v>
      </c>
      <c r="Y1749" s="3" t="s">
        <v>1741</v>
      </c>
      <c r="Z1749" s="3" t="s">
        <v>1741</v>
      </c>
      <c r="AA1749" s="3" t="s">
        <v>1741</v>
      </c>
      <c r="AB1749" s="3" t="s">
        <v>1741</v>
      </c>
      <c r="AC1749" s="3" t="s">
        <v>1741</v>
      </c>
      <c r="AD1749" s="3" t="s">
        <v>1741</v>
      </c>
      <c r="AE1749" s="3" t="s">
        <v>1741</v>
      </c>
      <c r="AF1749" s="3" t="s">
        <v>1741</v>
      </c>
      <c r="AG1749" s="3" t="s">
        <v>1741</v>
      </c>
      <c r="AH1749" s="3" t="s">
        <v>1741</v>
      </c>
      <c r="AI1749" s="15" t="s">
        <v>1741</v>
      </c>
    </row>
    <row r="1750" spans="1:35" x14ac:dyDescent="0.3">
      <c r="A1750" s="108" t="s">
        <v>1741</v>
      </c>
      <c r="B1750" s="89" t="s">
        <v>553</v>
      </c>
      <c r="C1750" s="89" t="s">
        <v>35</v>
      </c>
      <c r="D1750" s="9">
        <v>2015</v>
      </c>
      <c r="E1750" s="4">
        <v>42293</v>
      </c>
      <c r="F1750" s="205">
        <v>6583661</v>
      </c>
      <c r="G1750" s="174">
        <v>146245</v>
      </c>
      <c r="H1750" s="1">
        <v>8.5906047896704969</v>
      </c>
      <c r="I1750" s="1">
        <v>3.4105090871892796</v>
      </c>
      <c r="J1750" s="1">
        <v>5.9893613393800935</v>
      </c>
      <c r="K1750" s="1">
        <v>2.9239267569134246</v>
      </c>
      <c r="L1750" s="1">
        <v>2.9656204180448054</v>
      </c>
      <c r="M1750" s="1">
        <v>4.6899614689535243</v>
      </c>
      <c r="N1750" s="1" t="s">
        <v>551</v>
      </c>
      <c r="O1750" s="1">
        <v>0.56275872063286392</v>
      </c>
      <c r="P1750" s="1" t="s">
        <v>1741</v>
      </c>
      <c r="Q1750" s="1" t="s">
        <v>1741</v>
      </c>
      <c r="R1750" s="1">
        <v>0.19779554676577901</v>
      </c>
      <c r="S1750" s="1" t="s">
        <v>554</v>
      </c>
      <c r="T1750" s="1" t="s">
        <v>1741</v>
      </c>
      <c r="U1750" s="1" t="s">
        <v>1741</v>
      </c>
      <c r="V1750" s="1" t="s">
        <v>1741</v>
      </c>
      <c r="W1750" s="3" t="s">
        <v>1741</v>
      </c>
      <c r="X1750" s="3" t="s">
        <v>1741</v>
      </c>
      <c r="Y1750" s="3" t="s">
        <v>1741</v>
      </c>
      <c r="Z1750" s="3" t="s">
        <v>1741</v>
      </c>
      <c r="AA1750" s="3" t="s">
        <v>1741</v>
      </c>
      <c r="AB1750" s="3" t="s">
        <v>1741</v>
      </c>
      <c r="AC1750" s="3" t="s">
        <v>1741</v>
      </c>
      <c r="AD1750" s="3" t="s">
        <v>1741</v>
      </c>
      <c r="AE1750" s="3" t="s">
        <v>1741</v>
      </c>
      <c r="AF1750" s="3" t="s">
        <v>1741</v>
      </c>
      <c r="AG1750" s="3" t="s">
        <v>1741</v>
      </c>
      <c r="AH1750" s="3" t="s">
        <v>1741</v>
      </c>
      <c r="AI1750" s="15" t="s">
        <v>1741</v>
      </c>
    </row>
    <row r="1751" spans="1:35" x14ac:dyDescent="0.3">
      <c r="A1751" s="108" t="s">
        <v>1741</v>
      </c>
      <c r="B1751" s="89" t="s">
        <v>553</v>
      </c>
      <c r="C1751" s="89" t="s">
        <v>35</v>
      </c>
      <c r="D1751" s="9">
        <v>2015</v>
      </c>
      <c r="E1751" s="4">
        <v>42325</v>
      </c>
      <c r="F1751" s="205">
        <v>6583661</v>
      </c>
      <c r="G1751" s="174">
        <v>146245</v>
      </c>
      <c r="H1751" s="1">
        <v>26.986754599251682</v>
      </c>
      <c r="I1751" s="1">
        <v>5.5747426972654299</v>
      </c>
      <c r="J1751" s="1">
        <v>9.8571095493455019</v>
      </c>
      <c r="K1751" s="1">
        <v>2.8654698064816975</v>
      </c>
      <c r="L1751" s="1">
        <v>4.1819604969523363</v>
      </c>
      <c r="M1751" s="1">
        <v>6.9893081970489304</v>
      </c>
      <c r="N1751" s="1" t="s">
        <v>551</v>
      </c>
      <c r="O1751" s="1">
        <v>0.82850925401636533</v>
      </c>
      <c r="P1751" s="1" t="s">
        <v>1741</v>
      </c>
      <c r="Q1751" s="1" t="s">
        <v>1741</v>
      </c>
      <c r="R1751" s="1">
        <v>0.5119630505501338</v>
      </c>
      <c r="S1751" s="1" t="s">
        <v>556</v>
      </c>
      <c r="T1751" s="1" t="s">
        <v>1741</v>
      </c>
      <c r="U1751" s="1" t="s">
        <v>1741</v>
      </c>
      <c r="V1751" s="1" t="s">
        <v>1741</v>
      </c>
      <c r="W1751" s="3" t="s">
        <v>1741</v>
      </c>
      <c r="X1751" s="3" t="s">
        <v>1741</v>
      </c>
      <c r="Y1751" s="3" t="s">
        <v>1741</v>
      </c>
      <c r="Z1751" s="3" t="s">
        <v>1741</v>
      </c>
      <c r="AA1751" s="3" t="s">
        <v>1741</v>
      </c>
      <c r="AB1751" s="3" t="s">
        <v>1741</v>
      </c>
      <c r="AC1751" s="3" t="s">
        <v>1741</v>
      </c>
      <c r="AD1751" s="3" t="s">
        <v>1741</v>
      </c>
      <c r="AE1751" s="3" t="s">
        <v>1741</v>
      </c>
      <c r="AF1751" s="3" t="s">
        <v>1741</v>
      </c>
      <c r="AG1751" s="3" t="s">
        <v>1741</v>
      </c>
      <c r="AH1751" s="3" t="s">
        <v>1741</v>
      </c>
      <c r="AI1751" s="15" t="s">
        <v>1741</v>
      </c>
    </row>
    <row r="1752" spans="1:35" x14ac:dyDescent="0.3">
      <c r="A1752" s="108" t="s">
        <v>1741</v>
      </c>
      <c r="B1752" s="89" t="s">
        <v>553</v>
      </c>
      <c r="C1752" s="89" t="s">
        <v>35</v>
      </c>
      <c r="D1752" s="9">
        <v>2015</v>
      </c>
      <c r="E1752" s="4">
        <v>42354</v>
      </c>
      <c r="F1752" s="205">
        <v>6583661</v>
      </c>
      <c r="G1752" s="174">
        <v>146245</v>
      </c>
      <c r="H1752" s="1">
        <v>34.194599627560528</v>
      </c>
      <c r="I1752" s="1">
        <v>4.0091280925778134</v>
      </c>
      <c r="J1752" s="1">
        <v>9.5646282255919139</v>
      </c>
      <c r="K1752" s="1">
        <v>2.8174880287310455</v>
      </c>
      <c r="L1752" s="1">
        <v>3.1339077879755255</v>
      </c>
      <c r="M1752" s="1">
        <v>5.6151735833998409</v>
      </c>
      <c r="N1752" s="1" t="s">
        <v>551</v>
      </c>
      <c r="O1752" s="1">
        <v>0.4166084729981378</v>
      </c>
      <c r="P1752" s="1" t="s">
        <v>1741</v>
      </c>
      <c r="Q1752" s="1" t="s">
        <v>1741</v>
      </c>
      <c r="R1752" s="1">
        <v>0.22898377227986164</v>
      </c>
      <c r="S1752" s="1" t="s">
        <v>556</v>
      </c>
      <c r="T1752" s="1" t="s">
        <v>1741</v>
      </c>
      <c r="U1752" s="1" t="s">
        <v>1741</v>
      </c>
      <c r="V1752" s="1" t="s">
        <v>1741</v>
      </c>
      <c r="W1752" s="3" t="s">
        <v>1741</v>
      </c>
      <c r="X1752" s="3" t="s">
        <v>1741</v>
      </c>
      <c r="Y1752" s="3" t="s">
        <v>1741</v>
      </c>
      <c r="Z1752" s="3" t="s">
        <v>1741</v>
      </c>
      <c r="AA1752" s="3" t="s">
        <v>1741</v>
      </c>
      <c r="AB1752" s="3" t="s">
        <v>1741</v>
      </c>
      <c r="AC1752" s="3" t="s">
        <v>1741</v>
      </c>
      <c r="AD1752" s="3" t="s">
        <v>1741</v>
      </c>
      <c r="AE1752" s="3" t="s">
        <v>1741</v>
      </c>
      <c r="AF1752" s="3" t="s">
        <v>1741</v>
      </c>
      <c r="AG1752" s="3" t="s">
        <v>1741</v>
      </c>
      <c r="AH1752" s="3" t="s">
        <v>1741</v>
      </c>
      <c r="AI1752" s="15" t="s">
        <v>1741</v>
      </c>
    </row>
    <row r="1753" spans="1:35" x14ac:dyDescent="0.3">
      <c r="A1753" s="108" t="s">
        <v>1741</v>
      </c>
      <c r="B1753" s="89" t="s">
        <v>37</v>
      </c>
      <c r="C1753" s="89" t="s">
        <v>37</v>
      </c>
      <c r="D1753" s="9">
        <v>2015</v>
      </c>
      <c r="E1753" s="4" t="s">
        <v>547</v>
      </c>
      <c r="F1753" s="210" t="s">
        <v>1741</v>
      </c>
      <c r="G1753" s="167" t="s">
        <v>1741</v>
      </c>
      <c r="H1753" s="1">
        <v>0.29876543209876544</v>
      </c>
      <c r="I1753" s="1" t="s">
        <v>551</v>
      </c>
      <c r="J1753" s="1" t="s">
        <v>554</v>
      </c>
      <c r="K1753" s="1" t="s">
        <v>555</v>
      </c>
      <c r="L1753" s="1" t="s">
        <v>556</v>
      </c>
      <c r="M1753" s="1" t="s">
        <v>557</v>
      </c>
      <c r="N1753" s="1" t="s">
        <v>551</v>
      </c>
      <c r="O1753" s="1" t="s">
        <v>559</v>
      </c>
      <c r="P1753" s="1" t="s">
        <v>1741</v>
      </c>
      <c r="Q1753" s="1" t="s">
        <v>1741</v>
      </c>
      <c r="R1753" s="1" t="s">
        <v>558</v>
      </c>
      <c r="S1753" s="1" t="s">
        <v>554</v>
      </c>
      <c r="T1753" s="1" t="s">
        <v>1741</v>
      </c>
      <c r="U1753" s="1" t="s">
        <v>1741</v>
      </c>
      <c r="V1753" s="1" t="s">
        <v>1741</v>
      </c>
      <c r="W1753" s="3" t="s">
        <v>1741</v>
      </c>
      <c r="X1753" s="3" t="s">
        <v>1741</v>
      </c>
      <c r="Y1753" s="3" t="s">
        <v>1741</v>
      </c>
      <c r="Z1753" s="3" t="s">
        <v>1741</v>
      </c>
      <c r="AA1753" s="3" t="s">
        <v>1741</v>
      </c>
      <c r="AB1753" s="3" t="s">
        <v>1741</v>
      </c>
      <c r="AC1753" s="3" t="s">
        <v>1741</v>
      </c>
      <c r="AD1753" s="3" t="s">
        <v>1741</v>
      </c>
      <c r="AE1753" s="3" t="s">
        <v>1741</v>
      </c>
      <c r="AF1753" s="3" t="s">
        <v>1741</v>
      </c>
      <c r="AG1753" s="3" t="s">
        <v>1741</v>
      </c>
      <c r="AH1753" s="3" t="s">
        <v>1741</v>
      </c>
      <c r="AI1753" s="15" t="s">
        <v>1741</v>
      </c>
    </row>
    <row r="1754" spans="1:35" x14ac:dyDescent="0.3">
      <c r="A1754" s="108" t="s">
        <v>1741</v>
      </c>
      <c r="B1754" s="89" t="s">
        <v>37</v>
      </c>
      <c r="C1754" s="89" t="s">
        <v>37</v>
      </c>
      <c r="D1754" s="9">
        <v>2015</v>
      </c>
      <c r="E1754" s="4" t="s">
        <v>548</v>
      </c>
      <c r="F1754" s="210" t="s">
        <v>1741</v>
      </c>
      <c r="G1754" s="167" t="s">
        <v>1741</v>
      </c>
      <c r="H1754" s="1">
        <v>1.23742304891772</v>
      </c>
      <c r="I1754" s="1">
        <v>0.23215231349705431</v>
      </c>
      <c r="J1754" s="1" t="s">
        <v>567</v>
      </c>
      <c r="K1754" s="1" t="s">
        <v>558</v>
      </c>
      <c r="L1754" s="1" t="s">
        <v>554</v>
      </c>
      <c r="M1754" s="1">
        <v>1.2707685179056067</v>
      </c>
      <c r="N1754" s="1">
        <v>0.99093135632488238</v>
      </c>
      <c r="O1754" s="1" t="s">
        <v>551</v>
      </c>
      <c r="P1754" s="1" t="s">
        <v>1741</v>
      </c>
      <c r="Q1754" s="1" t="s">
        <v>1741</v>
      </c>
      <c r="R1754" s="1" t="s">
        <v>559</v>
      </c>
      <c r="S1754" s="1" t="s">
        <v>559</v>
      </c>
      <c r="T1754" s="1" t="s">
        <v>1741</v>
      </c>
      <c r="U1754" s="1" t="s">
        <v>1741</v>
      </c>
      <c r="V1754" s="1" t="s">
        <v>1741</v>
      </c>
      <c r="W1754" s="3" t="s">
        <v>1741</v>
      </c>
      <c r="X1754" s="3" t="s">
        <v>1741</v>
      </c>
      <c r="Y1754" s="3" t="s">
        <v>1741</v>
      </c>
      <c r="Z1754" s="3" t="s">
        <v>1741</v>
      </c>
      <c r="AA1754" s="3" t="s">
        <v>1741</v>
      </c>
      <c r="AB1754" s="3" t="s">
        <v>1741</v>
      </c>
      <c r="AC1754" s="3" t="s">
        <v>1741</v>
      </c>
      <c r="AD1754" s="3" t="s">
        <v>1741</v>
      </c>
      <c r="AE1754" s="3" t="s">
        <v>1741</v>
      </c>
      <c r="AF1754" s="3" t="s">
        <v>1741</v>
      </c>
      <c r="AG1754" s="3" t="s">
        <v>1741</v>
      </c>
      <c r="AH1754" s="3" t="s">
        <v>1741</v>
      </c>
      <c r="AI1754" s="15" t="s">
        <v>1741</v>
      </c>
    </row>
    <row r="1755" spans="1:35" x14ac:dyDescent="0.3">
      <c r="A1755" s="108" t="s">
        <v>1741</v>
      </c>
      <c r="B1755" s="89" t="s">
        <v>37</v>
      </c>
      <c r="C1755" s="89" t="s">
        <v>37</v>
      </c>
      <c r="D1755" s="9">
        <v>2015</v>
      </c>
      <c r="E1755" s="4" t="s">
        <v>549</v>
      </c>
      <c r="F1755" s="210" t="s">
        <v>1741</v>
      </c>
      <c r="G1755" s="167" t="s">
        <v>1741</v>
      </c>
      <c r="H1755" s="1">
        <v>0.14694650151097535</v>
      </c>
      <c r="I1755" s="1" t="s">
        <v>551</v>
      </c>
      <c r="J1755" s="1" t="s">
        <v>554</v>
      </c>
      <c r="K1755" s="1">
        <v>0.17600371932388001</v>
      </c>
      <c r="L1755" s="1" t="s">
        <v>591</v>
      </c>
      <c r="M1755" s="1">
        <v>0.9605486002723076</v>
      </c>
      <c r="N1755" s="1" t="s">
        <v>587</v>
      </c>
      <c r="O1755" s="1" t="s">
        <v>556</v>
      </c>
      <c r="P1755" s="1" t="s">
        <v>1741</v>
      </c>
      <c r="Q1755" s="1" t="s">
        <v>1741</v>
      </c>
      <c r="R1755" s="1">
        <v>0.39600836847873017</v>
      </c>
      <c r="S1755" s="1" t="s">
        <v>559</v>
      </c>
      <c r="T1755" s="1" t="s">
        <v>1741</v>
      </c>
      <c r="U1755" s="1" t="s">
        <v>1741</v>
      </c>
      <c r="V1755" s="1" t="s">
        <v>1741</v>
      </c>
      <c r="W1755" s="3" t="s">
        <v>1741</v>
      </c>
      <c r="X1755" s="3" t="s">
        <v>1741</v>
      </c>
      <c r="Y1755" s="3" t="s">
        <v>1741</v>
      </c>
      <c r="Z1755" s="3" t="s">
        <v>1741</v>
      </c>
      <c r="AA1755" s="3" t="s">
        <v>1741</v>
      </c>
      <c r="AB1755" s="3" t="s">
        <v>1741</v>
      </c>
      <c r="AC1755" s="3" t="s">
        <v>1741</v>
      </c>
      <c r="AD1755" s="3" t="s">
        <v>1741</v>
      </c>
      <c r="AE1755" s="3" t="s">
        <v>1741</v>
      </c>
      <c r="AF1755" s="3" t="s">
        <v>1741</v>
      </c>
      <c r="AG1755" s="3" t="s">
        <v>1741</v>
      </c>
      <c r="AH1755" s="3" t="s">
        <v>1741</v>
      </c>
      <c r="AI1755" s="15" t="s">
        <v>1741</v>
      </c>
    </row>
    <row r="1756" spans="1:35" x14ac:dyDescent="0.3">
      <c r="A1756" s="108" t="s">
        <v>1741</v>
      </c>
      <c r="B1756" s="89" t="s">
        <v>37</v>
      </c>
      <c r="C1756" s="89" t="s">
        <v>37</v>
      </c>
      <c r="D1756" s="9">
        <v>2015</v>
      </c>
      <c r="E1756" s="4">
        <v>42293</v>
      </c>
      <c r="F1756" s="210" t="s">
        <v>1741</v>
      </c>
      <c r="G1756" s="167" t="s">
        <v>1741</v>
      </c>
      <c r="H1756" s="1">
        <v>0.21116979976597441</v>
      </c>
      <c r="I1756" s="1" t="s">
        <v>587</v>
      </c>
      <c r="J1756" s="1" t="s">
        <v>556</v>
      </c>
      <c r="K1756" s="1" t="s">
        <v>559</v>
      </c>
      <c r="L1756" s="1">
        <v>1.3836488304189494E-2</v>
      </c>
      <c r="M1756" s="1" t="s">
        <v>556</v>
      </c>
      <c r="N1756" s="1" t="s">
        <v>551</v>
      </c>
      <c r="O1756" s="1" t="s">
        <v>591</v>
      </c>
      <c r="P1756" s="1" t="s">
        <v>1741</v>
      </c>
      <c r="Q1756" s="1" t="s">
        <v>1741</v>
      </c>
      <c r="R1756" s="1" t="s">
        <v>591</v>
      </c>
      <c r="S1756" s="1" t="s">
        <v>554</v>
      </c>
      <c r="T1756" s="1" t="s">
        <v>1741</v>
      </c>
      <c r="U1756" s="1" t="s">
        <v>1741</v>
      </c>
      <c r="V1756" s="1" t="s">
        <v>1741</v>
      </c>
      <c r="W1756" s="3" t="s">
        <v>1741</v>
      </c>
      <c r="X1756" s="3" t="s">
        <v>1741</v>
      </c>
      <c r="Y1756" s="3" t="s">
        <v>1741</v>
      </c>
      <c r="Z1756" s="3" t="s">
        <v>1741</v>
      </c>
      <c r="AA1756" s="3" t="s">
        <v>1741</v>
      </c>
      <c r="AB1756" s="3" t="s">
        <v>1741</v>
      </c>
      <c r="AC1756" s="3" t="s">
        <v>1741</v>
      </c>
      <c r="AD1756" s="3" t="s">
        <v>1741</v>
      </c>
      <c r="AE1756" s="3" t="s">
        <v>1741</v>
      </c>
      <c r="AF1756" s="3" t="s">
        <v>1741</v>
      </c>
      <c r="AG1756" s="3" t="s">
        <v>1741</v>
      </c>
      <c r="AH1756" s="3" t="s">
        <v>1741</v>
      </c>
      <c r="AI1756" s="15" t="s">
        <v>1741</v>
      </c>
    </row>
    <row r="1757" spans="1:35" x14ac:dyDescent="0.3">
      <c r="A1757" s="108" t="s">
        <v>1741</v>
      </c>
      <c r="B1757" s="89" t="s">
        <v>37</v>
      </c>
      <c r="C1757" s="89" t="s">
        <v>37</v>
      </c>
      <c r="D1757" s="9">
        <v>2015</v>
      </c>
      <c r="E1757" s="4">
        <v>42325</v>
      </c>
      <c r="F1757" s="210" t="s">
        <v>1741</v>
      </c>
      <c r="G1757" s="167" t="s">
        <v>1741</v>
      </c>
      <c r="H1757" s="1">
        <v>0.33773714997442222</v>
      </c>
      <c r="I1757" s="1" t="s">
        <v>587</v>
      </c>
      <c r="J1757" s="1" t="s">
        <v>687</v>
      </c>
      <c r="K1757" s="1" t="s">
        <v>687</v>
      </c>
      <c r="L1757" s="1" t="s">
        <v>556</v>
      </c>
      <c r="M1757" s="1" t="s">
        <v>587</v>
      </c>
      <c r="N1757" s="1" t="s">
        <v>551</v>
      </c>
      <c r="O1757" s="1" t="s">
        <v>556</v>
      </c>
      <c r="P1757" s="1" t="s">
        <v>1741</v>
      </c>
      <c r="Q1757" s="1" t="s">
        <v>1741</v>
      </c>
      <c r="R1757" s="1" t="s">
        <v>556</v>
      </c>
      <c r="S1757" s="1" t="s">
        <v>556</v>
      </c>
      <c r="T1757" s="1" t="s">
        <v>1741</v>
      </c>
      <c r="U1757" s="1" t="s">
        <v>1741</v>
      </c>
      <c r="V1757" s="1" t="s">
        <v>1741</v>
      </c>
      <c r="W1757" s="3" t="s">
        <v>1741</v>
      </c>
      <c r="X1757" s="3" t="s">
        <v>1741</v>
      </c>
      <c r="Y1757" s="3" t="s">
        <v>1741</v>
      </c>
      <c r="Z1757" s="3" t="s">
        <v>1741</v>
      </c>
      <c r="AA1757" s="3" t="s">
        <v>1741</v>
      </c>
      <c r="AB1757" s="3" t="s">
        <v>1741</v>
      </c>
      <c r="AC1757" s="3" t="s">
        <v>1741</v>
      </c>
      <c r="AD1757" s="3" t="s">
        <v>1741</v>
      </c>
      <c r="AE1757" s="3" t="s">
        <v>1741</v>
      </c>
      <c r="AF1757" s="3" t="s">
        <v>1741</v>
      </c>
      <c r="AG1757" s="3" t="s">
        <v>1741</v>
      </c>
      <c r="AH1757" s="3" t="s">
        <v>1741</v>
      </c>
      <c r="AI1757" s="15" t="s">
        <v>1741</v>
      </c>
    </row>
    <row r="1758" spans="1:35" x14ac:dyDescent="0.3">
      <c r="A1758" s="108" t="s">
        <v>1741</v>
      </c>
      <c r="B1758" s="89" t="s">
        <v>37</v>
      </c>
      <c r="C1758" s="89" t="s">
        <v>37</v>
      </c>
      <c r="D1758" s="9">
        <v>2015</v>
      </c>
      <c r="E1758" s="4">
        <v>42354</v>
      </c>
      <c r="F1758" s="210" t="s">
        <v>1741</v>
      </c>
      <c r="G1758" s="167" t="s">
        <v>1741</v>
      </c>
      <c r="H1758" s="1" t="s">
        <v>1287</v>
      </c>
      <c r="I1758" s="1" t="s">
        <v>556</v>
      </c>
      <c r="J1758" s="1" t="s">
        <v>556</v>
      </c>
      <c r="K1758" s="1" t="s">
        <v>556</v>
      </c>
      <c r="L1758" s="1" t="s">
        <v>556</v>
      </c>
      <c r="M1758" s="1" t="s">
        <v>556</v>
      </c>
      <c r="N1758" s="1" t="s">
        <v>551</v>
      </c>
      <c r="O1758" s="1" t="s">
        <v>556</v>
      </c>
      <c r="P1758" s="1" t="s">
        <v>1741</v>
      </c>
      <c r="Q1758" s="1" t="s">
        <v>1741</v>
      </c>
      <c r="R1758" s="1">
        <v>0.11491121051918125</v>
      </c>
      <c r="S1758" s="1" t="s">
        <v>556</v>
      </c>
      <c r="T1758" s="1" t="s">
        <v>1741</v>
      </c>
      <c r="U1758" s="1" t="s">
        <v>1741</v>
      </c>
      <c r="V1758" s="1" t="s">
        <v>1741</v>
      </c>
      <c r="W1758" s="3" t="s">
        <v>1741</v>
      </c>
      <c r="X1758" s="3" t="s">
        <v>1741</v>
      </c>
      <c r="Y1758" s="3" t="s">
        <v>1741</v>
      </c>
      <c r="Z1758" s="3" t="s">
        <v>1741</v>
      </c>
      <c r="AA1758" s="3" t="s">
        <v>1741</v>
      </c>
      <c r="AB1758" s="3" t="s">
        <v>1741</v>
      </c>
      <c r="AC1758" s="3" t="s">
        <v>1741</v>
      </c>
      <c r="AD1758" s="3" t="s">
        <v>1741</v>
      </c>
      <c r="AE1758" s="3" t="s">
        <v>1741</v>
      </c>
      <c r="AF1758" s="3" t="s">
        <v>1741</v>
      </c>
      <c r="AG1758" s="3" t="s">
        <v>1741</v>
      </c>
      <c r="AH1758" s="3" t="s">
        <v>1741</v>
      </c>
      <c r="AI1758" s="15" t="s">
        <v>1741</v>
      </c>
    </row>
    <row r="1759" spans="1:35" x14ac:dyDescent="0.3">
      <c r="A1759" s="108" t="s">
        <v>1741</v>
      </c>
      <c r="B1759" s="89" t="s">
        <v>38</v>
      </c>
      <c r="C1759" s="4" t="s">
        <v>38</v>
      </c>
      <c r="D1759" s="9">
        <v>2015</v>
      </c>
      <c r="E1759" s="4">
        <v>42263</v>
      </c>
      <c r="F1759" s="205">
        <v>6580210</v>
      </c>
      <c r="G1759" s="174">
        <v>145070</v>
      </c>
      <c r="H1759" s="1">
        <v>1.5412289295003883</v>
      </c>
      <c r="I1759" s="1">
        <v>1.3427693139208863</v>
      </c>
      <c r="J1759" s="1">
        <v>1.5015370063844877</v>
      </c>
      <c r="K1759" s="1">
        <v>1.1992027835016721</v>
      </c>
      <c r="L1759" s="1">
        <v>0.35807181704556967</v>
      </c>
      <c r="M1759" s="1">
        <v>1.3486808769381482</v>
      </c>
      <c r="N1759" s="1" t="s">
        <v>587</v>
      </c>
      <c r="O1759" s="1" t="s">
        <v>556</v>
      </c>
      <c r="P1759" s="1" t="s">
        <v>1741</v>
      </c>
      <c r="Q1759" s="1" t="s">
        <v>1741</v>
      </c>
      <c r="R1759" s="1" t="s">
        <v>556</v>
      </c>
      <c r="S1759" s="1" t="s">
        <v>559</v>
      </c>
      <c r="T1759" s="1" t="s">
        <v>1741</v>
      </c>
      <c r="U1759" s="1" t="s">
        <v>1741</v>
      </c>
      <c r="V1759" s="1" t="s">
        <v>1741</v>
      </c>
      <c r="W1759" s="3" t="s">
        <v>1741</v>
      </c>
      <c r="X1759" s="3" t="s">
        <v>1741</v>
      </c>
      <c r="Y1759" s="3" t="s">
        <v>1741</v>
      </c>
      <c r="Z1759" s="3" t="s">
        <v>1741</v>
      </c>
      <c r="AA1759" s="3" t="s">
        <v>1741</v>
      </c>
      <c r="AB1759" s="3" t="s">
        <v>1741</v>
      </c>
      <c r="AC1759" s="3" t="s">
        <v>1741</v>
      </c>
      <c r="AD1759" s="3" t="s">
        <v>1741</v>
      </c>
      <c r="AE1759" s="3" t="s">
        <v>1741</v>
      </c>
      <c r="AF1759" s="3" t="s">
        <v>1741</v>
      </c>
      <c r="AG1759" s="3" t="s">
        <v>1741</v>
      </c>
      <c r="AH1759" s="3" t="s">
        <v>1741</v>
      </c>
      <c r="AI1759" s="15" t="s">
        <v>1741</v>
      </c>
    </row>
    <row r="1760" spans="1:35" x14ac:dyDescent="0.3">
      <c r="A1760" s="108" t="s">
        <v>1741</v>
      </c>
      <c r="B1760" s="89" t="s">
        <v>38</v>
      </c>
      <c r="C1760" s="4" t="s">
        <v>38</v>
      </c>
      <c r="D1760" s="9">
        <v>2015</v>
      </c>
      <c r="E1760" s="4">
        <v>42293</v>
      </c>
      <c r="F1760" s="205">
        <v>6580210</v>
      </c>
      <c r="G1760" s="174">
        <v>145070</v>
      </c>
      <c r="H1760" s="1">
        <v>1.6432876833754375</v>
      </c>
      <c r="I1760" s="1">
        <v>1.5363648451003855</v>
      </c>
      <c r="J1760" s="1">
        <v>1.6271107565483316</v>
      </c>
      <c r="K1760" s="1">
        <v>1.3013562026326286</v>
      </c>
      <c r="L1760" s="1">
        <v>0.76029617072197853</v>
      </c>
      <c r="M1760" s="1">
        <v>1.6468056109559899</v>
      </c>
      <c r="N1760" s="1" t="s">
        <v>551</v>
      </c>
      <c r="O1760" s="1">
        <v>0.42560912777556176</v>
      </c>
      <c r="P1760" s="1" t="s">
        <v>1741</v>
      </c>
      <c r="Q1760" s="1" t="s">
        <v>1741</v>
      </c>
      <c r="R1760" s="1">
        <v>6.7835061826884729E-2</v>
      </c>
      <c r="S1760" s="1" t="s">
        <v>554</v>
      </c>
      <c r="T1760" s="1" t="s">
        <v>1741</v>
      </c>
      <c r="U1760" s="1" t="s">
        <v>1741</v>
      </c>
      <c r="V1760" s="1" t="s">
        <v>1741</v>
      </c>
      <c r="W1760" s="3" t="s">
        <v>1741</v>
      </c>
      <c r="X1760" s="3" t="s">
        <v>1741</v>
      </c>
      <c r="Y1760" s="3" t="s">
        <v>1741</v>
      </c>
      <c r="Z1760" s="3" t="s">
        <v>1741</v>
      </c>
      <c r="AA1760" s="3" t="s">
        <v>1741</v>
      </c>
      <c r="AB1760" s="3" t="s">
        <v>1741</v>
      </c>
      <c r="AC1760" s="3" t="s">
        <v>1741</v>
      </c>
      <c r="AD1760" s="3" t="s">
        <v>1741</v>
      </c>
      <c r="AE1760" s="3" t="s">
        <v>1741</v>
      </c>
      <c r="AF1760" s="3" t="s">
        <v>1741</v>
      </c>
      <c r="AG1760" s="3" t="s">
        <v>1741</v>
      </c>
      <c r="AH1760" s="3" t="s">
        <v>1741</v>
      </c>
      <c r="AI1760" s="15" t="s">
        <v>1741</v>
      </c>
    </row>
    <row r="1761" spans="1:35" x14ac:dyDescent="0.3">
      <c r="A1761" s="108" t="s">
        <v>1741</v>
      </c>
      <c r="B1761" s="89" t="s">
        <v>38</v>
      </c>
      <c r="C1761" s="4" t="s">
        <v>38</v>
      </c>
      <c r="D1761" s="9">
        <v>2015</v>
      </c>
      <c r="E1761" s="4">
        <v>42325</v>
      </c>
      <c r="F1761" s="205">
        <v>6580210</v>
      </c>
      <c r="G1761" s="174">
        <v>145070</v>
      </c>
      <c r="H1761" s="1">
        <v>1.3555779373382282</v>
      </c>
      <c r="I1761" s="1">
        <v>1.1946619448325158</v>
      </c>
      <c r="J1761" s="1">
        <v>1.5120699178010981</v>
      </c>
      <c r="K1761" s="1">
        <v>1.5789336885538843</v>
      </c>
      <c r="L1761" s="1">
        <v>0.7035641183924104</v>
      </c>
      <c r="M1761" s="1">
        <v>1.2846421261249552</v>
      </c>
      <c r="N1761" s="1" t="s">
        <v>551</v>
      </c>
      <c r="O1761" s="1">
        <v>0.14699416268668031</v>
      </c>
      <c r="P1761" s="1" t="s">
        <v>1741</v>
      </c>
      <c r="Q1761" s="1" t="s">
        <v>1741</v>
      </c>
      <c r="R1761" s="1" t="s">
        <v>556</v>
      </c>
      <c r="S1761" s="1" t="s">
        <v>556</v>
      </c>
      <c r="T1761" s="1" t="s">
        <v>1741</v>
      </c>
      <c r="U1761" s="1" t="s">
        <v>1741</v>
      </c>
      <c r="V1761" s="1" t="s">
        <v>1741</v>
      </c>
      <c r="W1761" s="3" t="s">
        <v>1741</v>
      </c>
      <c r="X1761" s="3" t="s">
        <v>1741</v>
      </c>
      <c r="Y1761" s="3" t="s">
        <v>1741</v>
      </c>
      <c r="Z1761" s="3" t="s">
        <v>1741</v>
      </c>
      <c r="AA1761" s="3" t="s">
        <v>1741</v>
      </c>
      <c r="AB1761" s="3" t="s">
        <v>1741</v>
      </c>
      <c r="AC1761" s="3" t="s">
        <v>1741</v>
      </c>
      <c r="AD1761" s="3" t="s">
        <v>1741</v>
      </c>
      <c r="AE1761" s="3" t="s">
        <v>1741</v>
      </c>
      <c r="AF1761" s="3" t="s">
        <v>1741</v>
      </c>
      <c r="AG1761" s="3" t="s">
        <v>1741</v>
      </c>
      <c r="AH1761" s="3" t="s">
        <v>1741</v>
      </c>
      <c r="AI1761" s="15" t="s">
        <v>1741</v>
      </c>
    </row>
    <row r="1762" spans="1:35" x14ac:dyDescent="0.3">
      <c r="A1762" s="108" t="s">
        <v>1741</v>
      </c>
      <c r="B1762" s="89" t="s">
        <v>38</v>
      </c>
      <c r="C1762" s="4" t="s">
        <v>38</v>
      </c>
      <c r="D1762" s="9">
        <v>2015</v>
      </c>
      <c r="E1762" s="4">
        <v>42354</v>
      </c>
      <c r="F1762" s="205">
        <v>6580210</v>
      </c>
      <c r="G1762" s="174">
        <v>145070</v>
      </c>
      <c r="H1762" s="1">
        <v>1.0784743533537922</v>
      </c>
      <c r="I1762" s="1">
        <v>1.6482536899020899</v>
      </c>
      <c r="J1762" s="1">
        <v>1.3292561741926057</v>
      </c>
      <c r="K1762" s="1">
        <v>1.4277363729358468</v>
      </c>
      <c r="L1762" s="1">
        <v>0.92503288031565101</v>
      </c>
      <c r="M1762" s="1">
        <v>1.5024112231477422</v>
      </c>
      <c r="N1762" s="1" t="s">
        <v>551</v>
      </c>
      <c r="O1762" s="1">
        <v>0.33055677334502409</v>
      </c>
      <c r="P1762" s="1" t="s">
        <v>1741</v>
      </c>
      <c r="Q1762" s="1" t="s">
        <v>1741</v>
      </c>
      <c r="R1762" s="1" t="s">
        <v>556</v>
      </c>
      <c r="S1762" s="1" t="s">
        <v>556</v>
      </c>
      <c r="T1762" s="1" t="s">
        <v>1741</v>
      </c>
      <c r="U1762" s="1" t="s">
        <v>1741</v>
      </c>
      <c r="V1762" s="1" t="s">
        <v>1741</v>
      </c>
      <c r="W1762" s="3" t="s">
        <v>1741</v>
      </c>
      <c r="X1762" s="3" t="s">
        <v>1741</v>
      </c>
      <c r="Y1762" s="3" t="s">
        <v>1741</v>
      </c>
      <c r="Z1762" s="3" t="s">
        <v>1741</v>
      </c>
      <c r="AA1762" s="3" t="s">
        <v>1741</v>
      </c>
      <c r="AB1762" s="3" t="s">
        <v>1741</v>
      </c>
      <c r="AC1762" s="3" t="s">
        <v>1741</v>
      </c>
      <c r="AD1762" s="3" t="s">
        <v>1741</v>
      </c>
      <c r="AE1762" s="3" t="s">
        <v>1741</v>
      </c>
      <c r="AF1762" s="3" t="s">
        <v>1741</v>
      </c>
      <c r="AG1762" s="3" t="s">
        <v>1741</v>
      </c>
      <c r="AH1762" s="3" t="s">
        <v>1741</v>
      </c>
      <c r="AI1762" s="15" t="s">
        <v>1741</v>
      </c>
    </row>
    <row r="1763" spans="1:35" x14ac:dyDescent="0.3">
      <c r="A1763" s="108" t="s">
        <v>1741</v>
      </c>
      <c r="B1763" s="89" t="s">
        <v>39</v>
      </c>
      <c r="C1763" s="4" t="s">
        <v>39</v>
      </c>
      <c r="D1763" s="9">
        <v>2015</v>
      </c>
      <c r="E1763" s="4">
        <v>42263</v>
      </c>
      <c r="F1763" s="205">
        <v>6581590</v>
      </c>
      <c r="G1763" s="174">
        <v>145234</v>
      </c>
      <c r="H1763" s="1">
        <v>0.81838979914544296</v>
      </c>
      <c r="I1763" s="1">
        <v>2.3399387679574741</v>
      </c>
      <c r="J1763" s="1">
        <v>1.4483733135955323</v>
      </c>
      <c r="K1763" s="1">
        <v>1.3121151969854996</v>
      </c>
      <c r="L1763" s="1">
        <v>1.2380984422837533</v>
      </c>
      <c r="M1763" s="1">
        <v>2.6116139016922926</v>
      </c>
      <c r="N1763" s="1" t="s">
        <v>587</v>
      </c>
      <c r="O1763" s="1" t="s">
        <v>556</v>
      </c>
      <c r="P1763" s="1" t="s">
        <v>1741</v>
      </c>
      <c r="Q1763" s="1" t="s">
        <v>1741</v>
      </c>
      <c r="R1763" s="1" t="s">
        <v>556</v>
      </c>
      <c r="S1763" s="1" t="s">
        <v>559</v>
      </c>
      <c r="T1763" s="1" t="s">
        <v>1741</v>
      </c>
      <c r="U1763" s="1" t="s">
        <v>1741</v>
      </c>
      <c r="V1763" s="1" t="s">
        <v>1741</v>
      </c>
      <c r="W1763" s="3" t="s">
        <v>1741</v>
      </c>
      <c r="X1763" s="3" t="s">
        <v>1741</v>
      </c>
      <c r="Y1763" s="3" t="s">
        <v>1741</v>
      </c>
      <c r="Z1763" s="3" t="s">
        <v>1741</v>
      </c>
      <c r="AA1763" s="3" t="s">
        <v>1741</v>
      </c>
      <c r="AB1763" s="3" t="s">
        <v>1741</v>
      </c>
      <c r="AC1763" s="3" t="s">
        <v>1741</v>
      </c>
      <c r="AD1763" s="3" t="s">
        <v>1741</v>
      </c>
      <c r="AE1763" s="3" t="s">
        <v>1741</v>
      </c>
      <c r="AF1763" s="3" t="s">
        <v>1741</v>
      </c>
      <c r="AG1763" s="3" t="s">
        <v>1741</v>
      </c>
      <c r="AH1763" s="3" t="s">
        <v>1741</v>
      </c>
      <c r="AI1763" s="15" t="s">
        <v>1741</v>
      </c>
    </row>
    <row r="1764" spans="1:35" x14ac:dyDescent="0.3">
      <c r="A1764" s="108" t="s">
        <v>1741</v>
      </c>
      <c r="B1764" s="89" t="s">
        <v>39</v>
      </c>
      <c r="C1764" s="4" t="s">
        <v>39</v>
      </c>
      <c r="D1764" s="9">
        <v>2015</v>
      </c>
      <c r="E1764" s="4">
        <v>42293</v>
      </c>
      <c r="F1764" s="205">
        <v>6581590</v>
      </c>
      <c r="G1764" s="174">
        <v>145234</v>
      </c>
      <c r="H1764" s="1">
        <v>0.35869684049415101</v>
      </c>
      <c r="I1764" s="1">
        <v>2.4867169563791411</v>
      </c>
      <c r="J1764" s="1">
        <v>1.9793374877008856</v>
      </c>
      <c r="K1764" s="1">
        <v>1.1167595933092815</v>
      </c>
      <c r="L1764" s="1">
        <v>1.9440062315513282</v>
      </c>
      <c r="M1764" s="1">
        <v>2.9958183010823216</v>
      </c>
      <c r="N1764" s="1" t="s">
        <v>551</v>
      </c>
      <c r="O1764" s="1">
        <v>0.24021072482781242</v>
      </c>
      <c r="P1764" s="1" t="s">
        <v>1741</v>
      </c>
      <c r="Q1764" s="1" t="s">
        <v>1741</v>
      </c>
      <c r="R1764" s="1" t="s">
        <v>591</v>
      </c>
      <c r="S1764" s="1" t="s">
        <v>554</v>
      </c>
      <c r="T1764" s="1" t="s">
        <v>1741</v>
      </c>
      <c r="U1764" s="1" t="s">
        <v>1741</v>
      </c>
      <c r="V1764" s="1" t="s">
        <v>1741</v>
      </c>
      <c r="W1764" s="3" t="s">
        <v>1741</v>
      </c>
      <c r="X1764" s="3" t="s">
        <v>1741</v>
      </c>
      <c r="Y1764" s="3" t="s">
        <v>1741</v>
      </c>
      <c r="Z1764" s="3" t="s">
        <v>1741</v>
      </c>
      <c r="AA1764" s="3" t="s">
        <v>1741</v>
      </c>
      <c r="AB1764" s="3" t="s">
        <v>1741</v>
      </c>
      <c r="AC1764" s="3" t="s">
        <v>1741</v>
      </c>
      <c r="AD1764" s="3" t="s">
        <v>1741</v>
      </c>
      <c r="AE1764" s="3" t="s">
        <v>1741</v>
      </c>
      <c r="AF1764" s="3" t="s">
        <v>1741</v>
      </c>
      <c r="AG1764" s="3" t="s">
        <v>1741</v>
      </c>
      <c r="AH1764" s="3" t="s">
        <v>1741</v>
      </c>
      <c r="AI1764" s="15" t="s">
        <v>1741</v>
      </c>
    </row>
    <row r="1765" spans="1:35" x14ac:dyDescent="0.3">
      <c r="A1765" s="108" t="s">
        <v>1741</v>
      </c>
      <c r="B1765" s="89" t="s">
        <v>39</v>
      </c>
      <c r="C1765" s="4" t="s">
        <v>39</v>
      </c>
      <c r="D1765" s="9">
        <v>2015</v>
      </c>
      <c r="E1765" s="4">
        <v>42325</v>
      </c>
      <c r="F1765" s="205">
        <v>6581590</v>
      </c>
      <c r="G1765" s="174">
        <v>145234</v>
      </c>
      <c r="H1765" s="1">
        <v>7.714050827070988</v>
      </c>
      <c r="I1765" s="1">
        <v>2.6672791074916411</v>
      </c>
      <c r="J1765" s="1">
        <v>3.7793668134317659</v>
      </c>
      <c r="K1765" s="1">
        <v>1.808521203694508</v>
      </c>
      <c r="L1765" s="1">
        <v>1.8954215910219485</v>
      </c>
      <c r="M1765" s="1">
        <v>3.3714039792101169</v>
      </c>
      <c r="N1765" s="1" t="s">
        <v>551</v>
      </c>
      <c r="O1765" s="1">
        <v>0.16798534556007988</v>
      </c>
      <c r="P1765" s="1" t="s">
        <v>1741</v>
      </c>
      <c r="Q1765" s="1" t="s">
        <v>1741</v>
      </c>
      <c r="R1765" s="1" t="s">
        <v>556</v>
      </c>
      <c r="S1765" s="1" t="s">
        <v>556</v>
      </c>
      <c r="T1765" s="1" t="s">
        <v>1741</v>
      </c>
      <c r="U1765" s="1" t="s">
        <v>1741</v>
      </c>
      <c r="V1765" s="1" t="s">
        <v>1741</v>
      </c>
      <c r="W1765" s="3" t="s">
        <v>1741</v>
      </c>
      <c r="X1765" s="3" t="s">
        <v>1741</v>
      </c>
      <c r="Y1765" s="3" t="s">
        <v>1741</v>
      </c>
      <c r="Z1765" s="3" t="s">
        <v>1741</v>
      </c>
      <c r="AA1765" s="3" t="s">
        <v>1741</v>
      </c>
      <c r="AB1765" s="3" t="s">
        <v>1741</v>
      </c>
      <c r="AC1765" s="3" t="s">
        <v>1741</v>
      </c>
      <c r="AD1765" s="3" t="s">
        <v>1741</v>
      </c>
      <c r="AE1765" s="3" t="s">
        <v>1741</v>
      </c>
      <c r="AF1765" s="3" t="s">
        <v>1741</v>
      </c>
      <c r="AG1765" s="3" t="s">
        <v>1741</v>
      </c>
      <c r="AH1765" s="3" t="s">
        <v>1741</v>
      </c>
      <c r="AI1765" s="15" t="s">
        <v>1741</v>
      </c>
    </row>
    <row r="1766" spans="1:35" x14ac:dyDescent="0.3">
      <c r="A1766" s="108" t="s">
        <v>1741</v>
      </c>
      <c r="B1766" s="89" t="s">
        <v>39</v>
      </c>
      <c r="C1766" s="4" t="s">
        <v>39</v>
      </c>
      <c r="D1766" s="9">
        <v>2015</v>
      </c>
      <c r="E1766" s="4">
        <v>42354</v>
      </c>
      <c r="F1766" s="205">
        <v>6581590</v>
      </c>
      <c r="G1766" s="174">
        <v>145234</v>
      </c>
      <c r="H1766" s="1">
        <v>1.0395584176632933</v>
      </c>
      <c r="I1766" s="1">
        <v>2.502146580803434</v>
      </c>
      <c r="J1766" s="1">
        <v>1.4314780742103648</v>
      </c>
      <c r="K1766" s="1">
        <v>0.97822753756516401</v>
      </c>
      <c r="L1766" s="1">
        <v>1.936522539098436</v>
      </c>
      <c r="M1766" s="1">
        <v>3.4024839006439742</v>
      </c>
      <c r="N1766" s="1" t="s">
        <v>551</v>
      </c>
      <c r="O1766" s="1">
        <v>0.19687212511499538</v>
      </c>
      <c r="P1766" s="1" t="s">
        <v>1741</v>
      </c>
      <c r="Q1766" s="1" t="s">
        <v>1741</v>
      </c>
      <c r="R1766" s="1">
        <v>0.11249616681999386</v>
      </c>
      <c r="S1766" s="1" t="s">
        <v>556</v>
      </c>
      <c r="T1766" s="1" t="s">
        <v>1741</v>
      </c>
      <c r="U1766" s="1" t="s">
        <v>1741</v>
      </c>
      <c r="V1766" s="1" t="s">
        <v>1741</v>
      </c>
      <c r="W1766" s="3" t="s">
        <v>1741</v>
      </c>
      <c r="X1766" s="3" t="s">
        <v>1741</v>
      </c>
      <c r="Y1766" s="3" t="s">
        <v>1741</v>
      </c>
      <c r="Z1766" s="3" t="s">
        <v>1741</v>
      </c>
      <c r="AA1766" s="3" t="s">
        <v>1741</v>
      </c>
      <c r="AB1766" s="3" t="s">
        <v>1741</v>
      </c>
      <c r="AC1766" s="3" t="s">
        <v>1741</v>
      </c>
      <c r="AD1766" s="3" t="s">
        <v>1741</v>
      </c>
      <c r="AE1766" s="3" t="s">
        <v>1741</v>
      </c>
      <c r="AF1766" s="3" t="s">
        <v>1741</v>
      </c>
      <c r="AG1766" s="3" t="s">
        <v>1741</v>
      </c>
      <c r="AH1766" s="3" t="s">
        <v>1741</v>
      </c>
      <c r="AI1766" s="15" t="s">
        <v>1741</v>
      </c>
    </row>
    <row r="1767" spans="1:35" x14ac:dyDescent="0.3">
      <c r="A1767" s="108" t="s">
        <v>1741</v>
      </c>
      <c r="B1767" s="102" t="s">
        <v>40</v>
      </c>
      <c r="C1767" s="4" t="s">
        <v>40</v>
      </c>
      <c r="D1767" s="9">
        <v>2015</v>
      </c>
      <c r="E1767" s="4">
        <v>42263</v>
      </c>
      <c r="F1767" s="205">
        <v>6581940</v>
      </c>
      <c r="G1767" s="174">
        <v>142857</v>
      </c>
      <c r="H1767" s="1">
        <v>5.5885052001903341</v>
      </c>
      <c r="I1767" s="1">
        <v>5.7932839371898579</v>
      </c>
      <c r="J1767" s="1">
        <v>3.9375297396506013</v>
      </c>
      <c r="K1767" s="1">
        <v>2.7190537692882875</v>
      </c>
      <c r="L1767" s="1">
        <v>4.894296784718918</v>
      </c>
      <c r="M1767" s="1">
        <v>11.155767792808104</v>
      </c>
      <c r="N1767" s="1" t="s">
        <v>587</v>
      </c>
      <c r="O1767" s="1">
        <v>0.40502005302154848</v>
      </c>
      <c r="P1767" s="1" t="s">
        <v>1741</v>
      </c>
      <c r="Q1767" s="1" t="s">
        <v>1741</v>
      </c>
      <c r="R1767" s="1">
        <v>0.48688056556318399</v>
      </c>
      <c r="S1767" s="1" t="s">
        <v>559</v>
      </c>
      <c r="T1767" s="1" t="s">
        <v>1741</v>
      </c>
      <c r="U1767" s="1" t="s">
        <v>1741</v>
      </c>
      <c r="V1767" s="1" t="s">
        <v>1741</v>
      </c>
      <c r="W1767" s="3" t="s">
        <v>1741</v>
      </c>
      <c r="X1767" s="3" t="s">
        <v>1741</v>
      </c>
      <c r="Y1767" s="3" t="s">
        <v>1741</v>
      </c>
      <c r="Z1767" s="3" t="s">
        <v>1741</v>
      </c>
      <c r="AA1767" s="3" t="s">
        <v>1741</v>
      </c>
      <c r="AB1767" s="3" t="s">
        <v>1741</v>
      </c>
      <c r="AC1767" s="3" t="s">
        <v>1741</v>
      </c>
      <c r="AD1767" s="3" t="s">
        <v>1741</v>
      </c>
      <c r="AE1767" s="3" t="s">
        <v>1741</v>
      </c>
      <c r="AF1767" s="3" t="s">
        <v>1741</v>
      </c>
      <c r="AG1767" s="3" t="s">
        <v>1741</v>
      </c>
      <c r="AH1767" s="3" t="s">
        <v>1741</v>
      </c>
      <c r="AI1767" s="15" t="s">
        <v>1741</v>
      </c>
    </row>
    <row r="1768" spans="1:35" x14ac:dyDescent="0.3">
      <c r="A1768" s="108" t="s">
        <v>1741</v>
      </c>
      <c r="B1768" s="102" t="s">
        <v>40</v>
      </c>
      <c r="C1768" s="4" t="s">
        <v>40</v>
      </c>
      <c r="D1768" s="9">
        <v>2015</v>
      </c>
      <c r="E1768" s="4">
        <v>42293</v>
      </c>
      <c r="F1768" s="205">
        <v>6581940</v>
      </c>
      <c r="G1768" s="174">
        <v>142857</v>
      </c>
      <c r="H1768" s="1">
        <v>7.0420210880737191</v>
      </c>
      <c r="I1768" s="1">
        <v>6.5463849016480591</v>
      </c>
      <c r="J1768" s="1">
        <v>3.4772062732589046</v>
      </c>
      <c r="K1768" s="1">
        <v>2.7495348219032425</v>
      </c>
      <c r="L1768" s="1">
        <v>6.6411732456140351</v>
      </c>
      <c r="M1768" s="1">
        <v>12.910104332801701</v>
      </c>
      <c r="N1768" s="1" t="s">
        <v>551</v>
      </c>
      <c r="O1768" s="1">
        <v>0.93381263290802763</v>
      </c>
      <c r="P1768" s="1" t="s">
        <v>1741</v>
      </c>
      <c r="Q1768" s="1" t="s">
        <v>1741</v>
      </c>
      <c r="R1768" s="1">
        <v>0.61904405901116433</v>
      </c>
      <c r="S1768" s="1" t="s">
        <v>554</v>
      </c>
      <c r="T1768" s="1" t="s">
        <v>1741</v>
      </c>
      <c r="U1768" s="1" t="s">
        <v>1741</v>
      </c>
      <c r="V1768" s="1" t="s">
        <v>1741</v>
      </c>
      <c r="W1768" s="3" t="s">
        <v>1741</v>
      </c>
      <c r="X1768" s="3" t="s">
        <v>1741</v>
      </c>
      <c r="Y1768" s="3" t="s">
        <v>1741</v>
      </c>
      <c r="Z1768" s="3" t="s">
        <v>1741</v>
      </c>
      <c r="AA1768" s="3" t="s">
        <v>1741</v>
      </c>
      <c r="AB1768" s="3" t="s">
        <v>1741</v>
      </c>
      <c r="AC1768" s="3" t="s">
        <v>1741</v>
      </c>
      <c r="AD1768" s="3" t="s">
        <v>1741</v>
      </c>
      <c r="AE1768" s="3" t="s">
        <v>1741</v>
      </c>
      <c r="AF1768" s="3" t="s">
        <v>1741</v>
      </c>
      <c r="AG1768" s="3" t="s">
        <v>1741</v>
      </c>
      <c r="AH1768" s="3" t="s">
        <v>1741</v>
      </c>
      <c r="AI1768" s="15" t="s">
        <v>1741</v>
      </c>
    </row>
    <row r="1769" spans="1:35" x14ac:dyDescent="0.3">
      <c r="A1769" s="108" t="s">
        <v>1741</v>
      </c>
      <c r="B1769" s="102" t="s">
        <v>40</v>
      </c>
      <c r="C1769" s="4" t="s">
        <v>40</v>
      </c>
      <c r="D1769" s="9">
        <v>2015</v>
      </c>
      <c r="E1769" s="4">
        <v>42325</v>
      </c>
      <c r="F1769" s="205">
        <v>6581940</v>
      </c>
      <c r="G1769" s="174">
        <v>142857</v>
      </c>
      <c r="H1769" s="1">
        <v>6.6809433690804259</v>
      </c>
      <c r="I1769" s="1">
        <v>7.9142899830671665</v>
      </c>
      <c r="J1769" s="1">
        <v>3.6501875892293896</v>
      </c>
      <c r="K1769" s="1">
        <v>2.8895381652777319</v>
      </c>
      <c r="L1769" s="1">
        <v>7.5219960822072451</v>
      </c>
      <c r="M1769" s="1">
        <v>13.839768916630698</v>
      </c>
      <c r="N1769" s="1" t="s">
        <v>551</v>
      </c>
      <c r="O1769" s="1">
        <v>1.3770156158349656</v>
      </c>
      <c r="P1769" s="1" t="s">
        <v>1741</v>
      </c>
      <c r="Q1769" s="1" t="s">
        <v>1741</v>
      </c>
      <c r="R1769" s="1">
        <v>0.89215002711466751</v>
      </c>
      <c r="S1769" s="1" t="s">
        <v>556</v>
      </c>
      <c r="T1769" s="1" t="s">
        <v>1741</v>
      </c>
      <c r="U1769" s="1" t="s">
        <v>1741</v>
      </c>
      <c r="V1769" s="1" t="s">
        <v>1741</v>
      </c>
      <c r="W1769" s="3" t="s">
        <v>1741</v>
      </c>
      <c r="X1769" s="3" t="s">
        <v>1741</v>
      </c>
      <c r="Y1769" s="3" t="s">
        <v>1741</v>
      </c>
      <c r="Z1769" s="3" t="s">
        <v>1741</v>
      </c>
      <c r="AA1769" s="3" t="s">
        <v>1741</v>
      </c>
      <c r="AB1769" s="3" t="s">
        <v>1741</v>
      </c>
      <c r="AC1769" s="3" t="s">
        <v>1741</v>
      </c>
      <c r="AD1769" s="3" t="s">
        <v>1741</v>
      </c>
      <c r="AE1769" s="3" t="s">
        <v>1741</v>
      </c>
      <c r="AF1769" s="3" t="s">
        <v>1741</v>
      </c>
      <c r="AG1769" s="3" t="s">
        <v>1741</v>
      </c>
      <c r="AH1769" s="3" t="s">
        <v>1741</v>
      </c>
      <c r="AI1769" s="15" t="s">
        <v>1741</v>
      </c>
    </row>
    <row r="1770" spans="1:35" x14ac:dyDescent="0.3">
      <c r="A1770" s="108" t="s">
        <v>1741</v>
      </c>
      <c r="B1770" s="102" t="s">
        <v>40</v>
      </c>
      <c r="C1770" s="4" t="s">
        <v>40</v>
      </c>
      <c r="D1770" s="9">
        <v>2015</v>
      </c>
      <c r="E1770" s="4">
        <v>42354</v>
      </c>
      <c r="F1770" s="205">
        <v>6581940</v>
      </c>
      <c r="G1770" s="174">
        <v>142857</v>
      </c>
      <c r="H1770" s="1">
        <v>7.1962448095324065</v>
      </c>
      <c r="I1770" s="1">
        <v>5.9058494313052901</v>
      </c>
      <c r="J1770" s="1">
        <v>3.8139555876512006</v>
      </c>
      <c r="K1770" s="1">
        <v>2.2649395197689115</v>
      </c>
      <c r="L1770" s="1">
        <v>6.3853719082866949</v>
      </c>
      <c r="M1770" s="1">
        <v>12.524264307636759</v>
      </c>
      <c r="N1770" s="1" t="s">
        <v>551</v>
      </c>
      <c r="O1770" s="1">
        <v>1.1347987001263768</v>
      </c>
      <c r="P1770" s="1" t="s">
        <v>1741</v>
      </c>
      <c r="Q1770" s="1" t="s">
        <v>1741</v>
      </c>
      <c r="R1770" s="1">
        <v>0.64582054522476984</v>
      </c>
      <c r="S1770" s="1" t="s">
        <v>556</v>
      </c>
      <c r="T1770" s="1" t="s">
        <v>1741</v>
      </c>
      <c r="U1770" s="1" t="s">
        <v>1741</v>
      </c>
      <c r="V1770" s="1" t="s">
        <v>1741</v>
      </c>
      <c r="W1770" s="3" t="s">
        <v>1741</v>
      </c>
      <c r="X1770" s="3" t="s">
        <v>1741</v>
      </c>
      <c r="Y1770" s="3" t="s">
        <v>1741</v>
      </c>
      <c r="Z1770" s="3" t="s">
        <v>1741</v>
      </c>
      <c r="AA1770" s="3" t="s">
        <v>1741</v>
      </c>
      <c r="AB1770" s="3" t="s">
        <v>1741</v>
      </c>
      <c r="AC1770" s="3" t="s">
        <v>1741</v>
      </c>
      <c r="AD1770" s="3" t="s">
        <v>1741</v>
      </c>
      <c r="AE1770" s="3" t="s">
        <v>1741</v>
      </c>
      <c r="AF1770" s="3" t="s">
        <v>1741</v>
      </c>
      <c r="AG1770" s="3" t="s">
        <v>1741</v>
      </c>
      <c r="AH1770" s="3" t="s">
        <v>1741</v>
      </c>
      <c r="AI1770" s="15" t="s">
        <v>1741</v>
      </c>
    </row>
    <row r="1771" spans="1:35" x14ac:dyDescent="0.3">
      <c r="A1771" s="108" t="s">
        <v>1741</v>
      </c>
      <c r="B1771" s="89" t="s">
        <v>41</v>
      </c>
      <c r="C1771" s="89" t="s">
        <v>41</v>
      </c>
      <c r="D1771" s="9">
        <v>2015</v>
      </c>
      <c r="E1771" s="4">
        <v>42263</v>
      </c>
      <c r="F1771" s="205">
        <v>6568460</v>
      </c>
      <c r="G1771" s="174">
        <v>155057</v>
      </c>
      <c r="H1771" s="1">
        <v>7.4277570924906913</v>
      </c>
      <c r="I1771" s="1">
        <v>3.4086790339055653</v>
      </c>
      <c r="J1771" s="1">
        <v>6.2555603150021417</v>
      </c>
      <c r="K1771" s="1">
        <v>3.0314013641306143</v>
      </c>
      <c r="L1771" s="1">
        <v>3.6904016606807479</v>
      </c>
      <c r="M1771" s="1">
        <v>6.8280668226300714</v>
      </c>
      <c r="N1771" s="1" t="s">
        <v>587</v>
      </c>
      <c r="O1771" s="1">
        <v>0.19560776302349339</v>
      </c>
      <c r="P1771" s="1" t="s">
        <v>1741</v>
      </c>
      <c r="Q1771" s="1" t="s">
        <v>1741</v>
      </c>
      <c r="R1771" s="1" t="s">
        <v>556</v>
      </c>
      <c r="S1771" s="1" t="s">
        <v>559</v>
      </c>
      <c r="T1771" s="1" t="s">
        <v>1741</v>
      </c>
      <c r="U1771" s="1" t="s">
        <v>1741</v>
      </c>
      <c r="V1771" s="1" t="s">
        <v>1741</v>
      </c>
      <c r="W1771" s="3" t="s">
        <v>1741</v>
      </c>
      <c r="X1771" s="3" t="s">
        <v>1741</v>
      </c>
      <c r="Y1771" s="3" t="s">
        <v>1741</v>
      </c>
      <c r="Z1771" s="3" t="s">
        <v>1741</v>
      </c>
      <c r="AA1771" s="3" t="s">
        <v>1741</v>
      </c>
      <c r="AB1771" s="3" t="s">
        <v>1741</v>
      </c>
      <c r="AC1771" s="3" t="s">
        <v>1741</v>
      </c>
      <c r="AD1771" s="3" t="s">
        <v>1741</v>
      </c>
      <c r="AE1771" s="3" t="s">
        <v>1741</v>
      </c>
      <c r="AF1771" s="3" t="s">
        <v>1741</v>
      </c>
      <c r="AG1771" s="3" t="s">
        <v>1741</v>
      </c>
      <c r="AH1771" s="3" t="s">
        <v>1741</v>
      </c>
      <c r="AI1771" s="15" t="s">
        <v>1741</v>
      </c>
    </row>
    <row r="1772" spans="1:35" x14ac:dyDescent="0.3">
      <c r="A1772" s="108" t="s">
        <v>1741</v>
      </c>
      <c r="B1772" s="89" t="s">
        <v>41</v>
      </c>
      <c r="C1772" s="89" t="s">
        <v>41</v>
      </c>
      <c r="D1772" s="9">
        <v>2015</v>
      </c>
      <c r="E1772" s="4">
        <v>42293</v>
      </c>
      <c r="F1772" s="205">
        <v>6568460</v>
      </c>
      <c r="G1772" s="174">
        <v>155057</v>
      </c>
      <c r="H1772" s="1">
        <v>7.3930249267672581</v>
      </c>
      <c r="I1772" s="1">
        <v>4.013264798540872</v>
      </c>
      <c r="J1772" s="1">
        <v>4.7305587796385344</v>
      </c>
      <c r="K1772" s="1">
        <v>2.2135632565080416</v>
      </c>
      <c r="L1772" s="1">
        <v>3.8425717128171115</v>
      </c>
      <c r="M1772" s="1">
        <v>5.6555297628917263</v>
      </c>
      <c r="N1772" s="1" t="s">
        <v>551</v>
      </c>
      <c r="O1772" s="1">
        <v>0.59041701210412867</v>
      </c>
      <c r="P1772" s="1" t="s">
        <v>1741</v>
      </c>
      <c r="Q1772" s="1" t="s">
        <v>1741</v>
      </c>
      <c r="R1772" s="1">
        <v>0.20131818935499918</v>
      </c>
      <c r="S1772" s="1" t="s">
        <v>554</v>
      </c>
      <c r="T1772" s="1" t="s">
        <v>1741</v>
      </c>
      <c r="U1772" s="1" t="s">
        <v>1741</v>
      </c>
      <c r="V1772" s="1" t="s">
        <v>1741</v>
      </c>
      <c r="W1772" s="3" t="s">
        <v>1741</v>
      </c>
      <c r="X1772" s="3" t="s">
        <v>1741</v>
      </c>
      <c r="Y1772" s="3" t="s">
        <v>1741</v>
      </c>
      <c r="Z1772" s="3" t="s">
        <v>1741</v>
      </c>
      <c r="AA1772" s="3" t="s">
        <v>1741</v>
      </c>
      <c r="AB1772" s="3" t="s">
        <v>1741</v>
      </c>
      <c r="AC1772" s="3" t="s">
        <v>1741</v>
      </c>
      <c r="AD1772" s="3" t="s">
        <v>1741</v>
      </c>
      <c r="AE1772" s="3" t="s">
        <v>1741</v>
      </c>
      <c r="AF1772" s="3" t="s">
        <v>1741</v>
      </c>
      <c r="AG1772" s="3" t="s">
        <v>1741</v>
      </c>
      <c r="AH1772" s="3" t="s">
        <v>1741</v>
      </c>
      <c r="AI1772" s="15" t="s">
        <v>1741</v>
      </c>
    </row>
    <row r="1773" spans="1:35" x14ac:dyDescent="0.3">
      <c r="A1773" s="108" t="s">
        <v>1741</v>
      </c>
      <c r="B1773" s="89" t="s">
        <v>41</v>
      </c>
      <c r="C1773" s="89" t="s">
        <v>41</v>
      </c>
      <c r="D1773" s="9">
        <v>2015</v>
      </c>
      <c r="E1773" s="4">
        <v>42325</v>
      </c>
      <c r="F1773" s="205">
        <v>6568460</v>
      </c>
      <c r="G1773" s="174">
        <v>155057</v>
      </c>
      <c r="H1773" s="1">
        <v>6.5029408153926855</v>
      </c>
      <c r="I1773" s="1">
        <v>3.4945089898550243</v>
      </c>
      <c r="J1773" s="1">
        <v>4.8193658552917942</v>
      </c>
      <c r="K1773" s="1">
        <v>2.9161951317507619</v>
      </c>
      <c r="L1773" s="1">
        <v>4.0029129139183715</v>
      </c>
      <c r="M1773" s="1">
        <v>6.49010613720829</v>
      </c>
      <c r="N1773" s="1" t="s">
        <v>551</v>
      </c>
      <c r="O1773" s="1">
        <v>0.55158982600640616</v>
      </c>
      <c r="P1773" s="1" t="s">
        <v>1741</v>
      </c>
      <c r="Q1773" s="1" t="s">
        <v>1741</v>
      </c>
      <c r="R1773" s="1">
        <v>0.18785504626064442</v>
      </c>
      <c r="S1773" s="1" t="s">
        <v>556</v>
      </c>
      <c r="T1773" s="1" t="s">
        <v>1741</v>
      </c>
      <c r="U1773" s="1" t="s">
        <v>1741</v>
      </c>
      <c r="V1773" s="1" t="s">
        <v>1741</v>
      </c>
      <c r="W1773" s="3" t="s">
        <v>1741</v>
      </c>
      <c r="X1773" s="3" t="s">
        <v>1741</v>
      </c>
      <c r="Y1773" s="3" t="s">
        <v>1741</v>
      </c>
      <c r="Z1773" s="3" t="s">
        <v>1741</v>
      </c>
      <c r="AA1773" s="3" t="s">
        <v>1741</v>
      </c>
      <c r="AB1773" s="3" t="s">
        <v>1741</v>
      </c>
      <c r="AC1773" s="3" t="s">
        <v>1741</v>
      </c>
      <c r="AD1773" s="3" t="s">
        <v>1741</v>
      </c>
      <c r="AE1773" s="3" t="s">
        <v>1741</v>
      </c>
      <c r="AF1773" s="3" t="s">
        <v>1741</v>
      </c>
      <c r="AG1773" s="3" t="s">
        <v>1741</v>
      </c>
      <c r="AH1773" s="3" t="s">
        <v>1741</v>
      </c>
      <c r="AI1773" s="15" t="s">
        <v>1741</v>
      </c>
    </row>
    <row r="1774" spans="1:35" x14ac:dyDescent="0.3">
      <c r="A1774" s="108" t="s">
        <v>1741</v>
      </c>
      <c r="B1774" s="89" t="s">
        <v>41</v>
      </c>
      <c r="C1774" s="89" t="s">
        <v>41</v>
      </c>
      <c r="D1774" s="9">
        <v>2015</v>
      </c>
      <c r="E1774" s="4">
        <v>42354</v>
      </c>
      <c r="F1774" s="205">
        <v>6568460</v>
      </c>
      <c r="G1774" s="174">
        <v>155057</v>
      </c>
      <c r="H1774" s="1">
        <v>8.1324900133155786</v>
      </c>
      <c r="I1774" s="1">
        <v>3.6805093209054589</v>
      </c>
      <c r="J1774" s="1">
        <v>6.3790778961384813</v>
      </c>
      <c r="K1774" s="1">
        <v>3.5162283621837545</v>
      </c>
      <c r="L1774" s="1">
        <v>3.623264813581891</v>
      </c>
      <c r="M1774" s="1">
        <v>7.2856025299600526</v>
      </c>
      <c r="N1774" s="1" t="s">
        <v>551</v>
      </c>
      <c r="O1774" s="1">
        <v>0.45034121171770974</v>
      </c>
      <c r="P1774" s="1" t="s">
        <v>1741</v>
      </c>
      <c r="Q1774" s="1" t="s">
        <v>1741</v>
      </c>
      <c r="R1774" s="1">
        <v>0.16631158455392811</v>
      </c>
      <c r="S1774" s="1" t="s">
        <v>556</v>
      </c>
      <c r="T1774" s="1" t="s">
        <v>1741</v>
      </c>
      <c r="U1774" s="1" t="s">
        <v>1741</v>
      </c>
      <c r="V1774" s="1" t="s">
        <v>1741</v>
      </c>
      <c r="W1774" s="3" t="s">
        <v>1741</v>
      </c>
      <c r="X1774" s="3" t="s">
        <v>1741</v>
      </c>
      <c r="Y1774" s="3" t="s">
        <v>1741</v>
      </c>
      <c r="Z1774" s="3" t="s">
        <v>1741</v>
      </c>
      <c r="AA1774" s="3" t="s">
        <v>1741</v>
      </c>
      <c r="AB1774" s="3" t="s">
        <v>1741</v>
      </c>
      <c r="AC1774" s="3" t="s">
        <v>1741</v>
      </c>
      <c r="AD1774" s="3" t="s">
        <v>1741</v>
      </c>
      <c r="AE1774" s="3" t="s">
        <v>1741</v>
      </c>
      <c r="AF1774" s="3" t="s">
        <v>1741</v>
      </c>
      <c r="AG1774" s="3" t="s">
        <v>1741</v>
      </c>
      <c r="AH1774" s="3" t="s">
        <v>1741</v>
      </c>
      <c r="AI1774" s="15" t="s">
        <v>1741</v>
      </c>
    </row>
    <row r="1775" spans="1:35" x14ac:dyDescent="0.3">
      <c r="A1775" s="108" t="s">
        <v>1741</v>
      </c>
      <c r="B1775" s="89" t="s">
        <v>42</v>
      </c>
      <c r="C1775" s="4" t="s">
        <v>42</v>
      </c>
      <c r="D1775" s="9">
        <v>2015</v>
      </c>
      <c r="E1775" s="4">
        <v>42263</v>
      </c>
      <c r="F1775" s="205">
        <v>6572520</v>
      </c>
      <c r="G1775" s="174">
        <v>148156</v>
      </c>
      <c r="H1775" s="1">
        <v>1.7270970106975039</v>
      </c>
      <c r="I1775" s="1">
        <v>3.7141333688805944</v>
      </c>
      <c r="J1775" s="1">
        <v>1.344686239877362</v>
      </c>
      <c r="K1775" s="1">
        <v>2.3661145732662399</v>
      </c>
      <c r="L1775" s="1">
        <v>1.2230479554770552</v>
      </c>
      <c r="M1775" s="1">
        <v>2.4969173859432798</v>
      </c>
      <c r="N1775" s="1" t="s">
        <v>587</v>
      </c>
      <c r="O1775" s="1">
        <v>0.19750391575299098</v>
      </c>
      <c r="P1775" s="1" t="s">
        <v>1741</v>
      </c>
      <c r="Q1775" s="1" t="s">
        <v>1741</v>
      </c>
      <c r="R1775" s="1" t="s">
        <v>556</v>
      </c>
      <c r="S1775" s="1" t="s">
        <v>559</v>
      </c>
      <c r="T1775" s="1" t="s">
        <v>1741</v>
      </c>
      <c r="U1775" s="1" t="s">
        <v>1741</v>
      </c>
      <c r="V1775" s="1" t="s">
        <v>1741</v>
      </c>
      <c r="W1775" s="3" t="s">
        <v>1741</v>
      </c>
      <c r="X1775" s="3" t="s">
        <v>1741</v>
      </c>
      <c r="Y1775" s="3" t="s">
        <v>1741</v>
      </c>
      <c r="Z1775" s="3" t="s">
        <v>1741</v>
      </c>
      <c r="AA1775" s="3" t="s">
        <v>1741</v>
      </c>
      <c r="AB1775" s="3" t="s">
        <v>1741</v>
      </c>
      <c r="AC1775" s="3" t="s">
        <v>1741</v>
      </c>
      <c r="AD1775" s="3" t="s">
        <v>1741</v>
      </c>
      <c r="AE1775" s="3" t="s">
        <v>1741</v>
      </c>
      <c r="AF1775" s="3" t="s">
        <v>1741</v>
      </c>
      <c r="AG1775" s="3" t="s">
        <v>1741</v>
      </c>
      <c r="AH1775" s="3" t="s">
        <v>1741</v>
      </c>
      <c r="AI1775" s="15" t="s">
        <v>1741</v>
      </c>
    </row>
    <row r="1776" spans="1:35" x14ac:dyDescent="0.3">
      <c r="A1776" s="108" t="s">
        <v>1741</v>
      </c>
      <c r="B1776" s="89" t="s">
        <v>42</v>
      </c>
      <c r="C1776" s="4" t="s">
        <v>42</v>
      </c>
      <c r="D1776" s="9">
        <v>2015</v>
      </c>
      <c r="E1776" s="4">
        <v>42293</v>
      </c>
      <c r="F1776" s="205">
        <v>6572520</v>
      </c>
      <c r="G1776" s="174">
        <v>148156</v>
      </c>
      <c r="H1776" s="1">
        <v>2.0637675355160252</v>
      </c>
      <c r="I1776" s="1">
        <v>2.8775489770717222</v>
      </c>
      <c r="J1776" s="1">
        <v>1.1230517638420718</v>
      </c>
      <c r="K1776" s="1">
        <v>2.3946200313720256</v>
      </c>
      <c r="L1776" s="1">
        <v>1.4008193438574241</v>
      </c>
      <c r="M1776" s="1">
        <v>1.7969662583853416</v>
      </c>
      <c r="N1776" s="1" t="s">
        <v>551</v>
      </c>
      <c r="O1776" s="1">
        <v>0.37059122918265863</v>
      </c>
      <c r="P1776" s="1" t="s">
        <v>1741</v>
      </c>
      <c r="Q1776" s="1" t="s">
        <v>1741</v>
      </c>
      <c r="R1776" s="1">
        <v>0.12484564295965021</v>
      </c>
      <c r="S1776" s="1" t="s">
        <v>554</v>
      </c>
      <c r="T1776" s="1" t="s">
        <v>1741</v>
      </c>
      <c r="U1776" s="1" t="s">
        <v>1741</v>
      </c>
      <c r="V1776" s="1" t="s">
        <v>1741</v>
      </c>
      <c r="W1776" s="3" t="s">
        <v>1741</v>
      </c>
      <c r="X1776" s="3" t="s">
        <v>1741</v>
      </c>
      <c r="Y1776" s="3" t="s">
        <v>1741</v>
      </c>
      <c r="Z1776" s="3" t="s">
        <v>1741</v>
      </c>
      <c r="AA1776" s="3" t="s">
        <v>1741</v>
      </c>
      <c r="AB1776" s="3" t="s">
        <v>1741</v>
      </c>
      <c r="AC1776" s="3" t="s">
        <v>1741</v>
      </c>
      <c r="AD1776" s="3" t="s">
        <v>1741</v>
      </c>
      <c r="AE1776" s="3" t="s">
        <v>1741</v>
      </c>
      <c r="AF1776" s="3" t="s">
        <v>1741</v>
      </c>
      <c r="AG1776" s="3" t="s">
        <v>1741</v>
      </c>
      <c r="AH1776" s="3" t="s">
        <v>1741</v>
      </c>
      <c r="AI1776" s="15" t="s">
        <v>1741</v>
      </c>
    </row>
    <row r="1777" spans="1:35" x14ac:dyDescent="0.3">
      <c r="A1777" s="108" t="s">
        <v>1741</v>
      </c>
      <c r="B1777" s="89" t="s">
        <v>42</v>
      </c>
      <c r="C1777" s="4" t="s">
        <v>42</v>
      </c>
      <c r="D1777" s="9">
        <v>2015</v>
      </c>
      <c r="E1777" s="4">
        <v>42325</v>
      </c>
      <c r="F1777" s="205">
        <v>6572520</v>
      </c>
      <c r="G1777" s="174">
        <v>148156</v>
      </c>
      <c r="H1777" s="1">
        <v>2.485019347705915</v>
      </c>
      <c r="I1777" s="1">
        <v>2.8912271973466006</v>
      </c>
      <c r="J1777" s="1">
        <v>1.3180762852404646</v>
      </c>
      <c r="K1777" s="1">
        <v>2.5571475953565508</v>
      </c>
      <c r="L1777" s="1">
        <v>1.4645107794361527</v>
      </c>
      <c r="M1777" s="1">
        <v>2.4457711442786074</v>
      </c>
      <c r="N1777" s="1" t="s">
        <v>551</v>
      </c>
      <c r="O1777" s="1">
        <v>0.31423991155334441</v>
      </c>
      <c r="P1777" s="1" t="s">
        <v>1741</v>
      </c>
      <c r="Q1777" s="1" t="s">
        <v>1741</v>
      </c>
      <c r="R1777" s="1" t="s">
        <v>556</v>
      </c>
      <c r="S1777" s="1" t="s">
        <v>556</v>
      </c>
      <c r="T1777" s="1" t="s">
        <v>1741</v>
      </c>
      <c r="U1777" s="1" t="s">
        <v>1741</v>
      </c>
      <c r="V1777" s="1" t="s">
        <v>1741</v>
      </c>
      <c r="W1777" s="3" t="s">
        <v>1741</v>
      </c>
      <c r="X1777" s="3" t="s">
        <v>1741</v>
      </c>
      <c r="Y1777" s="3" t="s">
        <v>1741</v>
      </c>
      <c r="Z1777" s="3" t="s">
        <v>1741</v>
      </c>
      <c r="AA1777" s="3" t="s">
        <v>1741</v>
      </c>
      <c r="AB1777" s="3" t="s">
        <v>1741</v>
      </c>
      <c r="AC1777" s="3" t="s">
        <v>1741</v>
      </c>
      <c r="AD1777" s="3" t="s">
        <v>1741</v>
      </c>
      <c r="AE1777" s="3" t="s">
        <v>1741</v>
      </c>
      <c r="AF1777" s="3" t="s">
        <v>1741</v>
      </c>
      <c r="AG1777" s="3" t="s">
        <v>1741</v>
      </c>
      <c r="AH1777" s="3" t="s">
        <v>1741</v>
      </c>
      <c r="AI1777" s="15" t="s">
        <v>1741</v>
      </c>
    </row>
    <row r="1778" spans="1:35" x14ac:dyDescent="0.3">
      <c r="A1778" s="108" t="s">
        <v>1741</v>
      </c>
      <c r="B1778" s="89" t="s">
        <v>42</v>
      </c>
      <c r="C1778" s="4" t="s">
        <v>42</v>
      </c>
      <c r="D1778" s="9">
        <v>2015</v>
      </c>
      <c r="E1778" s="4">
        <v>42354</v>
      </c>
      <c r="F1778" s="205">
        <v>6572520</v>
      </c>
      <c r="G1778" s="174">
        <v>148156</v>
      </c>
      <c r="H1778" s="1">
        <v>2.0614219604543544</v>
      </c>
      <c r="I1778" s="1">
        <v>2.7217781517318751</v>
      </c>
      <c r="J1778" s="1">
        <v>0.90956387603421684</v>
      </c>
      <c r="K1778" s="1">
        <v>2.2367129434861872</v>
      </c>
      <c r="L1778" s="1">
        <v>1.3672696676482963</v>
      </c>
      <c r="M1778" s="1">
        <v>2.4808582246529238</v>
      </c>
      <c r="N1778" s="1" t="s">
        <v>551</v>
      </c>
      <c r="O1778" s="1">
        <v>0.24316365166175852</v>
      </c>
      <c r="P1778" s="1" t="s">
        <v>1741</v>
      </c>
      <c r="Q1778" s="1" t="s">
        <v>1741</v>
      </c>
      <c r="R1778" s="1" t="s">
        <v>556</v>
      </c>
      <c r="S1778" s="1" t="s">
        <v>556</v>
      </c>
      <c r="T1778" s="1" t="s">
        <v>1741</v>
      </c>
      <c r="U1778" s="1" t="s">
        <v>1741</v>
      </c>
      <c r="V1778" s="1" t="s">
        <v>1741</v>
      </c>
      <c r="W1778" s="3" t="s">
        <v>1741</v>
      </c>
      <c r="X1778" s="3" t="s">
        <v>1741</v>
      </c>
      <c r="Y1778" s="3" t="s">
        <v>1741</v>
      </c>
      <c r="Z1778" s="3" t="s">
        <v>1741</v>
      </c>
      <c r="AA1778" s="3" t="s">
        <v>1741</v>
      </c>
      <c r="AB1778" s="3" t="s">
        <v>1741</v>
      </c>
      <c r="AC1778" s="3" t="s">
        <v>1741</v>
      </c>
      <c r="AD1778" s="3" t="s">
        <v>1741</v>
      </c>
      <c r="AE1778" s="3" t="s">
        <v>1741</v>
      </c>
      <c r="AF1778" s="3" t="s">
        <v>1741</v>
      </c>
      <c r="AG1778" s="3" t="s">
        <v>1741</v>
      </c>
      <c r="AH1778" s="3" t="s">
        <v>1741</v>
      </c>
      <c r="AI1778" s="15" t="s">
        <v>1741</v>
      </c>
    </row>
    <row r="1779" spans="1:35" x14ac:dyDescent="0.3">
      <c r="A1779" s="108" t="s">
        <v>1741</v>
      </c>
      <c r="B1779" s="89" t="s">
        <v>553</v>
      </c>
      <c r="C1779" s="4" t="s">
        <v>560</v>
      </c>
      <c r="D1779" s="9">
        <v>2015</v>
      </c>
      <c r="E1779" s="4">
        <v>42298</v>
      </c>
      <c r="F1779" s="205" t="s">
        <v>1741</v>
      </c>
      <c r="G1779" s="174" t="s">
        <v>1741</v>
      </c>
      <c r="H1779" s="1">
        <v>7.431164033380611</v>
      </c>
      <c r="I1779" s="1">
        <v>6.1028465877230591</v>
      </c>
      <c r="J1779" s="1">
        <v>4.4283185451506855</v>
      </c>
      <c r="K1779" s="1">
        <v>1.9164165319787581</v>
      </c>
      <c r="L1779" s="1">
        <v>3.7230844080878711</v>
      </c>
      <c r="M1779" s="1">
        <v>5.8562027905135734</v>
      </c>
      <c r="N1779" s="1" t="s">
        <v>551</v>
      </c>
      <c r="O1779" s="1">
        <v>1.4415682620312038</v>
      </c>
      <c r="P1779" s="1" t="s">
        <v>1741</v>
      </c>
      <c r="Q1779" s="1" t="s">
        <v>1741</v>
      </c>
      <c r="R1779" s="1">
        <v>1.1455866345614671</v>
      </c>
      <c r="S1779" s="1">
        <v>8.5348154500775153E-2</v>
      </c>
      <c r="T1779" s="1" t="s">
        <v>1741</v>
      </c>
      <c r="U1779" s="1" t="s">
        <v>1741</v>
      </c>
      <c r="V1779" s="1" t="s">
        <v>1741</v>
      </c>
      <c r="W1779" s="3" t="s">
        <v>1741</v>
      </c>
      <c r="X1779" s="3" t="s">
        <v>1741</v>
      </c>
      <c r="Y1779" s="3" t="s">
        <v>1741</v>
      </c>
      <c r="Z1779" s="3" t="s">
        <v>1741</v>
      </c>
      <c r="AA1779" s="3" t="s">
        <v>1741</v>
      </c>
      <c r="AB1779" s="3" t="s">
        <v>1741</v>
      </c>
      <c r="AC1779" s="3" t="s">
        <v>1741</v>
      </c>
      <c r="AD1779" s="3" t="s">
        <v>1741</v>
      </c>
      <c r="AE1779" s="3" t="s">
        <v>1741</v>
      </c>
      <c r="AF1779" s="3" t="s">
        <v>1741</v>
      </c>
      <c r="AG1779" s="3" t="s">
        <v>1741</v>
      </c>
      <c r="AH1779" s="3" t="s">
        <v>1741</v>
      </c>
      <c r="AI1779" s="15" t="s">
        <v>1741</v>
      </c>
    </row>
    <row r="1780" spans="1:35" x14ac:dyDescent="0.3">
      <c r="A1780" s="108" t="s">
        <v>1741</v>
      </c>
      <c r="B1780" s="89" t="s">
        <v>553</v>
      </c>
      <c r="C1780" s="4" t="s">
        <v>561</v>
      </c>
      <c r="D1780" s="9">
        <v>2015</v>
      </c>
      <c r="E1780" s="4">
        <v>42325</v>
      </c>
      <c r="F1780" s="205" t="s">
        <v>1741</v>
      </c>
      <c r="G1780" s="174" t="s">
        <v>1741</v>
      </c>
      <c r="H1780" s="1">
        <v>9.0132296325967456</v>
      </c>
      <c r="I1780" s="1">
        <v>4.1848754923559648</v>
      </c>
      <c r="J1780" s="1">
        <v>8.1501880410352268</v>
      </c>
      <c r="K1780" s="1">
        <v>2.8405768075305429</v>
      </c>
      <c r="L1780" s="1">
        <v>2.6761020984934465</v>
      </c>
      <c r="M1780" s="1">
        <v>4.9682889378463182</v>
      </c>
      <c r="N1780" s="1" t="s">
        <v>551</v>
      </c>
      <c r="O1780" s="1">
        <v>0.44643612168146513</v>
      </c>
      <c r="P1780" s="1" t="s">
        <v>1741</v>
      </c>
      <c r="Q1780" s="1" t="s">
        <v>1741</v>
      </c>
      <c r="R1780" s="1">
        <v>0.28602265393773507</v>
      </c>
      <c r="S1780" s="1" t="s">
        <v>556</v>
      </c>
      <c r="T1780" s="1" t="s">
        <v>1741</v>
      </c>
      <c r="U1780" s="1" t="s">
        <v>1741</v>
      </c>
      <c r="V1780" s="1" t="s">
        <v>1741</v>
      </c>
      <c r="W1780" s="3" t="s">
        <v>1741</v>
      </c>
      <c r="X1780" s="3" t="s">
        <v>1741</v>
      </c>
      <c r="Y1780" s="3" t="s">
        <v>1741</v>
      </c>
      <c r="Z1780" s="3" t="s">
        <v>1741</v>
      </c>
      <c r="AA1780" s="3" t="s">
        <v>1741</v>
      </c>
      <c r="AB1780" s="3" t="s">
        <v>1741</v>
      </c>
      <c r="AC1780" s="3" t="s">
        <v>1741</v>
      </c>
      <c r="AD1780" s="3" t="s">
        <v>1741</v>
      </c>
      <c r="AE1780" s="3" t="s">
        <v>1741</v>
      </c>
      <c r="AF1780" s="3" t="s">
        <v>1741</v>
      </c>
      <c r="AG1780" s="3" t="s">
        <v>1741</v>
      </c>
      <c r="AH1780" s="3" t="s">
        <v>1741</v>
      </c>
      <c r="AI1780" s="15" t="s">
        <v>1741</v>
      </c>
    </row>
    <row r="1781" spans="1:35" x14ac:dyDescent="0.3">
      <c r="A1781" s="108" t="s">
        <v>1741</v>
      </c>
      <c r="B1781" s="89" t="s">
        <v>553</v>
      </c>
      <c r="C1781" s="4" t="s">
        <v>561</v>
      </c>
      <c r="D1781" s="9">
        <v>2015</v>
      </c>
      <c r="E1781" s="4">
        <v>42354</v>
      </c>
      <c r="F1781" s="205" t="s">
        <v>1741</v>
      </c>
      <c r="G1781" s="174" t="s">
        <v>1741</v>
      </c>
      <c r="H1781" s="1">
        <v>10.919218219570878</v>
      </c>
      <c r="I1781" s="1">
        <v>4.0065423024949736</v>
      </c>
      <c r="J1781" s="1">
        <v>12.610906034738472</v>
      </c>
      <c r="K1781" s="1">
        <v>5.3599914307372858</v>
      </c>
      <c r="L1781" s="1">
        <v>2.5458249563297186</v>
      </c>
      <c r="M1781" s="1">
        <v>4.9721334168287141</v>
      </c>
      <c r="N1781" s="1" t="s">
        <v>551</v>
      </c>
      <c r="O1781" s="1">
        <v>0.34699746217988858</v>
      </c>
      <c r="P1781" s="1" t="s">
        <v>1741</v>
      </c>
      <c r="Q1781" s="1" t="s">
        <v>1741</v>
      </c>
      <c r="R1781" s="1">
        <v>0.16993507135559144</v>
      </c>
      <c r="S1781" s="1" t="s">
        <v>556</v>
      </c>
      <c r="T1781" s="1" t="s">
        <v>1741</v>
      </c>
      <c r="U1781" s="1" t="s">
        <v>1741</v>
      </c>
      <c r="V1781" s="1" t="s">
        <v>1741</v>
      </c>
      <c r="W1781" s="3" t="s">
        <v>1741</v>
      </c>
      <c r="X1781" s="3" t="s">
        <v>1741</v>
      </c>
      <c r="Y1781" s="3" t="s">
        <v>1741</v>
      </c>
      <c r="Z1781" s="3" t="s">
        <v>1741</v>
      </c>
      <c r="AA1781" s="3" t="s">
        <v>1741</v>
      </c>
      <c r="AB1781" s="3" t="s">
        <v>1741</v>
      </c>
      <c r="AC1781" s="3" t="s">
        <v>1741</v>
      </c>
      <c r="AD1781" s="3" t="s">
        <v>1741</v>
      </c>
      <c r="AE1781" s="3" t="s">
        <v>1741</v>
      </c>
      <c r="AF1781" s="3" t="s">
        <v>1741</v>
      </c>
      <c r="AG1781" s="3" t="s">
        <v>1741</v>
      </c>
      <c r="AH1781" s="3" t="s">
        <v>1741</v>
      </c>
      <c r="AI1781" s="15" t="s">
        <v>1741</v>
      </c>
    </row>
    <row r="1782" spans="1:35" x14ac:dyDescent="0.3">
      <c r="A1782" s="108" t="s">
        <v>1741</v>
      </c>
      <c r="B1782" s="89" t="s">
        <v>553</v>
      </c>
      <c r="C1782" s="4" t="s">
        <v>562</v>
      </c>
      <c r="D1782" s="9">
        <v>2015</v>
      </c>
      <c r="E1782" s="4">
        <v>42298</v>
      </c>
      <c r="F1782" s="205" t="s">
        <v>1741</v>
      </c>
      <c r="G1782" s="174" t="s">
        <v>1741</v>
      </c>
      <c r="H1782" s="1">
        <v>14.736634125212406</v>
      </c>
      <c r="I1782" s="1">
        <v>9.2633192283343888</v>
      </c>
      <c r="J1782" s="1">
        <v>8.6713535245837914</v>
      </c>
      <c r="K1782" s="1">
        <v>2.8487655349348615</v>
      </c>
      <c r="L1782" s="1">
        <v>5.8598857161896509</v>
      </c>
      <c r="M1782" s="1">
        <v>8.2811614966847706</v>
      </c>
      <c r="N1782" s="1" t="s">
        <v>551</v>
      </c>
      <c r="O1782" s="1">
        <v>1.9492894745610232</v>
      </c>
      <c r="P1782" s="1" t="s">
        <v>1741</v>
      </c>
      <c r="Q1782" s="1" t="s">
        <v>1741</v>
      </c>
      <c r="R1782" s="1">
        <v>1.4637240529104054</v>
      </c>
      <c r="S1782" s="1" t="s">
        <v>554</v>
      </c>
      <c r="T1782" s="1" t="s">
        <v>1741</v>
      </c>
      <c r="U1782" s="1" t="s">
        <v>1741</v>
      </c>
      <c r="V1782" s="1" t="s">
        <v>1741</v>
      </c>
      <c r="W1782" s="3" t="s">
        <v>1741</v>
      </c>
      <c r="X1782" s="3" t="s">
        <v>1741</v>
      </c>
      <c r="Y1782" s="3" t="s">
        <v>1741</v>
      </c>
      <c r="Z1782" s="3" t="s">
        <v>1741</v>
      </c>
      <c r="AA1782" s="3" t="s">
        <v>1741</v>
      </c>
      <c r="AB1782" s="3" t="s">
        <v>1741</v>
      </c>
      <c r="AC1782" s="3" t="s">
        <v>1741</v>
      </c>
      <c r="AD1782" s="3" t="s">
        <v>1741</v>
      </c>
      <c r="AE1782" s="3" t="s">
        <v>1741</v>
      </c>
      <c r="AF1782" s="3" t="s">
        <v>1741</v>
      </c>
      <c r="AG1782" s="3" t="s">
        <v>1741</v>
      </c>
      <c r="AH1782" s="3" t="s">
        <v>1741</v>
      </c>
      <c r="AI1782" s="15" t="s">
        <v>1741</v>
      </c>
    </row>
    <row r="1783" spans="1:35" x14ac:dyDescent="0.3">
      <c r="A1783" s="108" t="s">
        <v>1741</v>
      </c>
      <c r="B1783" s="89" t="s">
        <v>553</v>
      </c>
      <c r="C1783" s="4" t="s">
        <v>562</v>
      </c>
      <c r="D1783" s="9">
        <v>2015</v>
      </c>
      <c r="E1783" s="4">
        <v>42325</v>
      </c>
      <c r="F1783" s="205" t="s">
        <v>1741</v>
      </c>
      <c r="G1783" s="174" t="s">
        <v>1741</v>
      </c>
      <c r="H1783" s="1">
        <v>24.080966318543648</v>
      </c>
      <c r="I1783" s="1">
        <v>5.7995909000199566</v>
      </c>
      <c r="J1783" s="1">
        <v>9.6841393379010636</v>
      </c>
      <c r="K1783" s="1">
        <v>3.4955763985897694</v>
      </c>
      <c r="L1783" s="1">
        <v>3.9736136056231843</v>
      </c>
      <c r="M1783" s="1">
        <v>6.5469300871416207</v>
      </c>
      <c r="N1783" s="1" t="s">
        <v>551</v>
      </c>
      <c r="O1783" s="1">
        <v>0.75415197676223422</v>
      </c>
      <c r="P1783" s="1" t="s">
        <v>1741</v>
      </c>
      <c r="Q1783" s="1" t="s">
        <v>1741</v>
      </c>
      <c r="R1783" s="1">
        <v>0.58167586864453757</v>
      </c>
      <c r="S1783" s="1" t="s">
        <v>556</v>
      </c>
      <c r="T1783" s="1" t="s">
        <v>1741</v>
      </c>
      <c r="U1783" s="1" t="s">
        <v>1741</v>
      </c>
      <c r="V1783" s="1" t="s">
        <v>1741</v>
      </c>
      <c r="W1783" s="3" t="s">
        <v>1741</v>
      </c>
      <c r="X1783" s="3" t="s">
        <v>1741</v>
      </c>
      <c r="Y1783" s="3" t="s">
        <v>1741</v>
      </c>
      <c r="Z1783" s="3" t="s">
        <v>1741</v>
      </c>
      <c r="AA1783" s="3" t="s">
        <v>1741</v>
      </c>
      <c r="AB1783" s="3" t="s">
        <v>1741</v>
      </c>
      <c r="AC1783" s="3" t="s">
        <v>1741</v>
      </c>
      <c r="AD1783" s="3" t="s">
        <v>1741</v>
      </c>
      <c r="AE1783" s="3" t="s">
        <v>1741</v>
      </c>
      <c r="AF1783" s="3" t="s">
        <v>1741</v>
      </c>
      <c r="AG1783" s="3" t="s">
        <v>1741</v>
      </c>
      <c r="AH1783" s="3" t="s">
        <v>1741</v>
      </c>
      <c r="AI1783" s="15" t="s">
        <v>1741</v>
      </c>
    </row>
    <row r="1784" spans="1:35" x14ac:dyDescent="0.3">
      <c r="A1784" s="108" t="s">
        <v>1741</v>
      </c>
      <c r="B1784" s="89" t="s">
        <v>553</v>
      </c>
      <c r="C1784" s="4" t="s">
        <v>562</v>
      </c>
      <c r="D1784" s="9">
        <v>2015</v>
      </c>
      <c r="E1784" s="4">
        <v>42354</v>
      </c>
      <c r="F1784" s="205" t="s">
        <v>1741</v>
      </c>
      <c r="G1784" s="174" t="s">
        <v>1741</v>
      </c>
      <c r="H1784" s="1">
        <v>19.100169779286926</v>
      </c>
      <c r="I1784" s="1">
        <v>5.5629126579890587</v>
      </c>
      <c r="J1784" s="1">
        <v>15.994359554800981</v>
      </c>
      <c r="K1784" s="1">
        <v>4.1350688549330314</v>
      </c>
      <c r="L1784" s="1">
        <v>3.5653650254668929</v>
      </c>
      <c r="M1784" s="1">
        <v>6.3367289190718727</v>
      </c>
      <c r="N1784" s="1" t="s">
        <v>551</v>
      </c>
      <c r="O1784" s="1">
        <v>0.59988681380871534</v>
      </c>
      <c r="P1784" s="1" t="s">
        <v>1741</v>
      </c>
      <c r="Q1784" s="1" t="s">
        <v>1741</v>
      </c>
      <c r="R1784" s="1">
        <v>0.2351820411243162</v>
      </c>
      <c r="S1784" s="1" t="s">
        <v>556</v>
      </c>
      <c r="T1784" s="1" t="s">
        <v>1741</v>
      </c>
      <c r="U1784" s="1" t="s">
        <v>1741</v>
      </c>
      <c r="V1784" s="1" t="s">
        <v>1741</v>
      </c>
      <c r="W1784" s="3" t="s">
        <v>1741</v>
      </c>
      <c r="X1784" s="3" t="s">
        <v>1741</v>
      </c>
      <c r="Y1784" s="3" t="s">
        <v>1741</v>
      </c>
      <c r="Z1784" s="3" t="s">
        <v>1741</v>
      </c>
      <c r="AA1784" s="3" t="s">
        <v>1741</v>
      </c>
      <c r="AB1784" s="3" t="s">
        <v>1741</v>
      </c>
      <c r="AC1784" s="3" t="s">
        <v>1741</v>
      </c>
      <c r="AD1784" s="3" t="s">
        <v>1741</v>
      </c>
      <c r="AE1784" s="3" t="s">
        <v>1741</v>
      </c>
      <c r="AF1784" s="3" t="s">
        <v>1741</v>
      </c>
      <c r="AG1784" s="3" t="s">
        <v>1741</v>
      </c>
      <c r="AH1784" s="3" t="s">
        <v>1741</v>
      </c>
      <c r="AI1784" s="15" t="s">
        <v>1741</v>
      </c>
    </row>
    <row r="1785" spans="1:35" x14ac:dyDescent="0.3">
      <c r="A1785" s="108" t="s">
        <v>1741</v>
      </c>
      <c r="B1785" s="95" t="s">
        <v>546</v>
      </c>
      <c r="C1785" s="95" t="s">
        <v>2004</v>
      </c>
      <c r="D1785" s="9">
        <v>2014</v>
      </c>
      <c r="E1785" s="4">
        <v>41667</v>
      </c>
      <c r="F1785" s="205">
        <v>6576900</v>
      </c>
      <c r="G1785" s="174">
        <v>152125</v>
      </c>
      <c r="H1785" s="1">
        <v>4.25</v>
      </c>
      <c r="I1785" s="1">
        <v>1.83</v>
      </c>
      <c r="J1785" s="1" t="s">
        <v>1741</v>
      </c>
      <c r="K1785" s="1" t="s">
        <v>1741</v>
      </c>
      <c r="L1785" s="1" t="s">
        <v>1741</v>
      </c>
      <c r="M1785" s="1" t="s">
        <v>1741</v>
      </c>
      <c r="N1785" s="1" t="s">
        <v>1741</v>
      </c>
      <c r="O1785" s="1" t="s">
        <v>1741</v>
      </c>
      <c r="P1785" s="1" t="s">
        <v>1741</v>
      </c>
      <c r="Q1785" s="1" t="s">
        <v>1741</v>
      </c>
      <c r="R1785" s="1" t="s">
        <v>1741</v>
      </c>
      <c r="S1785" s="1" t="s">
        <v>1741</v>
      </c>
      <c r="T1785" s="1" t="s">
        <v>1741</v>
      </c>
      <c r="U1785" s="1" t="s">
        <v>1741</v>
      </c>
      <c r="V1785" s="1" t="s">
        <v>1741</v>
      </c>
      <c r="W1785" s="3" t="s">
        <v>1741</v>
      </c>
      <c r="X1785" s="3" t="s">
        <v>1741</v>
      </c>
      <c r="Y1785" s="3" t="s">
        <v>1741</v>
      </c>
      <c r="Z1785" s="3" t="s">
        <v>1741</v>
      </c>
      <c r="AA1785" s="3" t="s">
        <v>1741</v>
      </c>
      <c r="AB1785" s="3" t="s">
        <v>1741</v>
      </c>
      <c r="AC1785" s="3" t="s">
        <v>1741</v>
      </c>
      <c r="AD1785" s="3" t="s">
        <v>1741</v>
      </c>
      <c r="AE1785" s="3" t="s">
        <v>1741</v>
      </c>
      <c r="AF1785" s="3" t="s">
        <v>1741</v>
      </c>
      <c r="AG1785" s="3" t="s">
        <v>1741</v>
      </c>
      <c r="AH1785" s="3" t="s">
        <v>1741</v>
      </c>
      <c r="AI1785" s="15" t="s">
        <v>1741</v>
      </c>
    </row>
    <row r="1786" spans="1:35" x14ac:dyDescent="0.3">
      <c r="A1786" s="108" t="s">
        <v>1741</v>
      </c>
      <c r="B1786" s="95" t="s">
        <v>546</v>
      </c>
      <c r="C1786" s="95" t="s">
        <v>2004</v>
      </c>
      <c r="D1786" s="9">
        <v>2014</v>
      </c>
      <c r="E1786" s="4">
        <v>41691</v>
      </c>
      <c r="F1786" s="205">
        <v>6576900</v>
      </c>
      <c r="G1786" s="174">
        <v>152125</v>
      </c>
      <c r="H1786" s="1">
        <v>3.55</v>
      </c>
      <c r="I1786" s="1">
        <v>2.0699999999999998</v>
      </c>
      <c r="J1786" s="1" t="s">
        <v>1741</v>
      </c>
      <c r="K1786" s="1" t="s">
        <v>1741</v>
      </c>
      <c r="L1786" s="1" t="s">
        <v>1741</v>
      </c>
      <c r="M1786" s="1" t="s">
        <v>1741</v>
      </c>
      <c r="N1786" s="1" t="s">
        <v>1741</v>
      </c>
      <c r="O1786" s="1" t="s">
        <v>1741</v>
      </c>
      <c r="P1786" s="1" t="s">
        <v>1741</v>
      </c>
      <c r="Q1786" s="1" t="s">
        <v>1741</v>
      </c>
      <c r="R1786" s="1" t="s">
        <v>1741</v>
      </c>
      <c r="S1786" s="1" t="s">
        <v>1741</v>
      </c>
      <c r="T1786" s="1" t="s">
        <v>1741</v>
      </c>
      <c r="U1786" s="1" t="s">
        <v>1741</v>
      </c>
      <c r="V1786" s="1" t="s">
        <v>1741</v>
      </c>
      <c r="W1786" s="3" t="s">
        <v>1741</v>
      </c>
      <c r="X1786" s="3" t="s">
        <v>1741</v>
      </c>
      <c r="Y1786" s="3" t="s">
        <v>1741</v>
      </c>
      <c r="Z1786" s="3" t="s">
        <v>1741</v>
      </c>
      <c r="AA1786" s="3" t="s">
        <v>1741</v>
      </c>
      <c r="AB1786" s="3" t="s">
        <v>1741</v>
      </c>
      <c r="AC1786" s="3" t="s">
        <v>1741</v>
      </c>
      <c r="AD1786" s="3" t="s">
        <v>1741</v>
      </c>
      <c r="AE1786" s="3" t="s">
        <v>1741</v>
      </c>
      <c r="AF1786" s="3" t="s">
        <v>1741</v>
      </c>
      <c r="AG1786" s="3" t="s">
        <v>1741</v>
      </c>
      <c r="AH1786" s="3" t="s">
        <v>1741</v>
      </c>
      <c r="AI1786" s="15" t="s">
        <v>1741</v>
      </c>
    </row>
    <row r="1787" spans="1:35" x14ac:dyDescent="0.3">
      <c r="A1787" s="108" t="s">
        <v>1741</v>
      </c>
      <c r="B1787" s="95" t="s">
        <v>546</v>
      </c>
      <c r="C1787" s="95" t="s">
        <v>2004</v>
      </c>
      <c r="D1787" s="9">
        <v>2014</v>
      </c>
      <c r="E1787" s="4">
        <v>41726</v>
      </c>
      <c r="F1787" s="205">
        <v>6576900</v>
      </c>
      <c r="G1787" s="174">
        <v>152125</v>
      </c>
      <c r="H1787" s="1">
        <v>4.18</v>
      </c>
      <c r="I1787" s="1">
        <v>0.97299999999999998</v>
      </c>
      <c r="J1787" s="1">
        <v>1.67</v>
      </c>
      <c r="K1787" s="1" t="s">
        <v>581</v>
      </c>
      <c r="L1787" s="1" t="s">
        <v>551</v>
      </c>
      <c r="M1787" s="1" t="s">
        <v>583</v>
      </c>
      <c r="N1787" s="1" t="s">
        <v>556</v>
      </c>
      <c r="O1787" s="1" t="s">
        <v>551</v>
      </c>
      <c r="P1787" s="1" t="s">
        <v>1741</v>
      </c>
      <c r="Q1787" s="1" t="s">
        <v>582</v>
      </c>
      <c r="R1787" s="1" t="s">
        <v>581</v>
      </c>
      <c r="S1787" s="1" t="s">
        <v>581</v>
      </c>
      <c r="T1787" s="1" t="s">
        <v>1741</v>
      </c>
      <c r="U1787" s="1" t="s">
        <v>1741</v>
      </c>
      <c r="V1787" s="1" t="s">
        <v>1741</v>
      </c>
      <c r="W1787" s="3" t="s">
        <v>1741</v>
      </c>
      <c r="X1787" s="3" t="s">
        <v>1741</v>
      </c>
      <c r="Y1787" s="3" t="s">
        <v>1741</v>
      </c>
      <c r="Z1787" s="3" t="s">
        <v>1741</v>
      </c>
      <c r="AA1787" s="3" t="s">
        <v>1741</v>
      </c>
      <c r="AB1787" s="3" t="s">
        <v>1741</v>
      </c>
      <c r="AC1787" s="3" t="s">
        <v>1741</v>
      </c>
      <c r="AD1787" s="3" t="s">
        <v>1741</v>
      </c>
      <c r="AE1787" s="3" t="s">
        <v>1741</v>
      </c>
      <c r="AF1787" s="3" t="s">
        <v>1741</v>
      </c>
      <c r="AG1787" s="3" t="s">
        <v>1741</v>
      </c>
      <c r="AH1787" s="3" t="s">
        <v>1741</v>
      </c>
      <c r="AI1787" s="15" t="s">
        <v>1741</v>
      </c>
    </row>
    <row r="1788" spans="1:35" x14ac:dyDescent="0.3">
      <c r="A1788" s="108" t="s">
        <v>1741</v>
      </c>
      <c r="B1788" s="95" t="s">
        <v>546</v>
      </c>
      <c r="C1788" s="95" t="s">
        <v>2004</v>
      </c>
      <c r="D1788" s="9">
        <v>2014</v>
      </c>
      <c r="E1788" s="4">
        <v>41757</v>
      </c>
      <c r="F1788" s="205">
        <v>6576900</v>
      </c>
      <c r="G1788" s="174">
        <v>152125</v>
      </c>
      <c r="H1788" s="1">
        <v>4.58</v>
      </c>
      <c r="I1788" s="1">
        <v>1.27</v>
      </c>
      <c r="J1788" s="1" t="s">
        <v>1741</v>
      </c>
      <c r="K1788" s="1" t="s">
        <v>1741</v>
      </c>
      <c r="L1788" s="1" t="s">
        <v>1741</v>
      </c>
      <c r="M1788" s="1" t="s">
        <v>1741</v>
      </c>
      <c r="N1788" s="1" t="s">
        <v>1741</v>
      </c>
      <c r="O1788" s="1" t="s">
        <v>1741</v>
      </c>
      <c r="P1788" s="1" t="s">
        <v>1741</v>
      </c>
      <c r="Q1788" s="1" t="s">
        <v>1741</v>
      </c>
      <c r="R1788" s="1" t="s">
        <v>1741</v>
      </c>
      <c r="S1788" s="1" t="s">
        <v>1741</v>
      </c>
      <c r="T1788" s="1" t="s">
        <v>1741</v>
      </c>
      <c r="U1788" s="1" t="s">
        <v>1741</v>
      </c>
      <c r="V1788" s="1" t="s">
        <v>1741</v>
      </c>
      <c r="W1788" s="3" t="s">
        <v>1741</v>
      </c>
      <c r="X1788" s="3" t="s">
        <v>1741</v>
      </c>
      <c r="Y1788" s="3" t="s">
        <v>1741</v>
      </c>
      <c r="Z1788" s="3" t="s">
        <v>1741</v>
      </c>
      <c r="AA1788" s="3" t="s">
        <v>1741</v>
      </c>
      <c r="AB1788" s="3" t="s">
        <v>1741</v>
      </c>
      <c r="AC1788" s="3" t="s">
        <v>1741</v>
      </c>
      <c r="AD1788" s="3" t="s">
        <v>1741</v>
      </c>
      <c r="AE1788" s="3" t="s">
        <v>1741</v>
      </c>
      <c r="AF1788" s="3" t="s">
        <v>1741</v>
      </c>
      <c r="AG1788" s="3" t="s">
        <v>1741</v>
      </c>
      <c r="AH1788" s="3" t="s">
        <v>1741</v>
      </c>
      <c r="AI1788" s="15" t="s">
        <v>1741</v>
      </c>
    </row>
    <row r="1789" spans="1:35" x14ac:dyDescent="0.3">
      <c r="A1789" s="108" t="s">
        <v>1741</v>
      </c>
      <c r="B1789" s="95" t="s">
        <v>546</v>
      </c>
      <c r="C1789" s="95" t="s">
        <v>2004</v>
      </c>
      <c r="D1789" s="9">
        <v>2014</v>
      </c>
      <c r="E1789" s="4">
        <v>41787</v>
      </c>
      <c r="F1789" s="205">
        <v>6576900</v>
      </c>
      <c r="G1789" s="174">
        <v>152125</v>
      </c>
      <c r="H1789" s="1">
        <v>5.88</v>
      </c>
      <c r="I1789" s="1">
        <v>1.94</v>
      </c>
      <c r="J1789" s="1" t="s">
        <v>1741</v>
      </c>
      <c r="K1789" s="1" t="s">
        <v>1741</v>
      </c>
      <c r="L1789" s="1" t="s">
        <v>1741</v>
      </c>
      <c r="M1789" s="1" t="s">
        <v>1741</v>
      </c>
      <c r="N1789" s="1" t="s">
        <v>1741</v>
      </c>
      <c r="O1789" s="1" t="s">
        <v>1741</v>
      </c>
      <c r="P1789" s="1" t="s">
        <v>1741</v>
      </c>
      <c r="Q1789" s="1" t="s">
        <v>1741</v>
      </c>
      <c r="R1789" s="1" t="s">
        <v>1741</v>
      </c>
      <c r="S1789" s="1" t="s">
        <v>1741</v>
      </c>
      <c r="T1789" s="1" t="s">
        <v>1741</v>
      </c>
      <c r="U1789" s="1" t="s">
        <v>1741</v>
      </c>
      <c r="V1789" s="1" t="s">
        <v>1741</v>
      </c>
      <c r="W1789" s="3" t="s">
        <v>1741</v>
      </c>
      <c r="X1789" s="3" t="s">
        <v>1741</v>
      </c>
      <c r="Y1789" s="3" t="s">
        <v>1741</v>
      </c>
      <c r="Z1789" s="3" t="s">
        <v>1741</v>
      </c>
      <c r="AA1789" s="3" t="s">
        <v>1741</v>
      </c>
      <c r="AB1789" s="3" t="s">
        <v>1741</v>
      </c>
      <c r="AC1789" s="3" t="s">
        <v>1741</v>
      </c>
      <c r="AD1789" s="3" t="s">
        <v>1741</v>
      </c>
      <c r="AE1789" s="3" t="s">
        <v>1741</v>
      </c>
      <c r="AF1789" s="3" t="s">
        <v>1741</v>
      </c>
      <c r="AG1789" s="3" t="s">
        <v>1741</v>
      </c>
      <c r="AH1789" s="3" t="s">
        <v>1741</v>
      </c>
      <c r="AI1789" s="15" t="s">
        <v>1741</v>
      </c>
    </row>
    <row r="1790" spans="1:35" x14ac:dyDescent="0.3">
      <c r="A1790" s="108" t="s">
        <v>1741</v>
      </c>
      <c r="B1790" s="95" t="s">
        <v>546</v>
      </c>
      <c r="C1790" s="95" t="s">
        <v>2004</v>
      </c>
      <c r="D1790" s="9">
        <v>2014</v>
      </c>
      <c r="E1790" s="4">
        <v>41820</v>
      </c>
      <c r="F1790" s="205">
        <v>6576900</v>
      </c>
      <c r="G1790" s="174">
        <v>152125</v>
      </c>
      <c r="H1790" s="1">
        <v>4.82</v>
      </c>
      <c r="I1790" s="1">
        <v>1.21</v>
      </c>
      <c r="J1790" s="1">
        <v>1.71</v>
      </c>
      <c r="K1790" s="1">
        <v>2.2999999999999998</v>
      </c>
      <c r="L1790" s="1">
        <v>1.04</v>
      </c>
      <c r="M1790" s="1" t="s">
        <v>583</v>
      </c>
      <c r="N1790" s="1" t="s">
        <v>551</v>
      </c>
      <c r="O1790" s="1" t="s">
        <v>586</v>
      </c>
      <c r="P1790" s="1" t="s">
        <v>1741</v>
      </c>
      <c r="Q1790" s="1" t="s">
        <v>1741</v>
      </c>
      <c r="R1790" s="1" t="s">
        <v>557</v>
      </c>
      <c r="S1790" s="1" t="s">
        <v>587</v>
      </c>
      <c r="T1790" s="1" t="s">
        <v>1741</v>
      </c>
      <c r="U1790" s="1" t="s">
        <v>1741</v>
      </c>
      <c r="V1790" s="1" t="s">
        <v>1741</v>
      </c>
      <c r="W1790" s="3" t="s">
        <v>1741</v>
      </c>
      <c r="X1790" s="3" t="s">
        <v>1741</v>
      </c>
      <c r="Y1790" s="3" t="s">
        <v>1741</v>
      </c>
      <c r="Z1790" s="3" t="s">
        <v>1741</v>
      </c>
      <c r="AA1790" s="3" t="s">
        <v>1741</v>
      </c>
      <c r="AB1790" s="3" t="s">
        <v>1741</v>
      </c>
      <c r="AC1790" s="3" t="s">
        <v>1741</v>
      </c>
      <c r="AD1790" s="3" t="s">
        <v>1741</v>
      </c>
      <c r="AE1790" s="3" t="s">
        <v>1741</v>
      </c>
      <c r="AF1790" s="3" t="s">
        <v>1741</v>
      </c>
      <c r="AG1790" s="3" t="s">
        <v>1741</v>
      </c>
      <c r="AH1790" s="3" t="s">
        <v>1741</v>
      </c>
      <c r="AI1790" s="15" t="s">
        <v>1741</v>
      </c>
    </row>
    <row r="1791" spans="1:35" x14ac:dyDescent="0.3">
      <c r="A1791" s="108" t="s">
        <v>1741</v>
      </c>
      <c r="B1791" s="95" t="s">
        <v>546</v>
      </c>
      <c r="C1791" s="95" t="s">
        <v>2004</v>
      </c>
      <c r="D1791" s="9">
        <v>2014</v>
      </c>
      <c r="E1791" s="4">
        <v>41845</v>
      </c>
      <c r="F1791" s="205">
        <v>6576900</v>
      </c>
      <c r="G1791" s="174">
        <v>152125</v>
      </c>
      <c r="H1791" s="1">
        <v>4.5</v>
      </c>
      <c r="I1791" s="1">
        <v>2.1</v>
      </c>
      <c r="J1791" s="1">
        <v>1.45</v>
      </c>
      <c r="K1791" s="1">
        <v>2.0699999999999998</v>
      </c>
      <c r="L1791" s="1" t="s">
        <v>582</v>
      </c>
      <c r="M1791" s="1">
        <v>0.85899999999999999</v>
      </c>
      <c r="N1791" s="1" t="s">
        <v>588</v>
      </c>
      <c r="O1791" s="1" t="s">
        <v>589</v>
      </c>
      <c r="P1791" s="1" t="s">
        <v>1741</v>
      </c>
      <c r="Q1791" s="1" t="s">
        <v>1741</v>
      </c>
      <c r="R1791" s="1" t="s">
        <v>582</v>
      </c>
      <c r="S1791" s="1" t="s">
        <v>589</v>
      </c>
      <c r="T1791" s="1" t="s">
        <v>1741</v>
      </c>
      <c r="U1791" s="1" t="s">
        <v>1741</v>
      </c>
      <c r="V1791" s="1" t="s">
        <v>1741</v>
      </c>
      <c r="W1791" s="3" t="s">
        <v>1741</v>
      </c>
      <c r="X1791" s="3" t="s">
        <v>1741</v>
      </c>
      <c r="Y1791" s="3" t="s">
        <v>1741</v>
      </c>
      <c r="Z1791" s="3" t="s">
        <v>1741</v>
      </c>
      <c r="AA1791" s="3" t="s">
        <v>1741</v>
      </c>
      <c r="AB1791" s="3" t="s">
        <v>1741</v>
      </c>
      <c r="AC1791" s="3" t="s">
        <v>1741</v>
      </c>
      <c r="AD1791" s="3" t="s">
        <v>1741</v>
      </c>
      <c r="AE1791" s="3" t="s">
        <v>1741</v>
      </c>
      <c r="AF1791" s="3" t="s">
        <v>1741</v>
      </c>
      <c r="AG1791" s="3" t="s">
        <v>1741</v>
      </c>
      <c r="AH1791" s="3" t="s">
        <v>1741</v>
      </c>
      <c r="AI1791" s="15" t="s">
        <v>1741</v>
      </c>
    </row>
    <row r="1792" spans="1:35" x14ac:dyDescent="0.3">
      <c r="A1792" s="108" t="s">
        <v>1741</v>
      </c>
      <c r="B1792" s="95" t="s">
        <v>546</v>
      </c>
      <c r="C1792" s="95" t="s">
        <v>2004</v>
      </c>
      <c r="D1792" s="9">
        <v>2014</v>
      </c>
      <c r="E1792" s="4">
        <v>41876</v>
      </c>
      <c r="F1792" s="205">
        <v>6576900</v>
      </c>
      <c r="G1792" s="174">
        <v>152125</v>
      </c>
      <c r="H1792" s="1">
        <v>5.56</v>
      </c>
      <c r="I1792" s="1">
        <v>1.02</v>
      </c>
      <c r="J1792" s="1" t="s">
        <v>1741</v>
      </c>
      <c r="K1792" s="1" t="s">
        <v>1741</v>
      </c>
      <c r="L1792" s="1" t="s">
        <v>1741</v>
      </c>
      <c r="M1792" s="1" t="s">
        <v>1741</v>
      </c>
      <c r="N1792" s="1" t="s">
        <v>1741</v>
      </c>
      <c r="O1792" s="1" t="s">
        <v>1741</v>
      </c>
      <c r="P1792" s="1" t="s">
        <v>1741</v>
      </c>
      <c r="Q1792" s="1" t="s">
        <v>1741</v>
      </c>
      <c r="R1792" s="1" t="s">
        <v>1741</v>
      </c>
      <c r="S1792" s="1" t="s">
        <v>1741</v>
      </c>
      <c r="T1792" s="1" t="s">
        <v>1741</v>
      </c>
      <c r="U1792" s="1" t="s">
        <v>1741</v>
      </c>
      <c r="V1792" s="1" t="s">
        <v>1741</v>
      </c>
      <c r="W1792" s="3" t="s">
        <v>1741</v>
      </c>
      <c r="X1792" s="3" t="s">
        <v>1741</v>
      </c>
      <c r="Y1792" s="3" t="s">
        <v>1741</v>
      </c>
      <c r="Z1792" s="3" t="s">
        <v>1741</v>
      </c>
      <c r="AA1792" s="3" t="s">
        <v>1741</v>
      </c>
      <c r="AB1792" s="3" t="s">
        <v>1741</v>
      </c>
      <c r="AC1792" s="3" t="s">
        <v>1741</v>
      </c>
      <c r="AD1792" s="3" t="s">
        <v>1741</v>
      </c>
      <c r="AE1792" s="3" t="s">
        <v>1741</v>
      </c>
      <c r="AF1792" s="3" t="s">
        <v>1741</v>
      </c>
      <c r="AG1792" s="3" t="s">
        <v>1741</v>
      </c>
      <c r="AH1792" s="3" t="s">
        <v>1741</v>
      </c>
      <c r="AI1792" s="15" t="s">
        <v>1741</v>
      </c>
    </row>
    <row r="1793" spans="1:35" x14ac:dyDescent="0.3">
      <c r="A1793" s="108" t="s">
        <v>1741</v>
      </c>
      <c r="B1793" s="95" t="s">
        <v>546</v>
      </c>
      <c r="C1793" s="95" t="s">
        <v>2004</v>
      </c>
      <c r="D1793" s="9">
        <v>2014</v>
      </c>
      <c r="E1793" s="4">
        <v>41908</v>
      </c>
      <c r="F1793" s="205">
        <v>6576900</v>
      </c>
      <c r="G1793" s="174">
        <v>152125</v>
      </c>
      <c r="H1793" s="1">
        <v>5.65</v>
      </c>
      <c r="I1793" s="1">
        <v>1.65</v>
      </c>
      <c r="J1793" s="1">
        <v>1.78</v>
      </c>
      <c r="K1793" s="1">
        <v>2.72</v>
      </c>
      <c r="L1793" s="1">
        <v>1.08</v>
      </c>
      <c r="M1793" s="1">
        <v>2.0499999999999998</v>
      </c>
      <c r="N1793" s="1" t="s">
        <v>585</v>
      </c>
      <c r="O1793" s="1" t="s">
        <v>557</v>
      </c>
      <c r="P1793" s="1" t="s">
        <v>1741</v>
      </c>
      <c r="Q1793" s="1" t="s">
        <v>1741</v>
      </c>
      <c r="R1793" s="1" t="s">
        <v>557</v>
      </c>
      <c r="S1793" s="1" t="s">
        <v>581</v>
      </c>
      <c r="T1793" s="1" t="s">
        <v>1741</v>
      </c>
      <c r="U1793" s="1" t="s">
        <v>1741</v>
      </c>
      <c r="V1793" s="1" t="s">
        <v>1741</v>
      </c>
      <c r="W1793" s="3" t="s">
        <v>1741</v>
      </c>
      <c r="X1793" s="3" t="s">
        <v>1741</v>
      </c>
      <c r="Y1793" s="3" t="s">
        <v>1741</v>
      </c>
      <c r="Z1793" s="3" t="s">
        <v>1741</v>
      </c>
      <c r="AA1793" s="3" t="s">
        <v>1741</v>
      </c>
      <c r="AB1793" s="3" t="s">
        <v>1741</v>
      </c>
      <c r="AC1793" s="3" t="s">
        <v>1741</v>
      </c>
      <c r="AD1793" s="3" t="s">
        <v>1741</v>
      </c>
      <c r="AE1793" s="3" t="s">
        <v>1741</v>
      </c>
      <c r="AF1793" s="3" t="s">
        <v>1741</v>
      </c>
      <c r="AG1793" s="3" t="s">
        <v>1741</v>
      </c>
      <c r="AH1793" s="3" t="s">
        <v>1741</v>
      </c>
      <c r="AI1793" s="15" t="s">
        <v>1741</v>
      </c>
    </row>
    <row r="1794" spans="1:35" x14ac:dyDescent="0.3">
      <c r="A1794" s="108" t="s">
        <v>1741</v>
      </c>
      <c r="B1794" s="95" t="s">
        <v>546</v>
      </c>
      <c r="C1794" s="95" t="s">
        <v>2004</v>
      </c>
      <c r="D1794" s="9">
        <v>2014</v>
      </c>
      <c r="E1794" s="4">
        <v>41935</v>
      </c>
      <c r="F1794" s="205">
        <v>6576900</v>
      </c>
      <c r="G1794" s="174">
        <v>152125</v>
      </c>
      <c r="H1794" s="1">
        <v>8.2899999999999991</v>
      </c>
      <c r="I1794" s="1">
        <v>2.69</v>
      </c>
      <c r="J1794" s="1">
        <v>2.29</v>
      </c>
      <c r="K1794" s="1">
        <v>1.55</v>
      </c>
      <c r="L1794" s="1">
        <v>0.47199999999999998</v>
      </c>
      <c r="M1794" s="1">
        <v>3.48</v>
      </c>
      <c r="N1794" s="1" t="s">
        <v>551</v>
      </c>
      <c r="O1794" s="1" t="s">
        <v>557</v>
      </c>
      <c r="P1794" s="1" t="s">
        <v>1741</v>
      </c>
      <c r="Q1794" s="1" t="s">
        <v>1741</v>
      </c>
      <c r="R1794" s="1" t="s">
        <v>582</v>
      </c>
      <c r="S1794" s="1" t="s">
        <v>589</v>
      </c>
      <c r="T1794" s="1" t="s">
        <v>1741</v>
      </c>
      <c r="U1794" s="1" t="s">
        <v>1741</v>
      </c>
      <c r="V1794" s="1" t="s">
        <v>1741</v>
      </c>
      <c r="W1794" s="3" t="s">
        <v>1741</v>
      </c>
      <c r="X1794" s="3" t="s">
        <v>1741</v>
      </c>
      <c r="Y1794" s="3" t="s">
        <v>1741</v>
      </c>
      <c r="Z1794" s="3" t="s">
        <v>1741</v>
      </c>
      <c r="AA1794" s="3" t="s">
        <v>1741</v>
      </c>
      <c r="AB1794" s="3" t="s">
        <v>1741</v>
      </c>
      <c r="AC1794" s="3" t="s">
        <v>1741</v>
      </c>
      <c r="AD1794" s="3" t="s">
        <v>1741</v>
      </c>
      <c r="AE1794" s="3" t="s">
        <v>1741</v>
      </c>
      <c r="AF1794" s="3" t="s">
        <v>1741</v>
      </c>
      <c r="AG1794" s="3" t="s">
        <v>1741</v>
      </c>
      <c r="AH1794" s="3" t="s">
        <v>1741</v>
      </c>
      <c r="AI1794" s="15" t="s">
        <v>1741</v>
      </c>
    </row>
    <row r="1795" spans="1:35" x14ac:dyDescent="0.3">
      <c r="A1795" s="108" t="s">
        <v>1741</v>
      </c>
      <c r="B1795" s="95" t="s">
        <v>546</v>
      </c>
      <c r="C1795" s="95" t="s">
        <v>2004</v>
      </c>
      <c r="D1795" s="9">
        <v>2014</v>
      </c>
      <c r="E1795" s="4">
        <v>41970</v>
      </c>
      <c r="F1795" s="205">
        <v>6576900</v>
      </c>
      <c r="G1795" s="174">
        <v>152125</v>
      </c>
      <c r="H1795" s="1">
        <v>7.69</v>
      </c>
      <c r="I1795" s="1">
        <v>1.81</v>
      </c>
      <c r="J1795" s="1" t="s">
        <v>1741</v>
      </c>
      <c r="K1795" s="1" t="s">
        <v>1741</v>
      </c>
      <c r="L1795" s="1" t="s">
        <v>1741</v>
      </c>
      <c r="M1795" s="1" t="s">
        <v>1741</v>
      </c>
      <c r="N1795" s="1" t="s">
        <v>1741</v>
      </c>
      <c r="O1795" s="1" t="s">
        <v>1741</v>
      </c>
      <c r="P1795" s="1" t="s">
        <v>1741</v>
      </c>
      <c r="Q1795" s="1" t="s">
        <v>1741</v>
      </c>
      <c r="R1795" s="1" t="s">
        <v>1741</v>
      </c>
      <c r="S1795" s="1" t="s">
        <v>1741</v>
      </c>
      <c r="T1795" s="1" t="s">
        <v>1741</v>
      </c>
      <c r="U1795" s="1" t="s">
        <v>1741</v>
      </c>
      <c r="V1795" s="1" t="s">
        <v>1741</v>
      </c>
      <c r="W1795" s="3" t="s">
        <v>1741</v>
      </c>
      <c r="X1795" s="3" t="s">
        <v>1741</v>
      </c>
      <c r="Y1795" s="3" t="s">
        <v>1741</v>
      </c>
      <c r="Z1795" s="3" t="s">
        <v>1741</v>
      </c>
      <c r="AA1795" s="3" t="s">
        <v>1741</v>
      </c>
      <c r="AB1795" s="3" t="s">
        <v>1741</v>
      </c>
      <c r="AC1795" s="3" t="s">
        <v>1741</v>
      </c>
      <c r="AD1795" s="3" t="s">
        <v>1741</v>
      </c>
      <c r="AE1795" s="3" t="s">
        <v>1741</v>
      </c>
      <c r="AF1795" s="3" t="s">
        <v>1741</v>
      </c>
      <c r="AG1795" s="3" t="s">
        <v>1741</v>
      </c>
      <c r="AH1795" s="3" t="s">
        <v>1741</v>
      </c>
      <c r="AI1795" s="15" t="s">
        <v>1741</v>
      </c>
    </row>
    <row r="1796" spans="1:35" x14ac:dyDescent="0.3">
      <c r="A1796" s="108" t="s">
        <v>1741</v>
      </c>
      <c r="B1796" s="95" t="s">
        <v>546</v>
      </c>
      <c r="C1796" s="95" t="s">
        <v>2004</v>
      </c>
      <c r="D1796" s="9">
        <v>2014</v>
      </c>
      <c r="E1796" s="4">
        <v>41992</v>
      </c>
      <c r="F1796" s="205">
        <v>6576900</v>
      </c>
      <c r="G1796" s="174">
        <v>152125</v>
      </c>
      <c r="H1796" s="1">
        <v>5.69</v>
      </c>
      <c r="I1796" s="1">
        <v>1.64</v>
      </c>
      <c r="J1796" s="1" t="s">
        <v>1741</v>
      </c>
      <c r="K1796" s="1" t="s">
        <v>1741</v>
      </c>
      <c r="L1796" s="1" t="s">
        <v>1741</v>
      </c>
      <c r="M1796" s="1" t="s">
        <v>1741</v>
      </c>
      <c r="N1796" s="1" t="s">
        <v>1741</v>
      </c>
      <c r="O1796" s="1" t="s">
        <v>1741</v>
      </c>
      <c r="P1796" s="1" t="s">
        <v>1741</v>
      </c>
      <c r="Q1796" s="1" t="s">
        <v>1741</v>
      </c>
      <c r="R1796" s="1" t="s">
        <v>1741</v>
      </c>
      <c r="S1796" s="1" t="s">
        <v>1741</v>
      </c>
      <c r="T1796" s="1" t="s">
        <v>1741</v>
      </c>
      <c r="U1796" s="1" t="s">
        <v>1741</v>
      </c>
      <c r="V1796" s="1" t="s">
        <v>1741</v>
      </c>
      <c r="W1796" s="3" t="s">
        <v>1741</v>
      </c>
      <c r="X1796" s="3" t="s">
        <v>1741</v>
      </c>
      <c r="Y1796" s="3" t="s">
        <v>1741</v>
      </c>
      <c r="Z1796" s="3" t="s">
        <v>1741</v>
      </c>
      <c r="AA1796" s="3" t="s">
        <v>1741</v>
      </c>
      <c r="AB1796" s="3" t="s">
        <v>1741</v>
      </c>
      <c r="AC1796" s="3" t="s">
        <v>1741</v>
      </c>
      <c r="AD1796" s="3" t="s">
        <v>1741</v>
      </c>
      <c r="AE1796" s="3" t="s">
        <v>1741</v>
      </c>
      <c r="AF1796" s="3" t="s">
        <v>1741</v>
      </c>
      <c r="AG1796" s="3" t="s">
        <v>1741</v>
      </c>
      <c r="AH1796" s="3" t="s">
        <v>1741</v>
      </c>
      <c r="AI1796" s="15" t="s">
        <v>1741</v>
      </c>
    </row>
    <row r="1797" spans="1:35" x14ac:dyDescent="0.3">
      <c r="A1797" s="108" t="s">
        <v>1741</v>
      </c>
      <c r="B1797" s="89" t="s">
        <v>1279</v>
      </c>
      <c r="C1797" s="89" t="s">
        <v>466</v>
      </c>
      <c r="D1797" s="9">
        <v>2014</v>
      </c>
      <c r="E1797" s="4">
        <v>41667</v>
      </c>
      <c r="F1797" s="205">
        <v>6578210</v>
      </c>
      <c r="G1797" s="174">
        <v>158727</v>
      </c>
      <c r="H1797" s="1">
        <v>2.62</v>
      </c>
      <c r="I1797" s="1">
        <v>3.03</v>
      </c>
      <c r="J1797" s="1" t="s">
        <v>1741</v>
      </c>
      <c r="K1797" s="1" t="s">
        <v>1741</v>
      </c>
      <c r="L1797" s="1" t="s">
        <v>1741</v>
      </c>
      <c r="M1797" s="1" t="s">
        <v>1741</v>
      </c>
      <c r="N1797" s="1" t="s">
        <v>1741</v>
      </c>
      <c r="O1797" s="1" t="s">
        <v>1741</v>
      </c>
      <c r="P1797" s="1" t="s">
        <v>1741</v>
      </c>
      <c r="Q1797" s="1" t="s">
        <v>1741</v>
      </c>
      <c r="R1797" s="1" t="s">
        <v>1741</v>
      </c>
      <c r="S1797" s="1" t="s">
        <v>1741</v>
      </c>
      <c r="T1797" s="1" t="s">
        <v>1741</v>
      </c>
      <c r="U1797" s="1" t="s">
        <v>1741</v>
      </c>
      <c r="V1797" s="1" t="s">
        <v>1741</v>
      </c>
      <c r="W1797" s="3" t="s">
        <v>1741</v>
      </c>
      <c r="X1797" s="3" t="s">
        <v>1741</v>
      </c>
      <c r="Y1797" s="3" t="s">
        <v>1741</v>
      </c>
      <c r="Z1797" s="3" t="s">
        <v>1741</v>
      </c>
      <c r="AA1797" s="3" t="s">
        <v>1741</v>
      </c>
      <c r="AB1797" s="3" t="s">
        <v>1741</v>
      </c>
      <c r="AC1797" s="3" t="s">
        <v>1741</v>
      </c>
      <c r="AD1797" s="3" t="s">
        <v>1741</v>
      </c>
      <c r="AE1797" s="3" t="s">
        <v>1741</v>
      </c>
      <c r="AF1797" s="3" t="s">
        <v>1741</v>
      </c>
      <c r="AG1797" s="3" t="s">
        <v>1741</v>
      </c>
      <c r="AH1797" s="3" t="s">
        <v>1741</v>
      </c>
      <c r="AI1797" s="15" t="s">
        <v>1741</v>
      </c>
    </row>
    <row r="1798" spans="1:35" x14ac:dyDescent="0.3">
      <c r="A1798" s="108" t="s">
        <v>1741</v>
      </c>
      <c r="B1798" s="89" t="s">
        <v>1279</v>
      </c>
      <c r="C1798" s="89" t="s">
        <v>466</v>
      </c>
      <c r="D1798" s="9">
        <v>2014</v>
      </c>
      <c r="E1798" s="4">
        <v>41691</v>
      </c>
      <c r="F1798" s="205">
        <v>6578210</v>
      </c>
      <c r="G1798" s="174">
        <v>158727</v>
      </c>
      <c r="H1798" s="1">
        <v>4.72</v>
      </c>
      <c r="I1798" s="1">
        <v>2.0499999999999998</v>
      </c>
      <c r="J1798" s="1" t="s">
        <v>1741</v>
      </c>
      <c r="K1798" s="1" t="s">
        <v>1741</v>
      </c>
      <c r="L1798" s="1" t="s">
        <v>1741</v>
      </c>
      <c r="M1798" s="1" t="s">
        <v>1741</v>
      </c>
      <c r="N1798" s="1" t="s">
        <v>1741</v>
      </c>
      <c r="O1798" s="1" t="s">
        <v>1741</v>
      </c>
      <c r="P1798" s="1" t="s">
        <v>1741</v>
      </c>
      <c r="Q1798" s="1" t="s">
        <v>1741</v>
      </c>
      <c r="R1798" s="1" t="s">
        <v>1741</v>
      </c>
      <c r="S1798" s="1" t="s">
        <v>1741</v>
      </c>
      <c r="T1798" s="1" t="s">
        <v>1741</v>
      </c>
      <c r="U1798" s="1" t="s">
        <v>1741</v>
      </c>
      <c r="V1798" s="1" t="s">
        <v>1741</v>
      </c>
      <c r="W1798" s="3" t="s">
        <v>1741</v>
      </c>
      <c r="X1798" s="3" t="s">
        <v>1741</v>
      </c>
      <c r="Y1798" s="3" t="s">
        <v>1741</v>
      </c>
      <c r="Z1798" s="3" t="s">
        <v>1741</v>
      </c>
      <c r="AA1798" s="3" t="s">
        <v>1741</v>
      </c>
      <c r="AB1798" s="3" t="s">
        <v>1741</v>
      </c>
      <c r="AC1798" s="3" t="s">
        <v>1741</v>
      </c>
      <c r="AD1798" s="3" t="s">
        <v>1741</v>
      </c>
      <c r="AE1798" s="3" t="s">
        <v>1741</v>
      </c>
      <c r="AF1798" s="3" t="s">
        <v>1741</v>
      </c>
      <c r="AG1798" s="3" t="s">
        <v>1741</v>
      </c>
      <c r="AH1798" s="3" t="s">
        <v>1741</v>
      </c>
      <c r="AI1798" s="15" t="s">
        <v>1741</v>
      </c>
    </row>
    <row r="1799" spans="1:35" x14ac:dyDescent="0.3">
      <c r="A1799" s="108" t="s">
        <v>1741</v>
      </c>
      <c r="B1799" s="89" t="s">
        <v>1279</v>
      </c>
      <c r="C1799" s="89" t="s">
        <v>466</v>
      </c>
      <c r="D1799" s="9">
        <v>2014</v>
      </c>
      <c r="E1799" s="4">
        <v>41726</v>
      </c>
      <c r="F1799" s="205">
        <v>6578210</v>
      </c>
      <c r="G1799" s="174">
        <v>158727</v>
      </c>
      <c r="H1799" s="1">
        <v>4.25</v>
      </c>
      <c r="I1799" s="1">
        <v>0.877</v>
      </c>
      <c r="J1799" s="1">
        <v>2.15</v>
      </c>
      <c r="K1799" s="1" t="s">
        <v>581</v>
      </c>
      <c r="L1799" s="1" t="s">
        <v>551</v>
      </c>
      <c r="M1799" s="1" t="s">
        <v>583</v>
      </c>
      <c r="N1799" s="1" t="s">
        <v>556</v>
      </c>
      <c r="O1799" s="1" t="s">
        <v>551</v>
      </c>
      <c r="P1799" s="1" t="s">
        <v>1741</v>
      </c>
      <c r="Q1799" s="1" t="s">
        <v>582</v>
      </c>
      <c r="R1799" s="1" t="s">
        <v>581</v>
      </c>
      <c r="S1799" s="1" t="s">
        <v>581</v>
      </c>
      <c r="T1799" s="1" t="s">
        <v>1741</v>
      </c>
      <c r="U1799" s="1" t="s">
        <v>1741</v>
      </c>
      <c r="V1799" s="1" t="s">
        <v>1741</v>
      </c>
      <c r="W1799" s="3" t="s">
        <v>1741</v>
      </c>
      <c r="X1799" s="3" t="s">
        <v>1741</v>
      </c>
      <c r="Y1799" s="3" t="s">
        <v>1741</v>
      </c>
      <c r="Z1799" s="3" t="s">
        <v>1741</v>
      </c>
      <c r="AA1799" s="3" t="s">
        <v>1741</v>
      </c>
      <c r="AB1799" s="3" t="s">
        <v>1741</v>
      </c>
      <c r="AC1799" s="3" t="s">
        <v>1741</v>
      </c>
      <c r="AD1799" s="3" t="s">
        <v>1741</v>
      </c>
      <c r="AE1799" s="3" t="s">
        <v>1741</v>
      </c>
      <c r="AF1799" s="3" t="s">
        <v>1741</v>
      </c>
      <c r="AG1799" s="3" t="s">
        <v>1741</v>
      </c>
      <c r="AH1799" s="3" t="s">
        <v>1741</v>
      </c>
      <c r="AI1799" s="15" t="s">
        <v>1741</v>
      </c>
    </row>
    <row r="1800" spans="1:35" x14ac:dyDescent="0.3">
      <c r="A1800" s="108" t="s">
        <v>1741</v>
      </c>
      <c r="B1800" s="89" t="s">
        <v>1279</v>
      </c>
      <c r="C1800" s="89" t="s">
        <v>466</v>
      </c>
      <c r="D1800" s="9">
        <v>2014</v>
      </c>
      <c r="E1800" s="4">
        <v>41757</v>
      </c>
      <c r="F1800" s="205">
        <v>6578210</v>
      </c>
      <c r="G1800" s="174">
        <v>158727</v>
      </c>
      <c r="H1800" s="1">
        <v>3.59</v>
      </c>
      <c r="I1800" s="1">
        <v>1.2</v>
      </c>
      <c r="J1800" s="1" t="s">
        <v>1741</v>
      </c>
      <c r="K1800" s="1" t="s">
        <v>1741</v>
      </c>
      <c r="L1800" s="1" t="s">
        <v>1741</v>
      </c>
      <c r="M1800" s="1" t="s">
        <v>1741</v>
      </c>
      <c r="N1800" s="1" t="s">
        <v>1741</v>
      </c>
      <c r="O1800" s="1" t="s">
        <v>1741</v>
      </c>
      <c r="P1800" s="1" t="s">
        <v>1741</v>
      </c>
      <c r="Q1800" s="1" t="s">
        <v>1741</v>
      </c>
      <c r="R1800" s="1" t="s">
        <v>1741</v>
      </c>
      <c r="S1800" s="1" t="s">
        <v>1741</v>
      </c>
      <c r="T1800" s="1" t="s">
        <v>1741</v>
      </c>
      <c r="U1800" s="1" t="s">
        <v>1741</v>
      </c>
      <c r="V1800" s="1" t="s">
        <v>1741</v>
      </c>
      <c r="W1800" s="3" t="s">
        <v>1741</v>
      </c>
      <c r="X1800" s="3" t="s">
        <v>1741</v>
      </c>
      <c r="Y1800" s="3" t="s">
        <v>1741</v>
      </c>
      <c r="Z1800" s="3" t="s">
        <v>1741</v>
      </c>
      <c r="AA1800" s="3" t="s">
        <v>1741</v>
      </c>
      <c r="AB1800" s="3" t="s">
        <v>1741</v>
      </c>
      <c r="AC1800" s="3" t="s">
        <v>1741</v>
      </c>
      <c r="AD1800" s="3" t="s">
        <v>1741</v>
      </c>
      <c r="AE1800" s="3" t="s">
        <v>1741</v>
      </c>
      <c r="AF1800" s="3" t="s">
        <v>1741</v>
      </c>
      <c r="AG1800" s="3" t="s">
        <v>1741</v>
      </c>
      <c r="AH1800" s="3" t="s">
        <v>1741</v>
      </c>
      <c r="AI1800" s="15" t="s">
        <v>1741</v>
      </c>
    </row>
    <row r="1801" spans="1:35" x14ac:dyDescent="0.3">
      <c r="A1801" s="108" t="s">
        <v>1741</v>
      </c>
      <c r="B1801" s="89" t="s">
        <v>1279</v>
      </c>
      <c r="C1801" s="89" t="s">
        <v>466</v>
      </c>
      <c r="D1801" s="9">
        <v>2014</v>
      </c>
      <c r="E1801" s="4">
        <v>41787</v>
      </c>
      <c r="F1801" s="205">
        <v>6578210</v>
      </c>
      <c r="G1801" s="174">
        <v>158727</v>
      </c>
      <c r="H1801" s="1">
        <v>4.67</v>
      </c>
      <c r="I1801" s="1">
        <v>1.38</v>
      </c>
      <c r="J1801" s="1" t="s">
        <v>1741</v>
      </c>
      <c r="K1801" s="1" t="s">
        <v>1741</v>
      </c>
      <c r="L1801" s="1" t="s">
        <v>1741</v>
      </c>
      <c r="M1801" s="1" t="s">
        <v>1741</v>
      </c>
      <c r="N1801" s="1" t="s">
        <v>1741</v>
      </c>
      <c r="O1801" s="1" t="s">
        <v>1741</v>
      </c>
      <c r="P1801" s="1" t="s">
        <v>1741</v>
      </c>
      <c r="Q1801" s="1" t="s">
        <v>1741</v>
      </c>
      <c r="R1801" s="1" t="s">
        <v>1741</v>
      </c>
      <c r="S1801" s="1" t="s">
        <v>1741</v>
      </c>
      <c r="T1801" s="1" t="s">
        <v>1741</v>
      </c>
      <c r="U1801" s="1" t="s">
        <v>1741</v>
      </c>
      <c r="V1801" s="1" t="s">
        <v>1741</v>
      </c>
      <c r="W1801" s="3" t="s">
        <v>1741</v>
      </c>
      <c r="X1801" s="3" t="s">
        <v>1741</v>
      </c>
      <c r="Y1801" s="3" t="s">
        <v>1741</v>
      </c>
      <c r="Z1801" s="3" t="s">
        <v>1741</v>
      </c>
      <c r="AA1801" s="3" t="s">
        <v>1741</v>
      </c>
      <c r="AB1801" s="3" t="s">
        <v>1741</v>
      </c>
      <c r="AC1801" s="3" t="s">
        <v>1741</v>
      </c>
      <c r="AD1801" s="3" t="s">
        <v>1741</v>
      </c>
      <c r="AE1801" s="3" t="s">
        <v>1741</v>
      </c>
      <c r="AF1801" s="3" t="s">
        <v>1741</v>
      </c>
      <c r="AG1801" s="3" t="s">
        <v>1741</v>
      </c>
      <c r="AH1801" s="3" t="s">
        <v>1741</v>
      </c>
      <c r="AI1801" s="15" t="s">
        <v>1741</v>
      </c>
    </row>
    <row r="1802" spans="1:35" x14ac:dyDescent="0.3">
      <c r="A1802" s="108" t="s">
        <v>1741</v>
      </c>
      <c r="B1802" s="89" t="s">
        <v>1279</v>
      </c>
      <c r="C1802" s="89" t="s">
        <v>466</v>
      </c>
      <c r="D1802" s="9">
        <v>2014</v>
      </c>
      <c r="E1802" s="4">
        <v>41820</v>
      </c>
      <c r="F1802" s="205">
        <v>6578210</v>
      </c>
      <c r="G1802" s="174">
        <v>158727</v>
      </c>
      <c r="H1802" s="1">
        <v>2.78</v>
      </c>
      <c r="I1802" s="1">
        <v>1.26</v>
      </c>
      <c r="J1802" s="1">
        <v>1.1100000000000001</v>
      </c>
      <c r="K1802" s="1">
        <v>1.46</v>
      </c>
      <c r="L1802" s="1">
        <v>1.04</v>
      </c>
      <c r="M1802" s="1" t="s">
        <v>583</v>
      </c>
      <c r="N1802" s="1" t="s">
        <v>551</v>
      </c>
      <c r="O1802" s="1" t="s">
        <v>586</v>
      </c>
      <c r="P1802" s="1" t="s">
        <v>1741</v>
      </c>
      <c r="Q1802" s="1" t="s">
        <v>1741</v>
      </c>
      <c r="R1802" s="1" t="s">
        <v>557</v>
      </c>
      <c r="S1802" s="1" t="s">
        <v>587</v>
      </c>
      <c r="T1802" s="1" t="s">
        <v>1741</v>
      </c>
      <c r="U1802" s="1" t="s">
        <v>1741</v>
      </c>
      <c r="V1802" s="1" t="s">
        <v>1741</v>
      </c>
      <c r="W1802" s="3" t="s">
        <v>1741</v>
      </c>
      <c r="X1802" s="3" t="s">
        <v>1741</v>
      </c>
      <c r="Y1802" s="3" t="s">
        <v>1741</v>
      </c>
      <c r="Z1802" s="3" t="s">
        <v>1741</v>
      </c>
      <c r="AA1802" s="3" t="s">
        <v>1741</v>
      </c>
      <c r="AB1802" s="3" t="s">
        <v>1741</v>
      </c>
      <c r="AC1802" s="3" t="s">
        <v>1741</v>
      </c>
      <c r="AD1802" s="3" t="s">
        <v>1741</v>
      </c>
      <c r="AE1802" s="3" t="s">
        <v>1741</v>
      </c>
      <c r="AF1802" s="3" t="s">
        <v>1741</v>
      </c>
      <c r="AG1802" s="3" t="s">
        <v>1741</v>
      </c>
      <c r="AH1802" s="3" t="s">
        <v>1741</v>
      </c>
      <c r="AI1802" s="15" t="s">
        <v>1741</v>
      </c>
    </row>
    <row r="1803" spans="1:35" x14ac:dyDescent="0.3">
      <c r="A1803" s="108" t="s">
        <v>1741</v>
      </c>
      <c r="B1803" s="89" t="s">
        <v>1279</v>
      </c>
      <c r="C1803" s="89" t="s">
        <v>466</v>
      </c>
      <c r="D1803" s="9">
        <v>2014</v>
      </c>
      <c r="E1803" s="4">
        <v>41845</v>
      </c>
      <c r="F1803" s="205">
        <v>6578210</v>
      </c>
      <c r="G1803" s="174">
        <v>158727</v>
      </c>
      <c r="H1803" s="1">
        <v>3.28</v>
      </c>
      <c r="I1803" s="1">
        <v>1.54</v>
      </c>
      <c r="J1803" s="1">
        <v>1.53</v>
      </c>
      <c r="K1803" s="1">
        <v>1.39</v>
      </c>
      <c r="L1803" s="1" t="s">
        <v>582</v>
      </c>
      <c r="M1803" s="1" t="s">
        <v>590</v>
      </c>
      <c r="N1803" s="1" t="s">
        <v>588</v>
      </c>
      <c r="O1803" s="1" t="s">
        <v>589</v>
      </c>
      <c r="P1803" s="1" t="s">
        <v>1741</v>
      </c>
      <c r="Q1803" s="1" t="s">
        <v>1741</v>
      </c>
      <c r="R1803" s="1" t="s">
        <v>582</v>
      </c>
      <c r="S1803" s="1" t="s">
        <v>589</v>
      </c>
      <c r="T1803" s="1" t="s">
        <v>1741</v>
      </c>
      <c r="U1803" s="1" t="s">
        <v>1741</v>
      </c>
      <c r="V1803" s="1" t="s">
        <v>1741</v>
      </c>
      <c r="W1803" s="3" t="s">
        <v>1741</v>
      </c>
      <c r="X1803" s="3" t="s">
        <v>1741</v>
      </c>
      <c r="Y1803" s="3" t="s">
        <v>1741</v>
      </c>
      <c r="Z1803" s="3" t="s">
        <v>1741</v>
      </c>
      <c r="AA1803" s="3" t="s">
        <v>1741</v>
      </c>
      <c r="AB1803" s="3" t="s">
        <v>1741</v>
      </c>
      <c r="AC1803" s="3" t="s">
        <v>1741</v>
      </c>
      <c r="AD1803" s="3" t="s">
        <v>1741</v>
      </c>
      <c r="AE1803" s="3" t="s">
        <v>1741</v>
      </c>
      <c r="AF1803" s="3" t="s">
        <v>1741</v>
      </c>
      <c r="AG1803" s="3" t="s">
        <v>1741</v>
      </c>
      <c r="AH1803" s="3" t="s">
        <v>1741</v>
      </c>
      <c r="AI1803" s="15" t="s">
        <v>1741</v>
      </c>
    </row>
    <row r="1804" spans="1:35" x14ac:dyDescent="0.3">
      <c r="A1804" s="108" t="s">
        <v>1741</v>
      </c>
      <c r="B1804" s="89" t="s">
        <v>1279</v>
      </c>
      <c r="C1804" s="89" t="s">
        <v>466</v>
      </c>
      <c r="D1804" s="9">
        <v>2014</v>
      </c>
      <c r="E1804" s="4">
        <v>41876</v>
      </c>
      <c r="F1804" s="205">
        <v>6578210</v>
      </c>
      <c r="G1804" s="174">
        <v>158727</v>
      </c>
      <c r="H1804" s="1">
        <v>3.65</v>
      </c>
      <c r="I1804" s="1" t="s">
        <v>590</v>
      </c>
      <c r="J1804" s="1" t="s">
        <v>1741</v>
      </c>
      <c r="K1804" s="1" t="s">
        <v>1741</v>
      </c>
      <c r="L1804" s="1" t="s">
        <v>1741</v>
      </c>
      <c r="M1804" s="1" t="s">
        <v>1741</v>
      </c>
      <c r="N1804" s="1" t="s">
        <v>1741</v>
      </c>
      <c r="O1804" s="1" t="s">
        <v>1741</v>
      </c>
      <c r="P1804" s="1" t="s">
        <v>1741</v>
      </c>
      <c r="Q1804" s="1" t="s">
        <v>1741</v>
      </c>
      <c r="R1804" s="1" t="s">
        <v>1741</v>
      </c>
      <c r="S1804" s="1" t="s">
        <v>1741</v>
      </c>
      <c r="T1804" s="1" t="s">
        <v>1741</v>
      </c>
      <c r="U1804" s="1" t="s">
        <v>1741</v>
      </c>
      <c r="V1804" s="1" t="s">
        <v>1741</v>
      </c>
      <c r="W1804" s="3" t="s">
        <v>1741</v>
      </c>
      <c r="X1804" s="3" t="s">
        <v>1741</v>
      </c>
      <c r="Y1804" s="3" t="s">
        <v>1741</v>
      </c>
      <c r="Z1804" s="3" t="s">
        <v>1741</v>
      </c>
      <c r="AA1804" s="3" t="s">
        <v>1741</v>
      </c>
      <c r="AB1804" s="3" t="s">
        <v>1741</v>
      </c>
      <c r="AC1804" s="3" t="s">
        <v>1741</v>
      </c>
      <c r="AD1804" s="3" t="s">
        <v>1741</v>
      </c>
      <c r="AE1804" s="3" t="s">
        <v>1741</v>
      </c>
      <c r="AF1804" s="3" t="s">
        <v>1741</v>
      </c>
      <c r="AG1804" s="3" t="s">
        <v>1741</v>
      </c>
      <c r="AH1804" s="3" t="s">
        <v>1741</v>
      </c>
      <c r="AI1804" s="15" t="s">
        <v>1741</v>
      </c>
    </row>
    <row r="1805" spans="1:35" x14ac:dyDescent="0.3">
      <c r="A1805" s="108" t="s">
        <v>1741</v>
      </c>
      <c r="B1805" s="89" t="s">
        <v>1279</v>
      </c>
      <c r="C1805" s="89" t="s">
        <v>466</v>
      </c>
      <c r="D1805" s="9">
        <v>2014</v>
      </c>
      <c r="E1805" s="4">
        <v>41908</v>
      </c>
      <c r="F1805" s="205">
        <v>6578210</v>
      </c>
      <c r="G1805" s="174">
        <v>158727</v>
      </c>
      <c r="H1805" s="1">
        <v>2.59</v>
      </c>
      <c r="I1805" s="1">
        <v>0.75600000000000001</v>
      </c>
      <c r="J1805" s="1">
        <v>0.92300000000000004</v>
      </c>
      <c r="K1805" s="1">
        <v>1.36</v>
      </c>
      <c r="L1805" s="1">
        <v>0.58699999999999997</v>
      </c>
      <c r="M1805" s="1">
        <v>0.67600000000000005</v>
      </c>
      <c r="N1805" s="1" t="s">
        <v>585</v>
      </c>
      <c r="O1805" s="1" t="s">
        <v>557</v>
      </c>
      <c r="P1805" s="1" t="s">
        <v>1741</v>
      </c>
      <c r="Q1805" s="1" t="s">
        <v>1741</v>
      </c>
      <c r="R1805" s="1" t="s">
        <v>557</v>
      </c>
      <c r="S1805" s="1" t="s">
        <v>581</v>
      </c>
      <c r="T1805" s="1" t="s">
        <v>1741</v>
      </c>
      <c r="U1805" s="1" t="s">
        <v>1741</v>
      </c>
      <c r="V1805" s="1" t="s">
        <v>1741</v>
      </c>
      <c r="W1805" s="3" t="s">
        <v>1741</v>
      </c>
      <c r="X1805" s="3" t="s">
        <v>1741</v>
      </c>
      <c r="Y1805" s="3" t="s">
        <v>1741</v>
      </c>
      <c r="Z1805" s="3" t="s">
        <v>1741</v>
      </c>
      <c r="AA1805" s="3" t="s">
        <v>1741</v>
      </c>
      <c r="AB1805" s="3" t="s">
        <v>1741</v>
      </c>
      <c r="AC1805" s="3" t="s">
        <v>1741</v>
      </c>
      <c r="AD1805" s="3" t="s">
        <v>1741</v>
      </c>
      <c r="AE1805" s="3" t="s">
        <v>1741</v>
      </c>
      <c r="AF1805" s="3" t="s">
        <v>1741</v>
      </c>
      <c r="AG1805" s="3" t="s">
        <v>1741</v>
      </c>
      <c r="AH1805" s="3" t="s">
        <v>1741</v>
      </c>
      <c r="AI1805" s="15" t="s">
        <v>1741</v>
      </c>
    </row>
    <row r="1806" spans="1:35" x14ac:dyDescent="0.3">
      <c r="A1806" s="108" t="s">
        <v>1741</v>
      </c>
      <c r="B1806" s="89" t="s">
        <v>1279</v>
      </c>
      <c r="C1806" s="89" t="s">
        <v>466</v>
      </c>
      <c r="D1806" s="9">
        <v>2014</v>
      </c>
      <c r="E1806" s="4">
        <v>41935</v>
      </c>
      <c r="F1806" s="205">
        <v>6578210</v>
      </c>
      <c r="G1806" s="174">
        <v>158727</v>
      </c>
      <c r="H1806" s="1">
        <v>3.76</v>
      </c>
      <c r="I1806" s="1" t="s">
        <v>563</v>
      </c>
      <c r="J1806" s="1">
        <v>1.38</v>
      </c>
      <c r="K1806" s="1">
        <v>1.52</v>
      </c>
      <c r="L1806" s="1">
        <v>0.20300000000000001</v>
      </c>
      <c r="M1806" s="1">
        <v>0.82099999999999995</v>
      </c>
      <c r="N1806" s="1" t="s">
        <v>551</v>
      </c>
      <c r="O1806" s="1" t="s">
        <v>557</v>
      </c>
      <c r="P1806" s="1" t="s">
        <v>1741</v>
      </c>
      <c r="Q1806" s="1" t="s">
        <v>1741</v>
      </c>
      <c r="R1806" s="1" t="s">
        <v>582</v>
      </c>
      <c r="S1806" s="1" t="s">
        <v>589</v>
      </c>
      <c r="T1806" s="1" t="s">
        <v>1741</v>
      </c>
      <c r="U1806" s="1" t="s">
        <v>1741</v>
      </c>
      <c r="V1806" s="1" t="s">
        <v>1741</v>
      </c>
      <c r="W1806" s="3" t="s">
        <v>1741</v>
      </c>
      <c r="X1806" s="3" t="s">
        <v>1741</v>
      </c>
      <c r="Y1806" s="3" t="s">
        <v>1741</v>
      </c>
      <c r="Z1806" s="3" t="s">
        <v>1741</v>
      </c>
      <c r="AA1806" s="3" t="s">
        <v>1741</v>
      </c>
      <c r="AB1806" s="3" t="s">
        <v>1741</v>
      </c>
      <c r="AC1806" s="3" t="s">
        <v>1741</v>
      </c>
      <c r="AD1806" s="3" t="s">
        <v>1741</v>
      </c>
      <c r="AE1806" s="3" t="s">
        <v>1741</v>
      </c>
      <c r="AF1806" s="3" t="s">
        <v>1741</v>
      </c>
      <c r="AG1806" s="3" t="s">
        <v>1741</v>
      </c>
      <c r="AH1806" s="3" t="s">
        <v>1741</v>
      </c>
      <c r="AI1806" s="15" t="s">
        <v>1741</v>
      </c>
    </row>
    <row r="1807" spans="1:35" x14ac:dyDescent="0.3">
      <c r="A1807" s="108" t="s">
        <v>1741</v>
      </c>
      <c r="B1807" s="89" t="s">
        <v>1279</v>
      </c>
      <c r="C1807" s="89" t="s">
        <v>466</v>
      </c>
      <c r="D1807" s="9">
        <v>2014</v>
      </c>
      <c r="E1807" s="4">
        <v>41970</v>
      </c>
      <c r="F1807" s="205">
        <v>6578210</v>
      </c>
      <c r="G1807" s="174">
        <v>158727</v>
      </c>
      <c r="H1807" s="1">
        <v>4.1100000000000003</v>
      </c>
      <c r="I1807" s="1">
        <v>1.49</v>
      </c>
      <c r="J1807" s="1" t="s">
        <v>1741</v>
      </c>
      <c r="K1807" s="1" t="s">
        <v>1741</v>
      </c>
      <c r="L1807" s="1" t="s">
        <v>1741</v>
      </c>
      <c r="M1807" s="1" t="s">
        <v>1741</v>
      </c>
      <c r="N1807" s="1" t="s">
        <v>1741</v>
      </c>
      <c r="O1807" s="1" t="s">
        <v>1741</v>
      </c>
      <c r="P1807" s="1" t="s">
        <v>1741</v>
      </c>
      <c r="Q1807" s="1" t="s">
        <v>1741</v>
      </c>
      <c r="R1807" s="1" t="s">
        <v>1741</v>
      </c>
      <c r="S1807" s="1" t="s">
        <v>1741</v>
      </c>
      <c r="T1807" s="1" t="s">
        <v>1741</v>
      </c>
      <c r="U1807" s="1" t="s">
        <v>1741</v>
      </c>
      <c r="V1807" s="1" t="s">
        <v>1741</v>
      </c>
      <c r="W1807" s="3" t="s">
        <v>1741</v>
      </c>
      <c r="X1807" s="3" t="s">
        <v>1741</v>
      </c>
      <c r="Y1807" s="3" t="s">
        <v>1741</v>
      </c>
      <c r="Z1807" s="3" t="s">
        <v>1741</v>
      </c>
      <c r="AA1807" s="3" t="s">
        <v>1741</v>
      </c>
      <c r="AB1807" s="3" t="s">
        <v>1741</v>
      </c>
      <c r="AC1807" s="3" t="s">
        <v>1741</v>
      </c>
      <c r="AD1807" s="3" t="s">
        <v>1741</v>
      </c>
      <c r="AE1807" s="3" t="s">
        <v>1741</v>
      </c>
      <c r="AF1807" s="3" t="s">
        <v>1741</v>
      </c>
      <c r="AG1807" s="3" t="s">
        <v>1741</v>
      </c>
      <c r="AH1807" s="3" t="s">
        <v>1741</v>
      </c>
      <c r="AI1807" s="15" t="s">
        <v>1741</v>
      </c>
    </row>
    <row r="1808" spans="1:35" x14ac:dyDescent="0.3">
      <c r="A1808" s="108" t="s">
        <v>1741</v>
      </c>
      <c r="B1808" s="89" t="s">
        <v>1279</v>
      </c>
      <c r="C1808" s="89" t="s">
        <v>466</v>
      </c>
      <c r="D1808" s="9">
        <v>2014</v>
      </c>
      <c r="E1808" s="4">
        <v>41992</v>
      </c>
      <c r="F1808" s="205">
        <v>6578210</v>
      </c>
      <c r="G1808" s="174">
        <v>158727</v>
      </c>
      <c r="H1808" s="1">
        <v>3.91</v>
      </c>
      <c r="I1808" s="1">
        <v>1.1299999999999999</v>
      </c>
      <c r="J1808" s="1" t="s">
        <v>1741</v>
      </c>
      <c r="K1808" s="1" t="s">
        <v>1741</v>
      </c>
      <c r="L1808" s="1" t="s">
        <v>1741</v>
      </c>
      <c r="M1808" s="1" t="s">
        <v>1741</v>
      </c>
      <c r="N1808" s="1" t="s">
        <v>1741</v>
      </c>
      <c r="O1808" s="1" t="s">
        <v>1741</v>
      </c>
      <c r="P1808" s="1" t="s">
        <v>1741</v>
      </c>
      <c r="Q1808" s="1" t="s">
        <v>1741</v>
      </c>
      <c r="R1808" s="1" t="s">
        <v>1741</v>
      </c>
      <c r="S1808" s="1" t="s">
        <v>1741</v>
      </c>
      <c r="T1808" s="1" t="s">
        <v>1741</v>
      </c>
      <c r="U1808" s="1" t="s">
        <v>1741</v>
      </c>
      <c r="V1808" s="1" t="s">
        <v>1741</v>
      </c>
      <c r="W1808" s="3" t="s">
        <v>1741</v>
      </c>
      <c r="X1808" s="3" t="s">
        <v>1741</v>
      </c>
      <c r="Y1808" s="3" t="s">
        <v>1741</v>
      </c>
      <c r="Z1808" s="3" t="s">
        <v>1741</v>
      </c>
      <c r="AA1808" s="3" t="s">
        <v>1741</v>
      </c>
      <c r="AB1808" s="3" t="s">
        <v>1741</v>
      </c>
      <c r="AC1808" s="3" t="s">
        <v>1741</v>
      </c>
      <c r="AD1808" s="3" t="s">
        <v>1741</v>
      </c>
      <c r="AE1808" s="3" t="s">
        <v>1741</v>
      </c>
      <c r="AF1808" s="3" t="s">
        <v>1741</v>
      </c>
      <c r="AG1808" s="3" t="s">
        <v>1741</v>
      </c>
      <c r="AH1808" s="3" t="s">
        <v>1741</v>
      </c>
      <c r="AI1808" s="15" t="s">
        <v>1741</v>
      </c>
    </row>
    <row r="1809" spans="1:35" x14ac:dyDescent="0.3">
      <c r="A1809" s="108" t="s">
        <v>1741</v>
      </c>
      <c r="B1809" s="89" t="s">
        <v>550</v>
      </c>
      <c r="C1809" s="89" t="s">
        <v>33</v>
      </c>
      <c r="D1809" s="9">
        <v>2014</v>
      </c>
      <c r="E1809" s="4">
        <v>41667</v>
      </c>
      <c r="F1809" s="205">
        <v>6570050</v>
      </c>
      <c r="G1809" s="174">
        <v>156953</v>
      </c>
      <c r="H1809" s="1">
        <v>8.2100000000000009</v>
      </c>
      <c r="I1809" s="1">
        <v>4.21</v>
      </c>
      <c r="J1809" s="1" t="s">
        <v>1741</v>
      </c>
      <c r="K1809" s="1" t="s">
        <v>1741</v>
      </c>
      <c r="L1809" s="1" t="s">
        <v>1741</v>
      </c>
      <c r="M1809" s="1" t="s">
        <v>1741</v>
      </c>
      <c r="N1809" s="1" t="s">
        <v>1741</v>
      </c>
      <c r="O1809" s="1" t="s">
        <v>1741</v>
      </c>
      <c r="P1809" s="1" t="s">
        <v>1741</v>
      </c>
      <c r="Q1809" s="1" t="s">
        <v>1741</v>
      </c>
      <c r="R1809" s="1" t="s">
        <v>1741</v>
      </c>
      <c r="S1809" s="1" t="s">
        <v>1741</v>
      </c>
      <c r="T1809" s="1" t="s">
        <v>1741</v>
      </c>
      <c r="U1809" s="1" t="s">
        <v>1741</v>
      </c>
      <c r="V1809" s="1" t="s">
        <v>1741</v>
      </c>
      <c r="W1809" s="3" t="s">
        <v>1741</v>
      </c>
      <c r="X1809" s="3" t="s">
        <v>1741</v>
      </c>
      <c r="Y1809" s="3" t="s">
        <v>1741</v>
      </c>
      <c r="Z1809" s="3" t="s">
        <v>1741</v>
      </c>
      <c r="AA1809" s="3" t="s">
        <v>1741</v>
      </c>
      <c r="AB1809" s="3" t="s">
        <v>1741</v>
      </c>
      <c r="AC1809" s="3" t="s">
        <v>1741</v>
      </c>
      <c r="AD1809" s="3" t="s">
        <v>1741</v>
      </c>
      <c r="AE1809" s="3" t="s">
        <v>1741</v>
      </c>
      <c r="AF1809" s="3" t="s">
        <v>1741</v>
      </c>
      <c r="AG1809" s="3" t="s">
        <v>1741</v>
      </c>
      <c r="AH1809" s="3" t="s">
        <v>1741</v>
      </c>
      <c r="AI1809" s="15" t="s">
        <v>1741</v>
      </c>
    </row>
    <row r="1810" spans="1:35" x14ac:dyDescent="0.3">
      <c r="A1810" s="108" t="s">
        <v>1741</v>
      </c>
      <c r="B1810" s="89" t="s">
        <v>550</v>
      </c>
      <c r="C1810" s="89" t="s">
        <v>33</v>
      </c>
      <c r="D1810" s="9">
        <v>2014</v>
      </c>
      <c r="E1810" s="4">
        <v>41691</v>
      </c>
      <c r="F1810" s="205">
        <v>6570050</v>
      </c>
      <c r="G1810" s="174">
        <v>156953</v>
      </c>
      <c r="H1810" s="1">
        <v>9.93</v>
      </c>
      <c r="I1810" s="1">
        <v>4.8499999999999996</v>
      </c>
      <c r="J1810" s="1" t="s">
        <v>1741</v>
      </c>
      <c r="K1810" s="1" t="s">
        <v>1741</v>
      </c>
      <c r="L1810" s="1" t="s">
        <v>1741</v>
      </c>
      <c r="M1810" s="1" t="s">
        <v>1741</v>
      </c>
      <c r="N1810" s="1" t="s">
        <v>1741</v>
      </c>
      <c r="O1810" s="1" t="s">
        <v>1741</v>
      </c>
      <c r="P1810" s="1" t="s">
        <v>1741</v>
      </c>
      <c r="Q1810" s="1" t="s">
        <v>1741</v>
      </c>
      <c r="R1810" s="1" t="s">
        <v>1741</v>
      </c>
      <c r="S1810" s="1" t="s">
        <v>1741</v>
      </c>
      <c r="T1810" s="1" t="s">
        <v>1741</v>
      </c>
      <c r="U1810" s="1" t="s">
        <v>1741</v>
      </c>
      <c r="V1810" s="1" t="s">
        <v>1741</v>
      </c>
      <c r="W1810" s="3" t="s">
        <v>1741</v>
      </c>
      <c r="X1810" s="3" t="s">
        <v>1741</v>
      </c>
      <c r="Y1810" s="3" t="s">
        <v>1741</v>
      </c>
      <c r="Z1810" s="3" t="s">
        <v>1741</v>
      </c>
      <c r="AA1810" s="3" t="s">
        <v>1741</v>
      </c>
      <c r="AB1810" s="3" t="s">
        <v>1741</v>
      </c>
      <c r="AC1810" s="3" t="s">
        <v>1741</v>
      </c>
      <c r="AD1810" s="3" t="s">
        <v>1741</v>
      </c>
      <c r="AE1810" s="3" t="s">
        <v>1741</v>
      </c>
      <c r="AF1810" s="3" t="s">
        <v>1741</v>
      </c>
      <c r="AG1810" s="3" t="s">
        <v>1741</v>
      </c>
      <c r="AH1810" s="3" t="s">
        <v>1741</v>
      </c>
      <c r="AI1810" s="15" t="s">
        <v>1741</v>
      </c>
    </row>
    <row r="1811" spans="1:35" x14ac:dyDescent="0.3">
      <c r="A1811" s="108" t="s">
        <v>1741</v>
      </c>
      <c r="B1811" s="89" t="s">
        <v>550</v>
      </c>
      <c r="C1811" s="89" t="s">
        <v>33</v>
      </c>
      <c r="D1811" s="9">
        <v>2014</v>
      </c>
      <c r="E1811" s="4">
        <v>41726</v>
      </c>
      <c r="F1811" s="205">
        <v>6570050</v>
      </c>
      <c r="G1811" s="174">
        <v>156953</v>
      </c>
      <c r="H1811" s="1">
        <v>9.8699999999999992</v>
      </c>
      <c r="I1811" s="1">
        <v>2.72</v>
      </c>
      <c r="J1811" s="1">
        <v>6.41</v>
      </c>
      <c r="K1811" s="1" t="s">
        <v>581</v>
      </c>
      <c r="L1811" s="1" t="s">
        <v>551</v>
      </c>
      <c r="M1811" s="1">
        <v>3.06</v>
      </c>
      <c r="N1811" s="1" t="s">
        <v>556</v>
      </c>
      <c r="O1811" s="1" t="s">
        <v>551</v>
      </c>
      <c r="P1811" s="1" t="s">
        <v>1741</v>
      </c>
      <c r="Q1811" s="1" t="s">
        <v>582</v>
      </c>
      <c r="R1811" s="1" t="s">
        <v>581</v>
      </c>
      <c r="S1811" s="1" t="s">
        <v>581</v>
      </c>
      <c r="T1811" s="1" t="s">
        <v>1741</v>
      </c>
      <c r="U1811" s="1" t="s">
        <v>1741</v>
      </c>
      <c r="V1811" s="1" t="s">
        <v>1741</v>
      </c>
      <c r="W1811" s="3" t="s">
        <v>1741</v>
      </c>
      <c r="X1811" s="3" t="s">
        <v>1741</v>
      </c>
      <c r="Y1811" s="3" t="s">
        <v>1741</v>
      </c>
      <c r="Z1811" s="3" t="s">
        <v>1741</v>
      </c>
      <c r="AA1811" s="3" t="s">
        <v>1741</v>
      </c>
      <c r="AB1811" s="3" t="s">
        <v>1741</v>
      </c>
      <c r="AC1811" s="3" t="s">
        <v>1741</v>
      </c>
      <c r="AD1811" s="3" t="s">
        <v>1741</v>
      </c>
      <c r="AE1811" s="3" t="s">
        <v>1741</v>
      </c>
      <c r="AF1811" s="3" t="s">
        <v>1741</v>
      </c>
      <c r="AG1811" s="3" t="s">
        <v>1741</v>
      </c>
      <c r="AH1811" s="3" t="s">
        <v>1741</v>
      </c>
      <c r="AI1811" s="15" t="s">
        <v>1741</v>
      </c>
    </row>
    <row r="1812" spans="1:35" x14ac:dyDescent="0.3">
      <c r="A1812" s="108" t="s">
        <v>1741</v>
      </c>
      <c r="B1812" s="89" t="s">
        <v>550</v>
      </c>
      <c r="C1812" s="89" t="s">
        <v>33</v>
      </c>
      <c r="D1812" s="9">
        <v>2014</v>
      </c>
      <c r="E1812" s="4">
        <v>41757</v>
      </c>
      <c r="F1812" s="205">
        <v>6570050</v>
      </c>
      <c r="G1812" s="174">
        <v>156953</v>
      </c>
      <c r="H1812" s="1">
        <v>10.7</v>
      </c>
      <c r="I1812" s="1">
        <v>2.72</v>
      </c>
      <c r="J1812" s="1" t="s">
        <v>1741</v>
      </c>
      <c r="K1812" s="1" t="s">
        <v>1741</v>
      </c>
      <c r="L1812" s="1" t="s">
        <v>1741</v>
      </c>
      <c r="M1812" s="1" t="s">
        <v>1741</v>
      </c>
      <c r="N1812" s="1" t="s">
        <v>1741</v>
      </c>
      <c r="O1812" s="1" t="s">
        <v>1741</v>
      </c>
      <c r="P1812" s="1" t="s">
        <v>1741</v>
      </c>
      <c r="Q1812" s="1" t="s">
        <v>1741</v>
      </c>
      <c r="R1812" s="1" t="s">
        <v>1741</v>
      </c>
      <c r="S1812" s="1" t="s">
        <v>1741</v>
      </c>
      <c r="T1812" s="1" t="s">
        <v>1741</v>
      </c>
      <c r="U1812" s="1" t="s">
        <v>1741</v>
      </c>
      <c r="V1812" s="1" t="s">
        <v>1741</v>
      </c>
      <c r="W1812" s="3" t="s">
        <v>1741</v>
      </c>
      <c r="X1812" s="3" t="s">
        <v>1741</v>
      </c>
      <c r="Y1812" s="3" t="s">
        <v>1741</v>
      </c>
      <c r="Z1812" s="3" t="s">
        <v>1741</v>
      </c>
      <c r="AA1812" s="3" t="s">
        <v>1741</v>
      </c>
      <c r="AB1812" s="3" t="s">
        <v>1741</v>
      </c>
      <c r="AC1812" s="3" t="s">
        <v>1741</v>
      </c>
      <c r="AD1812" s="3" t="s">
        <v>1741</v>
      </c>
      <c r="AE1812" s="3" t="s">
        <v>1741</v>
      </c>
      <c r="AF1812" s="3" t="s">
        <v>1741</v>
      </c>
      <c r="AG1812" s="3" t="s">
        <v>1741</v>
      </c>
      <c r="AH1812" s="3" t="s">
        <v>1741</v>
      </c>
      <c r="AI1812" s="15" t="s">
        <v>1741</v>
      </c>
    </row>
    <row r="1813" spans="1:35" x14ac:dyDescent="0.3">
      <c r="A1813" s="108" t="s">
        <v>1741</v>
      </c>
      <c r="B1813" s="89" t="s">
        <v>550</v>
      </c>
      <c r="C1813" s="89" t="s">
        <v>33</v>
      </c>
      <c r="D1813" s="9">
        <v>2014</v>
      </c>
      <c r="E1813" s="4">
        <v>41787</v>
      </c>
      <c r="F1813" s="205">
        <v>6570050</v>
      </c>
      <c r="G1813" s="174">
        <v>156953</v>
      </c>
      <c r="H1813" s="1">
        <v>9.59</v>
      </c>
      <c r="I1813" s="1">
        <v>3.08</v>
      </c>
      <c r="J1813" s="1" t="s">
        <v>1741</v>
      </c>
      <c r="K1813" s="1" t="s">
        <v>1741</v>
      </c>
      <c r="L1813" s="1" t="s">
        <v>1741</v>
      </c>
      <c r="M1813" s="1" t="s">
        <v>1741</v>
      </c>
      <c r="N1813" s="1" t="s">
        <v>1741</v>
      </c>
      <c r="O1813" s="1" t="s">
        <v>1741</v>
      </c>
      <c r="P1813" s="1" t="s">
        <v>1741</v>
      </c>
      <c r="Q1813" s="1" t="s">
        <v>1741</v>
      </c>
      <c r="R1813" s="1" t="s">
        <v>1741</v>
      </c>
      <c r="S1813" s="1" t="s">
        <v>1741</v>
      </c>
      <c r="T1813" s="1" t="s">
        <v>1741</v>
      </c>
      <c r="U1813" s="1" t="s">
        <v>1741</v>
      </c>
      <c r="V1813" s="1" t="s">
        <v>1741</v>
      </c>
      <c r="W1813" s="3" t="s">
        <v>1741</v>
      </c>
      <c r="X1813" s="3" t="s">
        <v>1741</v>
      </c>
      <c r="Y1813" s="3" t="s">
        <v>1741</v>
      </c>
      <c r="Z1813" s="3" t="s">
        <v>1741</v>
      </c>
      <c r="AA1813" s="3" t="s">
        <v>1741</v>
      </c>
      <c r="AB1813" s="3" t="s">
        <v>1741</v>
      </c>
      <c r="AC1813" s="3" t="s">
        <v>1741</v>
      </c>
      <c r="AD1813" s="3" t="s">
        <v>1741</v>
      </c>
      <c r="AE1813" s="3" t="s">
        <v>1741</v>
      </c>
      <c r="AF1813" s="3" t="s">
        <v>1741</v>
      </c>
      <c r="AG1813" s="3" t="s">
        <v>1741</v>
      </c>
      <c r="AH1813" s="3" t="s">
        <v>1741</v>
      </c>
      <c r="AI1813" s="15" t="s">
        <v>1741</v>
      </c>
    </row>
    <row r="1814" spans="1:35" x14ac:dyDescent="0.3">
      <c r="A1814" s="108" t="s">
        <v>1741</v>
      </c>
      <c r="B1814" s="89" t="s">
        <v>550</v>
      </c>
      <c r="C1814" s="89" t="s">
        <v>33</v>
      </c>
      <c r="D1814" s="9">
        <v>2014</v>
      </c>
      <c r="E1814" s="4">
        <v>41820</v>
      </c>
      <c r="F1814" s="205">
        <v>6570050</v>
      </c>
      <c r="G1814" s="174">
        <v>156953</v>
      </c>
      <c r="H1814" s="1">
        <v>9.1</v>
      </c>
      <c r="I1814" s="1">
        <v>4.37</v>
      </c>
      <c r="J1814" s="1">
        <v>5.34</v>
      </c>
      <c r="K1814" s="1">
        <v>2</v>
      </c>
      <c r="L1814" s="1">
        <v>3.98</v>
      </c>
      <c r="M1814" s="1">
        <v>6.17</v>
      </c>
      <c r="N1814" s="1" t="s">
        <v>551</v>
      </c>
      <c r="O1814" s="1" t="s">
        <v>586</v>
      </c>
      <c r="P1814" s="1" t="s">
        <v>1741</v>
      </c>
      <c r="Q1814" s="1" t="s">
        <v>1741</v>
      </c>
      <c r="R1814" s="1" t="s">
        <v>557</v>
      </c>
      <c r="S1814" s="1" t="s">
        <v>587</v>
      </c>
      <c r="T1814" s="1" t="s">
        <v>1741</v>
      </c>
      <c r="U1814" s="1" t="s">
        <v>1741</v>
      </c>
      <c r="V1814" s="1" t="s">
        <v>1741</v>
      </c>
      <c r="W1814" s="3" t="s">
        <v>1741</v>
      </c>
      <c r="X1814" s="3" t="s">
        <v>1741</v>
      </c>
      <c r="Y1814" s="3" t="s">
        <v>1741</v>
      </c>
      <c r="Z1814" s="3" t="s">
        <v>1741</v>
      </c>
      <c r="AA1814" s="3" t="s">
        <v>1741</v>
      </c>
      <c r="AB1814" s="3" t="s">
        <v>1741</v>
      </c>
      <c r="AC1814" s="3" t="s">
        <v>1741</v>
      </c>
      <c r="AD1814" s="3" t="s">
        <v>1741</v>
      </c>
      <c r="AE1814" s="3" t="s">
        <v>1741</v>
      </c>
      <c r="AF1814" s="3" t="s">
        <v>1741</v>
      </c>
      <c r="AG1814" s="3" t="s">
        <v>1741</v>
      </c>
      <c r="AH1814" s="3" t="s">
        <v>1741</v>
      </c>
      <c r="AI1814" s="15" t="s">
        <v>1741</v>
      </c>
    </row>
    <row r="1815" spans="1:35" x14ac:dyDescent="0.3">
      <c r="A1815" s="108" t="s">
        <v>1741</v>
      </c>
      <c r="B1815" s="89" t="s">
        <v>550</v>
      </c>
      <c r="C1815" s="89" t="s">
        <v>33</v>
      </c>
      <c r="D1815" s="9">
        <v>2014</v>
      </c>
      <c r="E1815" s="4">
        <v>41845</v>
      </c>
      <c r="F1815" s="205">
        <v>6570050</v>
      </c>
      <c r="G1815" s="174">
        <v>156953</v>
      </c>
      <c r="H1815" s="1">
        <v>9.16</v>
      </c>
      <c r="I1815" s="1">
        <v>3.69</v>
      </c>
      <c r="J1815" s="1">
        <v>5.2</v>
      </c>
      <c r="K1815" s="1">
        <v>1.58</v>
      </c>
      <c r="L1815" s="1">
        <v>3.26</v>
      </c>
      <c r="M1815" s="1">
        <v>6.42</v>
      </c>
      <c r="N1815" s="1" t="s">
        <v>588</v>
      </c>
      <c r="O1815" s="1" t="s">
        <v>589</v>
      </c>
      <c r="P1815" s="1" t="s">
        <v>1741</v>
      </c>
      <c r="Q1815" s="1" t="s">
        <v>1741</v>
      </c>
      <c r="R1815" s="1" t="s">
        <v>582</v>
      </c>
      <c r="S1815" s="1" t="s">
        <v>589</v>
      </c>
      <c r="T1815" s="1" t="s">
        <v>1741</v>
      </c>
      <c r="U1815" s="1" t="s">
        <v>1741</v>
      </c>
      <c r="V1815" s="1" t="s">
        <v>1741</v>
      </c>
      <c r="W1815" s="3" t="s">
        <v>1741</v>
      </c>
      <c r="X1815" s="3" t="s">
        <v>1741</v>
      </c>
      <c r="Y1815" s="3" t="s">
        <v>1741</v>
      </c>
      <c r="Z1815" s="3" t="s">
        <v>1741</v>
      </c>
      <c r="AA1815" s="3" t="s">
        <v>1741</v>
      </c>
      <c r="AB1815" s="3" t="s">
        <v>1741</v>
      </c>
      <c r="AC1815" s="3" t="s">
        <v>1741</v>
      </c>
      <c r="AD1815" s="3" t="s">
        <v>1741</v>
      </c>
      <c r="AE1815" s="3" t="s">
        <v>1741</v>
      </c>
      <c r="AF1815" s="3" t="s">
        <v>1741</v>
      </c>
      <c r="AG1815" s="3" t="s">
        <v>1741</v>
      </c>
      <c r="AH1815" s="3" t="s">
        <v>1741</v>
      </c>
      <c r="AI1815" s="15" t="s">
        <v>1741</v>
      </c>
    </row>
    <row r="1816" spans="1:35" x14ac:dyDescent="0.3">
      <c r="A1816" s="108" t="s">
        <v>1741</v>
      </c>
      <c r="B1816" s="89" t="s">
        <v>550</v>
      </c>
      <c r="C1816" s="89" t="s">
        <v>33</v>
      </c>
      <c r="D1816" s="9">
        <v>2014</v>
      </c>
      <c r="E1816" s="4">
        <v>41876</v>
      </c>
      <c r="F1816" s="205">
        <v>6570050</v>
      </c>
      <c r="G1816" s="174">
        <v>156953</v>
      </c>
      <c r="H1816" s="1">
        <v>8.49</v>
      </c>
      <c r="I1816" s="1">
        <v>3.57</v>
      </c>
      <c r="J1816" s="1" t="s">
        <v>1741</v>
      </c>
      <c r="K1816" s="1" t="s">
        <v>1741</v>
      </c>
      <c r="L1816" s="1" t="s">
        <v>1741</v>
      </c>
      <c r="M1816" s="1" t="s">
        <v>1741</v>
      </c>
      <c r="N1816" s="1" t="s">
        <v>1741</v>
      </c>
      <c r="O1816" s="1" t="s">
        <v>1741</v>
      </c>
      <c r="P1816" s="1" t="s">
        <v>1741</v>
      </c>
      <c r="Q1816" s="1" t="s">
        <v>1741</v>
      </c>
      <c r="R1816" s="1" t="s">
        <v>1741</v>
      </c>
      <c r="S1816" s="1" t="s">
        <v>1741</v>
      </c>
      <c r="T1816" s="1" t="s">
        <v>1741</v>
      </c>
      <c r="U1816" s="1" t="s">
        <v>1741</v>
      </c>
      <c r="V1816" s="1" t="s">
        <v>1741</v>
      </c>
      <c r="W1816" s="3" t="s">
        <v>1741</v>
      </c>
      <c r="X1816" s="3" t="s">
        <v>1741</v>
      </c>
      <c r="Y1816" s="3" t="s">
        <v>1741</v>
      </c>
      <c r="Z1816" s="3" t="s">
        <v>1741</v>
      </c>
      <c r="AA1816" s="3" t="s">
        <v>1741</v>
      </c>
      <c r="AB1816" s="3" t="s">
        <v>1741</v>
      </c>
      <c r="AC1816" s="3" t="s">
        <v>1741</v>
      </c>
      <c r="AD1816" s="3" t="s">
        <v>1741</v>
      </c>
      <c r="AE1816" s="3" t="s">
        <v>1741</v>
      </c>
      <c r="AF1816" s="3" t="s">
        <v>1741</v>
      </c>
      <c r="AG1816" s="3" t="s">
        <v>1741</v>
      </c>
      <c r="AH1816" s="3" t="s">
        <v>1741</v>
      </c>
      <c r="AI1816" s="15" t="s">
        <v>1741</v>
      </c>
    </row>
    <row r="1817" spans="1:35" x14ac:dyDescent="0.3">
      <c r="A1817" s="108" t="s">
        <v>1741</v>
      </c>
      <c r="B1817" s="89" t="s">
        <v>550</v>
      </c>
      <c r="C1817" s="89" t="s">
        <v>33</v>
      </c>
      <c r="D1817" s="9">
        <v>2014</v>
      </c>
      <c r="E1817" s="4">
        <v>41908</v>
      </c>
      <c r="F1817" s="205">
        <v>6570050</v>
      </c>
      <c r="G1817" s="174">
        <v>156953</v>
      </c>
      <c r="H1817" s="1">
        <v>7.2</v>
      </c>
      <c r="I1817" s="1">
        <v>2.4900000000000002</v>
      </c>
      <c r="J1817" s="1">
        <v>3.87</v>
      </c>
      <c r="K1817" s="1">
        <v>3.39</v>
      </c>
      <c r="L1817" s="1">
        <v>2.48</v>
      </c>
      <c r="M1817" s="1">
        <v>4.9800000000000004</v>
      </c>
      <c r="N1817" s="1" t="s">
        <v>585</v>
      </c>
      <c r="O1817" s="1" t="s">
        <v>557</v>
      </c>
      <c r="P1817" s="1" t="s">
        <v>1741</v>
      </c>
      <c r="Q1817" s="1" t="s">
        <v>1741</v>
      </c>
      <c r="R1817" s="1" t="s">
        <v>557</v>
      </c>
      <c r="S1817" s="1" t="s">
        <v>581</v>
      </c>
      <c r="T1817" s="1" t="s">
        <v>1741</v>
      </c>
      <c r="U1817" s="1" t="s">
        <v>1741</v>
      </c>
      <c r="V1817" s="1" t="s">
        <v>1741</v>
      </c>
      <c r="W1817" s="3" t="s">
        <v>1741</v>
      </c>
      <c r="X1817" s="3" t="s">
        <v>1741</v>
      </c>
      <c r="Y1817" s="3" t="s">
        <v>1741</v>
      </c>
      <c r="Z1817" s="3" t="s">
        <v>1741</v>
      </c>
      <c r="AA1817" s="3" t="s">
        <v>1741</v>
      </c>
      <c r="AB1817" s="3" t="s">
        <v>1741</v>
      </c>
      <c r="AC1817" s="3" t="s">
        <v>1741</v>
      </c>
      <c r="AD1817" s="3" t="s">
        <v>1741</v>
      </c>
      <c r="AE1817" s="3" t="s">
        <v>1741</v>
      </c>
      <c r="AF1817" s="3" t="s">
        <v>1741</v>
      </c>
      <c r="AG1817" s="3" t="s">
        <v>1741</v>
      </c>
      <c r="AH1817" s="3" t="s">
        <v>1741</v>
      </c>
      <c r="AI1817" s="15" t="s">
        <v>1741</v>
      </c>
    </row>
    <row r="1818" spans="1:35" x14ac:dyDescent="0.3">
      <c r="A1818" s="108" t="s">
        <v>1741</v>
      </c>
      <c r="B1818" s="89" t="s">
        <v>550</v>
      </c>
      <c r="C1818" s="89" t="s">
        <v>33</v>
      </c>
      <c r="D1818" s="9">
        <v>2014</v>
      </c>
      <c r="E1818" s="4">
        <v>41935</v>
      </c>
      <c r="F1818" s="205">
        <v>6570050</v>
      </c>
      <c r="G1818" s="174">
        <v>156953</v>
      </c>
      <c r="H1818" s="1">
        <v>7.95</v>
      </c>
      <c r="I1818" s="1">
        <v>2.57</v>
      </c>
      <c r="J1818" s="1">
        <v>3.86</v>
      </c>
      <c r="K1818" s="1">
        <v>1.25</v>
      </c>
      <c r="L1818" s="1">
        <v>1.69</v>
      </c>
      <c r="M1818" s="1">
        <v>3.2</v>
      </c>
      <c r="N1818" s="1" t="s">
        <v>551</v>
      </c>
      <c r="O1818" s="1" t="s">
        <v>557</v>
      </c>
      <c r="P1818" s="1" t="s">
        <v>1741</v>
      </c>
      <c r="Q1818" s="1" t="s">
        <v>1741</v>
      </c>
      <c r="R1818" s="1" t="s">
        <v>582</v>
      </c>
      <c r="S1818" s="1" t="s">
        <v>589</v>
      </c>
      <c r="T1818" s="1" t="s">
        <v>1741</v>
      </c>
      <c r="U1818" s="1" t="s">
        <v>1741</v>
      </c>
      <c r="V1818" s="1" t="s">
        <v>1741</v>
      </c>
      <c r="W1818" s="3" t="s">
        <v>1741</v>
      </c>
      <c r="X1818" s="3" t="s">
        <v>1741</v>
      </c>
      <c r="Y1818" s="3" t="s">
        <v>1741</v>
      </c>
      <c r="Z1818" s="3" t="s">
        <v>1741</v>
      </c>
      <c r="AA1818" s="3" t="s">
        <v>1741</v>
      </c>
      <c r="AB1818" s="3" t="s">
        <v>1741</v>
      </c>
      <c r="AC1818" s="3" t="s">
        <v>1741</v>
      </c>
      <c r="AD1818" s="3" t="s">
        <v>1741</v>
      </c>
      <c r="AE1818" s="3" t="s">
        <v>1741</v>
      </c>
      <c r="AF1818" s="3" t="s">
        <v>1741</v>
      </c>
      <c r="AG1818" s="3" t="s">
        <v>1741</v>
      </c>
      <c r="AH1818" s="3" t="s">
        <v>1741</v>
      </c>
      <c r="AI1818" s="15" t="s">
        <v>1741</v>
      </c>
    </row>
    <row r="1819" spans="1:35" x14ac:dyDescent="0.3">
      <c r="A1819" s="108" t="s">
        <v>1741</v>
      </c>
      <c r="B1819" s="89" t="s">
        <v>550</v>
      </c>
      <c r="C1819" s="89" t="s">
        <v>33</v>
      </c>
      <c r="D1819" s="9">
        <v>2014</v>
      </c>
      <c r="E1819" s="4">
        <v>41970</v>
      </c>
      <c r="F1819" s="205">
        <v>6570050</v>
      </c>
      <c r="G1819" s="174">
        <v>156953</v>
      </c>
      <c r="H1819" s="1">
        <v>10.199999999999999</v>
      </c>
      <c r="I1819" s="1">
        <v>3.43</v>
      </c>
      <c r="J1819" s="1" t="s">
        <v>1741</v>
      </c>
      <c r="K1819" s="1" t="s">
        <v>1741</v>
      </c>
      <c r="L1819" s="1" t="s">
        <v>1741</v>
      </c>
      <c r="M1819" s="1" t="s">
        <v>1741</v>
      </c>
      <c r="N1819" s="1" t="s">
        <v>1741</v>
      </c>
      <c r="O1819" s="1" t="s">
        <v>1741</v>
      </c>
      <c r="P1819" s="1" t="s">
        <v>1741</v>
      </c>
      <c r="Q1819" s="1" t="s">
        <v>1741</v>
      </c>
      <c r="R1819" s="1" t="s">
        <v>1741</v>
      </c>
      <c r="S1819" s="1" t="s">
        <v>1741</v>
      </c>
      <c r="T1819" s="1" t="s">
        <v>1741</v>
      </c>
      <c r="U1819" s="1" t="s">
        <v>1741</v>
      </c>
      <c r="V1819" s="1" t="s">
        <v>1741</v>
      </c>
      <c r="W1819" s="3" t="s">
        <v>1741</v>
      </c>
      <c r="X1819" s="3" t="s">
        <v>1741</v>
      </c>
      <c r="Y1819" s="3" t="s">
        <v>1741</v>
      </c>
      <c r="Z1819" s="3" t="s">
        <v>1741</v>
      </c>
      <c r="AA1819" s="3" t="s">
        <v>1741</v>
      </c>
      <c r="AB1819" s="3" t="s">
        <v>1741</v>
      </c>
      <c r="AC1819" s="3" t="s">
        <v>1741</v>
      </c>
      <c r="AD1819" s="3" t="s">
        <v>1741</v>
      </c>
      <c r="AE1819" s="3" t="s">
        <v>1741</v>
      </c>
      <c r="AF1819" s="3" t="s">
        <v>1741</v>
      </c>
      <c r="AG1819" s="3" t="s">
        <v>1741</v>
      </c>
      <c r="AH1819" s="3" t="s">
        <v>1741</v>
      </c>
      <c r="AI1819" s="15" t="s">
        <v>1741</v>
      </c>
    </row>
    <row r="1820" spans="1:35" x14ac:dyDescent="0.3">
      <c r="A1820" s="108" t="s">
        <v>1741</v>
      </c>
      <c r="B1820" s="89" t="s">
        <v>550</v>
      </c>
      <c r="C1820" s="89" t="s">
        <v>33</v>
      </c>
      <c r="D1820" s="9">
        <v>2014</v>
      </c>
      <c r="E1820" s="4">
        <v>41992</v>
      </c>
      <c r="F1820" s="205">
        <v>6570050</v>
      </c>
      <c r="G1820" s="174">
        <v>156953</v>
      </c>
      <c r="H1820" s="1">
        <v>9.0299999999999994</v>
      </c>
      <c r="I1820" s="1">
        <v>1.91</v>
      </c>
      <c r="J1820" s="1" t="s">
        <v>1741</v>
      </c>
      <c r="K1820" s="1" t="s">
        <v>1741</v>
      </c>
      <c r="L1820" s="1" t="s">
        <v>1741</v>
      </c>
      <c r="M1820" s="1" t="s">
        <v>1741</v>
      </c>
      <c r="N1820" s="1" t="s">
        <v>1741</v>
      </c>
      <c r="O1820" s="1" t="s">
        <v>1741</v>
      </c>
      <c r="P1820" s="1" t="s">
        <v>1741</v>
      </c>
      <c r="Q1820" s="1" t="s">
        <v>1741</v>
      </c>
      <c r="R1820" s="1" t="s">
        <v>1741</v>
      </c>
      <c r="S1820" s="1" t="s">
        <v>1741</v>
      </c>
      <c r="T1820" s="1" t="s">
        <v>1741</v>
      </c>
      <c r="U1820" s="1" t="s">
        <v>1741</v>
      </c>
      <c r="V1820" s="1" t="s">
        <v>1741</v>
      </c>
      <c r="W1820" s="3" t="s">
        <v>1741</v>
      </c>
      <c r="X1820" s="3" t="s">
        <v>1741</v>
      </c>
      <c r="Y1820" s="3" t="s">
        <v>1741</v>
      </c>
      <c r="Z1820" s="3" t="s">
        <v>1741</v>
      </c>
      <c r="AA1820" s="3" t="s">
        <v>1741</v>
      </c>
      <c r="AB1820" s="3" t="s">
        <v>1741</v>
      </c>
      <c r="AC1820" s="3" t="s">
        <v>1741</v>
      </c>
      <c r="AD1820" s="3" t="s">
        <v>1741</v>
      </c>
      <c r="AE1820" s="3" t="s">
        <v>1741</v>
      </c>
      <c r="AF1820" s="3" t="s">
        <v>1741</v>
      </c>
      <c r="AG1820" s="3" t="s">
        <v>1741</v>
      </c>
      <c r="AH1820" s="3" t="s">
        <v>1741</v>
      </c>
      <c r="AI1820" s="15" t="s">
        <v>1741</v>
      </c>
    </row>
    <row r="1821" spans="1:35" x14ac:dyDescent="0.3">
      <c r="A1821" s="108" t="s">
        <v>1741</v>
      </c>
      <c r="B1821" s="89" t="s">
        <v>552</v>
      </c>
      <c r="C1821" s="89" t="s">
        <v>34</v>
      </c>
      <c r="D1821" s="9">
        <v>2014</v>
      </c>
      <c r="E1821" s="4">
        <v>41667</v>
      </c>
      <c r="F1821" s="205">
        <v>6582780</v>
      </c>
      <c r="G1821" s="174">
        <v>152713</v>
      </c>
      <c r="H1821" s="1">
        <v>3.12</v>
      </c>
      <c r="I1821" s="1">
        <v>1.01</v>
      </c>
      <c r="J1821" s="1" t="s">
        <v>1741</v>
      </c>
      <c r="K1821" s="1" t="s">
        <v>1741</v>
      </c>
      <c r="L1821" s="1" t="s">
        <v>1741</v>
      </c>
      <c r="M1821" s="1" t="s">
        <v>1741</v>
      </c>
      <c r="N1821" s="1" t="s">
        <v>1741</v>
      </c>
      <c r="O1821" s="1" t="s">
        <v>1741</v>
      </c>
      <c r="P1821" s="1" t="s">
        <v>1741</v>
      </c>
      <c r="Q1821" s="1" t="s">
        <v>1741</v>
      </c>
      <c r="R1821" s="1" t="s">
        <v>1741</v>
      </c>
      <c r="S1821" s="1" t="s">
        <v>1741</v>
      </c>
      <c r="T1821" s="1" t="s">
        <v>1741</v>
      </c>
      <c r="U1821" s="1" t="s">
        <v>1741</v>
      </c>
      <c r="V1821" s="1" t="s">
        <v>1741</v>
      </c>
      <c r="W1821" s="3" t="s">
        <v>1741</v>
      </c>
      <c r="X1821" s="3" t="s">
        <v>1741</v>
      </c>
      <c r="Y1821" s="3" t="s">
        <v>1741</v>
      </c>
      <c r="Z1821" s="3" t="s">
        <v>1741</v>
      </c>
      <c r="AA1821" s="3" t="s">
        <v>1741</v>
      </c>
      <c r="AB1821" s="3" t="s">
        <v>1741</v>
      </c>
      <c r="AC1821" s="3" t="s">
        <v>1741</v>
      </c>
      <c r="AD1821" s="3" t="s">
        <v>1741</v>
      </c>
      <c r="AE1821" s="3" t="s">
        <v>1741</v>
      </c>
      <c r="AF1821" s="3" t="s">
        <v>1741</v>
      </c>
      <c r="AG1821" s="3" t="s">
        <v>1741</v>
      </c>
      <c r="AH1821" s="3" t="s">
        <v>1741</v>
      </c>
      <c r="AI1821" s="15" t="s">
        <v>1741</v>
      </c>
    </row>
    <row r="1822" spans="1:35" x14ac:dyDescent="0.3">
      <c r="A1822" s="108" t="s">
        <v>1741</v>
      </c>
      <c r="B1822" s="89" t="s">
        <v>552</v>
      </c>
      <c r="C1822" s="89" t="s">
        <v>34</v>
      </c>
      <c r="D1822" s="9">
        <v>2014</v>
      </c>
      <c r="E1822" s="4">
        <v>41691</v>
      </c>
      <c r="F1822" s="205">
        <v>6582780</v>
      </c>
      <c r="G1822" s="174">
        <v>152713</v>
      </c>
      <c r="H1822" s="1">
        <v>4.7699999999999996</v>
      </c>
      <c r="I1822" s="1">
        <v>2.2599999999999998</v>
      </c>
      <c r="J1822" s="1" t="s">
        <v>1741</v>
      </c>
      <c r="K1822" s="1" t="s">
        <v>1741</v>
      </c>
      <c r="L1822" s="1" t="s">
        <v>1741</v>
      </c>
      <c r="M1822" s="1" t="s">
        <v>1741</v>
      </c>
      <c r="N1822" s="1" t="s">
        <v>1741</v>
      </c>
      <c r="O1822" s="1" t="s">
        <v>1741</v>
      </c>
      <c r="P1822" s="1" t="s">
        <v>1741</v>
      </c>
      <c r="Q1822" s="1" t="s">
        <v>1741</v>
      </c>
      <c r="R1822" s="1" t="s">
        <v>1741</v>
      </c>
      <c r="S1822" s="1" t="s">
        <v>1741</v>
      </c>
      <c r="T1822" s="1" t="s">
        <v>1741</v>
      </c>
      <c r="U1822" s="1" t="s">
        <v>1741</v>
      </c>
      <c r="V1822" s="1" t="s">
        <v>1741</v>
      </c>
      <c r="W1822" s="3" t="s">
        <v>1741</v>
      </c>
      <c r="X1822" s="3" t="s">
        <v>1741</v>
      </c>
      <c r="Y1822" s="3" t="s">
        <v>1741</v>
      </c>
      <c r="Z1822" s="3" t="s">
        <v>1741</v>
      </c>
      <c r="AA1822" s="3" t="s">
        <v>1741</v>
      </c>
      <c r="AB1822" s="3" t="s">
        <v>1741</v>
      </c>
      <c r="AC1822" s="3" t="s">
        <v>1741</v>
      </c>
      <c r="AD1822" s="3" t="s">
        <v>1741</v>
      </c>
      <c r="AE1822" s="3" t="s">
        <v>1741</v>
      </c>
      <c r="AF1822" s="3" t="s">
        <v>1741</v>
      </c>
      <c r="AG1822" s="3" t="s">
        <v>1741</v>
      </c>
      <c r="AH1822" s="3" t="s">
        <v>1741</v>
      </c>
      <c r="AI1822" s="15" t="s">
        <v>1741</v>
      </c>
    </row>
    <row r="1823" spans="1:35" x14ac:dyDescent="0.3">
      <c r="A1823" s="108" t="s">
        <v>1741</v>
      </c>
      <c r="B1823" s="89" t="s">
        <v>552</v>
      </c>
      <c r="C1823" s="89" t="s">
        <v>34</v>
      </c>
      <c r="D1823" s="9">
        <v>2014</v>
      </c>
      <c r="E1823" s="4">
        <v>41726</v>
      </c>
      <c r="F1823" s="205">
        <v>6582780</v>
      </c>
      <c r="G1823" s="174">
        <v>152713</v>
      </c>
      <c r="H1823" s="1">
        <v>4.43</v>
      </c>
      <c r="I1823" s="1">
        <v>1.08</v>
      </c>
      <c r="J1823" s="1">
        <v>3.53</v>
      </c>
      <c r="K1823" s="1" t="s">
        <v>581</v>
      </c>
      <c r="L1823" s="1" t="s">
        <v>551</v>
      </c>
      <c r="M1823" s="1" t="s">
        <v>583</v>
      </c>
      <c r="N1823" s="1" t="s">
        <v>556</v>
      </c>
      <c r="O1823" s="1" t="s">
        <v>551</v>
      </c>
      <c r="P1823" s="1" t="s">
        <v>1741</v>
      </c>
      <c r="Q1823" s="1" t="s">
        <v>582</v>
      </c>
      <c r="R1823" s="1" t="s">
        <v>581</v>
      </c>
      <c r="S1823" s="1" t="s">
        <v>581</v>
      </c>
      <c r="T1823" s="1" t="s">
        <v>1741</v>
      </c>
      <c r="U1823" s="1" t="s">
        <v>1741</v>
      </c>
      <c r="V1823" s="1" t="s">
        <v>1741</v>
      </c>
      <c r="W1823" s="3" t="s">
        <v>1741</v>
      </c>
      <c r="X1823" s="3" t="s">
        <v>1741</v>
      </c>
      <c r="Y1823" s="3" t="s">
        <v>1741</v>
      </c>
      <c r="Z1823" s="3" t="s">
        <v>1741</v>
      </c>
      <c r="AA1823" s="3" t="s">
        <v>1741</v>
      </c>
      <c r="AB1823" s="3" t="s">
        <v>1741</v>
      </c>
      <c r="AC1823" s="3" t="s">
        <v>1741</v>
      </c>
      <c r="AD1823" s="3" t="s">
        <v>1741</v>
      </c>
      <c r="AE1823" s="3" t="s">
        <v>1741</v>
      </c>
      <c r="AF1823" s="3" t="s">
        <v>1741</v>
      </c>
      <c r="AG1823" s="3" t="s">
        <v>1741</v>
      </c>
      <c r="AH1823" s="3" t="s">
        <v>1741</v>
      </c>
      <c r="AI1823" s="15" t="s">
        <v>1741</v>
      </c>
    </row>
    <row r="1824" spans="1:35" x14ac:dyDescent="0.3">
      <c r="A1824" s="108" t="s">
        <v>1741</v>
      </c>
      <c r="B1824" s="89" t="s">
        <v>552</v>
      </c>
      <c r="C1824" s="89" t="s">
        <v>34</v>
      </c>
      <c r="D1824" s="9">
        <v>2014</v>
      </c>
      <c r="E1824" s="4">
        <v>41757</v>
      </c>
      <c r="F1824" s="205">
        <v>6582780</v>
      </c>
      <c r="G1824" s="174">
        <v>152713</v>
      </c>
      <c r="H1824" s="1">
        <v>5.65</v>
      </c>
      <c r="I1824" s="1">
        <v>1.47</v>
      </c>
      <c r="J1824" s="1" t="s">
        <v>1741</v>
      </c>
      <c r="K1824" s="1" t="s">
        <v>1741</v>
      </c>
      <c r="L1824" s="1" t="s">
        <v>1741</v>
      </c>
      <c r="M1824" s="1" t="s">
        <v>1741</v>
      </c>
      <c r="N1824" s="1" t="s">
        <v>1741</v>
      </c>
      <c r="O1824" s="1" t="s">
        <v>1741</v>
      </c>
      <c r="P1824" s="1" t="s">
        <v>1741</v>
      </c>
      <c r="Q1824" s="1" t="s">
        <v>1741</v>
      </c>
      <c r="R1824" s="1" t="s">
        <v>1741</v>
      </c>
      <c r="S1824" s="1" t="s">
        <v>1741</v>
      </c>
      <c r="T1824" s="1" t="s">
        <v>1741</v>
      </c>
      <c r="U1824" s="1" t="s">
        <v>1741</v>
      </c>
      <c r="V1824" s="1" t="s">
        <v>1741</v>
      </c>
      <c r="W1824" s="3" t="s">
        <v>1741</v>
      </c>
      <c r="X1824" s="3" t="s">
        <v>1741</v>
      </c>
      <c r="Y1824" s="3" t="s">
        <v>1741</v>
      </c>
      <c r="Z1824" s="3" t="s">
        <v>1741</v>
      </c>
      <c r="AA1824" s="3" t="s">
        <v>1741</v>
      </c>
      <c r="AB1824" s="3" t="s">
        <v>1741</v>
      </c>
      <c r="AC1824" s="3" t="s">
        <v>1741</v>
      </c>
      <c r="AD1824" s="3" t="s">
        <v>1741</v>
      </c>
      <c r="AE1824" s="3" t="s">
        <v>1741</v>
      </c>
      <c r="AF1824" s="3" t="s">
        <v>1741</v>
      </c>
      <c r="AG1824" s="3" t="s">
        <v>1741</v>
      </c>
      <c r="AH1824" s="3" t="s">
        <v>1741</v>
      </c>
      <c r="AI1824" s="15" t="s">
        <v>1741</v>
      </c>
    </row>
    <row r="1825" spans="1:35" x14ac:dyDescent="0.3">
      <c r="A1825" s="108" t="s">
        <v>1741</v>
      </c>
      <c r="B1825" s="89" t="s">
        <v>552</v>
      </c>
      <c r="C1825" s="89" t="s">
        <v>34</v>
      </c>
      <c r="D1825" s="9">
        <v>2014</v>
      </c>
      <c r="E1825" s="4">
        <v>41787</v>
      </c>
      <c r="F1825" s="205">
        <v>6582780</v>
      </c>
      <c r="G1825" s="174">
        <v>152713</v>
      </c>
      <c r="H1825" s="1">
        <v>6.13</v>
      </c>
      <c r="I1825" s="1">
        <v>1.66</v>
      </c>
      <c r="J1825" s="1" t="s">
        <v>1741</v>
      </c>
      <c r="K1825" s="1" t="s">
        <v>1741</v>
      </c>
      <c r="L1825" s="1" t="s">
        <v>1741</v>
      </c>
      <c r="M1825" s="1" t="s">
        <v>1741</v>
      </c>
      <c r="N1825" s="1" t="s">
        <v>1741</v>
      </c>
      <c r="O1825" s="1" t="s">
        <v>1741</v>
      </c>
      <c r="P1825" s="1" t="s">
        <v>1741</v>
      </c>
      <c r="Q1825" s="1" t="s">
        <v>1741</v>
      </c>
      <c r="R1825" s="1" t="s">
        <v>1741</v>
      </c>
      <c r="S1825" s="1" t="s">
        <v>1741</v>
      </c>
      <c r="T1825" s="1" t="s">
        <v>1741</v>
      </c>
      <c r="U1825" s="1" t="s">
        <v>1741</v>
      </c>
      <c r="V1825" s="1" t="s">
        <v>1741</v>
      </c>
      <c r="W1825" s="3" t="s">
        <v>1741</v>
      </c>
      <c r="X1825" s="3" t="s">
        <v>1741</v>
      </c>
      <c r="Y1825" s="3" t="s">
        <v>1741</v>
      </c>
      <c r="Z1825" s="3" t="s">
        <v>1741</v>
      </c>
      <c r="AA1825" s="3" t="s">
        <v>1741</v>
      </c>
      <c r="AB1825" s="3" t="s">
        <v>1741</v>
      </c>
      <c r="AC1825" s="3" t="s">
        <v>1741</v>
      </c>
      <c r="AD1825" s="3" t="s">
        <v>1741</v>
      </c>
      <c r="AE1825" s="3" t="s">
        <v>1741</v>
      </c>
      <c r="AF1825" s="3" t="s">
        <v>1741</v>
      </c>
      <c r="AG1825" s="3" t="s">
        <v>1741</v>
      </c>
      <c r="AH1825" s="3" t="s">
        <v>1741</v>
      </c>
      <c r="AI1825" s="15" t="s">
        <v>1741</v>
      </c>
    </row>
    <row r="1826" spans="1:35" x14ac:dyDescent="0.3">
      <c r="A1826" s="108" t="s">
        <v>1741</v>
      </c>
      <c r="B1826" s="89" t="s">
        <v>552</v>
      </c>
      <c r="C1826" s="89" t="s">
        <v>34</v>
      </c>
      <c r="D1826" s="9">
        <v>2014</v>
      </c>
      <c r="E1826" s="4">
        <v>41820</v>
      </c>
      <c r="F1826" s="205">
        <v>6582780</v>
      </c>
      <c r="G1826" s="174">
        <v>152713</v>
      </c>
      <c r="H1826" s="1">
        <v>5.78</v>
      </c>
      <c r="I1826" s="1">
        <v>2.74</v>
      </c>
      <c r="J1826" s="1">
        <v>2.48</v>
      </c>
      <c r="K1826" s="1">
        <v>1.73</v>
      </c>
      <c r="L1826" s="1">
        <v>1.57</v>
      </c>
      <c r="M1826" s="1" t="s">
        <v>583</v>
      </c>
      <c r="N1826" s="1" t="s">
        <v>551</v>
      </c>
      <c r="O1826" s="1" t="s">
        <v>586</v>
      </c>
      <c r="P1826" s="1" t="s">
        <v>1741</v>
      </c>
      <c r="Q1826" s="1" t="s">
        <v>1741</v>
      </c>
      <c r="R1826" s="1" t="s">
        <v>557</v>
      </c>
      <c r="S1826" s="1" t="s">
        <v>587</v>
      </c>
      <c r="T1826" s="1" t="s">
        <v>1741</v>
      </c>
      <c r="U1826" s="1" t="s">
        <v>1741</v>
      </c>
      <c r="V1826" s="1" t="s">
        <v>1741</v>
      </c>
      <c r="W1826" s="3" t="s">
        <v>1741</v>
      </c>
      <c r="X1826" s="3" t="s">
        <v>1741</v>
      </c>
      <c r="Y1826" s="3" t="s">
        <v>1741</v>
      </c>
      <c r="Z1826" s="3" t="s">
        <v>1741</v>
      </c>
      <c r="AA1826" s="3" t="s">
        <v>1741</v>
      </c>
      <c r="AB1826" s="3" t="s">
        <v>1741</v>
      </c>
      <c r="AC1826" s="3" t="s">
        <v>1741</v>
      </c>
      <c r="AD1826" s="3" t="s">
        <v>1741</v>
      </c>
      <c r="AE1826" s="3" t="s">
        <v>1741</v>
      </c>
      <c r="AF1826" s="3" t="s">
        <v>1741</v>
      </c>
      <c r="AG1826" s="3" t="s">
        <v>1741</v>
      </c>
      <c r="AH1826" s="3" t="s">
        <v>1741</v>
      </c>
      <c r="AI1826" s="15" t="s">
        <v>1741</v>
      </c>
    </row>
    <row r="1827" spans="1:35" x14ac:dyDescent="0.3">
      <c r="A1827" s="108" t="s">
        <v>1741</v>
      </c>
      <c r="B1827" s="89" t="s">
        <v>552</v>
      </c>
      <c r="C1827" s="89" t="s">
        <v>34</v>
      </c>
      <c r="D1827" s="9">
        <v>2014</v>
      </c>
      <c r="E1827" s="4">
        <v>41845</v>
      </c>
      <c r="F1827" s="205">
        <v>6582780</v>
      </c>
      <c r="G1827" s="174">
        <v>152713</v>
      </c>
      <c r="H1827" s="1">
        <v>6.13</v>
      </c>
      <c r="I1827" s="1">
        <v>5.76</v>
      </c>
      <c r="J1827" s="1">
        <v>3.01</v>
      </c>
      <c r="K1827" s="1">
        <v>1.34</v>
      </c>
      <c r="L1827" s="1">
        <v>2.33</v>
      </c>
      <c r="M1827" s="1">
        <v>5.55</v>
      </c>
      <c r="N1827" s="1" t="s">
        <v>588</v>
      </c>
      <c r="O1827" s="1" t="s">
        <v>589</v>
      </c>
      <c r="P1827" s="1" t="s">
        <v>1741</v>
      </c>
      <c r="Q1827" s="1" t="s">
        <v>1741</v>
      </c>
      <c r="R1827" s="1" t="s">
        <v>582</v>
      </c>
      <c r="S1827" s="1" t="s">
        <v>589</v>
      </c>
      <c r="T1827" s="1" t="s">
        <v>1741</v>
      </c>
      <c r="U1827" s="1" t="s">
        <v>1741</v>
      </c>
      <c r="V1827" s="1" t="s">
        <v>1741</v>
      </c>
      <c r="W1827" s="3" t="s">
        <v>1741</v>
      </c>
      <c r="X1827" s="3" t="s">
        <v>1741</v>
      </c>
      <c r="Y1827" s="3" t="s">
        <v>1741</v>
      </c>
      <c r="Z1827" s="3" t="s">
        <v>1741</v>
      </c>
      <c r="AA1827" s="3" t="s">
        <v>1741</v>
      </c>
      <c r="AB1827" s="3" t="s">
        <v>1741</v>
      </c>
      <c r="AC1827" s="3" t="s">
        <v>1741</v>
      </c>
      <c r="AD1827" s="3" t="s">
        <v>1741</v>
      </c>
      <c r="AE1827" s="3" t="s">
        <v>1741</v>
      </c>
      <c r="AF1827" s="3" t="s">
        <v>1741</v>
      </c>
      <c r="AG1827" s="3" t="s">
        <v>1741</v>
      </c>
      <c r="AH1827" s="3" t="s">
        <v>1741</v>
      </c>
      <c r="AI1827" s="15" t="s">
        <v>1741</v>
      </c>
    </row>
    <row r="1828" spans="1:35" x14ac:dyDescent="0.3">
      <c r="A1828" s="108" t="s">
        <v>1741</v>
      </c>
      <c r="B1828" s="89" t="s">
        <v>552</v>
      </c>
      <c r="C1828" s="89" t="s">
        <v>34</v>
      </c>
      <c r="D1828" s="9">
        <v>2014</v>
      </c>
      <c r="E1828" s="4">
        <v>41876</v>
      </c>
      <c r="F1828" s="205">
        <v>6582780</v>
      </c>
      <c r="G1828" s="174">
        <v>152713</v>
      </c>
      <c r="H1828" s="1">
        <v>5.18</v>
      </c>
      <c r="I1828" s="1">
        <v>2.09</v>
      </c>
      <c r="J1828" s="1" t="s">
        <v>1741</v>
      </c>
      <c r="K1828" s="1" t="s">
        <v>1741</v>
      </c>
      <c r="L1828" s="1" t="s">
        <v>1741</v>
      </c>
      <c r="M1828" s="1" t="s">
        <v>1741</v>
      </c>
      <c r="N1828" s="1" t="s">
        <v>1741</v>
      </c>
      <c r="O1828" s="1" t="s">
        <v>1741</v>
      </c>
      <c r="P1828" s="1" t="s">
        <v>1741</v>
      </c>
      <c r="Q1828" s="1" t="s">
        <v>1741</v>
      </c>
      <c r="R1828" s="1" t="s">
        <v>1741</v>
      </c>
      <c r="S1828" s="1" t="s">
        <v>1741</v>
      </c>
      <c r="T1828" s="1" t="s">
        <v>1741</v>
      </c>
      <c r="U1828" s="1" t="s">
        <v>1741</v>
      </c>
      <c r="V1828" s="1" t="s">
        <v>1741</v>
      </c>
      <c r="W1828" s="3" t="s">
        <v>1741</v>
      </c>
      <c r="X1828" s="3" t="s">
        <v>1741</v>
      </c>
      <c r="Y1828" s="3" t="s">
        <v>1741</v>
      </c>
      <c r="Z1828" s="3" t="s">
        <v>1741</v>
      </c>
      <c r="AA1828" s="3" t="s">
        <v>1741</v>
      </c>
      <c r="AB1828" s="3" t="s">
        <v>1741</v>
      </c>
      <c r="AC1828" s="3" t="s">
        <v>1741</v>
      </c>
      <c r="AD1828" s="3" t="s">
        <v>1741</v>
      </c>
      <c r="AE1828" s="3" t="s">
        <v>1741</v>
      </c>
      <c r="AF1828" s="3" t="s">
        <v>1741</v>
      </c>
      <c r="AG1828" s="3" t="s">
        <v>1741</v>
      </c>
      <c r="AH1828" s="3" t="s">
        <v>1741</v>
      </c>
      <c r="AI1828" s="15" t="s">
        <v>1741</v>
      </c>
    </row>
    <row r="1829" spans="1:35" x14ac:dyDescent="0.3">
      <c r="A1829" s="108" t="s">
        <v>1741</v>
      </c>
      <c r="B1829" s="89" t="s">
        <v>552</v>
      </c>
      <c r="C1829" s="89" t="s">
        <v>34</v>
      </c>
      <c r="D1829" s="9">
        <v>2014</v>
      </c>
      <c r="E1829" s="4">
        <v>41908</v>
      </c>
      <c r="F1829" s="205">
        <v>6582780</v>
      </c>
      <c r="G1829" s="174">
        <v>152713</v>
      </c>
      <c r="H1829" s="1">
        <v>5.54</v>
      </c>
      <c r="I1829" s="1">
        <v>1.98</v>
      </c>
      <c r="J1829" s="1">
        <v>2.82</v>
      </c>
      <c r="K1829" s="1">
        <v>2.33</v>
      </c>
      <c r="L1829" s="1">
        <v>1.43</v>
      </c>
      <c r="M1829" s="1">
        <v>2.85</v>
      </c>
      <c r="N1829" s="1" t="s">
        <v>585</v>
      </c>
      <c r="O1829" s="1" t="s">
        <v>557</v>
      </c>
      <c r="P1829" s="1" t="s">
        <v>1741</v>
      </c>
      <c r="Q1829" s="1" t="s">
        <v>1741</v>
      </c>
      <c r="R1829" s="1" t="s">
        <v>557</v>
      </c>
      <c r="S1829" s="1" t="s">
        <v>581</v>
      </c>
      <c r="T1829" s="1" t="s">
        <v>1741</v>
      </c>
      <c r="U1829" s="1" t="s">
        <v>1741</v>
      </c>
      <c r="V1829" s="1" t="s">
        <v>1741</v>
      </c>
      <c r="W1829" s="3" t="s">
        <v>1741</v>
      </c>
      <c r="X1829" s="3" t="s">
        <v>1741</v>
      </c>
      <c r="Y1829" s="3" t="s">
        <v>1741</v>
      </c>
      <c r="Z1829" s="3" t="s">
        <v>1741</v>
      </c>
      <c r="AA1829" s="3" t="s">
        <v>1741</v>
      </c>
      <c r="AB1829" s="3" t="s">
        <v>1741</v>
      </c>
      <c r="AC1829" s="3" t="s">
        <v>1741</v>
      </c>
      <c r="AD1829" s="3" t="s">
        <v>1741</v>
      </c>
      <c r="AE1829" s="3" t="s">
        <v>1741</v>
      </c>
      <c r="AF1829" s="3" t="s">
        <v>1741</v>
      </c>
      <c r="AG1829" s="3" t="s">
        <v>1741</v>
      </c>
      <c r="AH1829" s="3" t="s">
        <v>1741</v>
      </c>
      <c r="AI1829" s="15" t="s">
        <v>1741</v>
      </c>
    </row>
    <row r="1830" spans="1:35" x14ac:dyDescent="0.3">
      <c r="A1830" s="108" t="s">
        <v>1741</v>
      </c>
      <c r="B1830" s="89" t="s">
        <v>552</v>
      </c>
      <c r="C1830" s="89" t="s">
        <v>34</v>
      </c>
      <c r="D1830" s="9">
        <v>2014</v>
      </c>
      <c r="E1830" s="4">
        <v>41935</v>
      </c>
      <c r="F1830" s="205">
        <v>6582780</v>
      </c>
      <c r="G1830" s="174">
        <v>152713</v>
      </c>
      <c r="H1830" s="1">
        <v>5.3</v>
      </c>
      <c r="I1830" s="1">
        <v>2.2200000000000002</v>
      </c>
      <c r="J1830" s="1">
        <v>3.11</v>
      </c>
      <c r="K1830" s="1">
        <v>1.41</v>
      </c>
      <c r="L1830" s="1">
        <v>1.06</v>
      </c>
      <c r="M1830" s="1">
        <v>2.15</v>
      </c>
      <c r="N1830" s="1" t="s">
        <v>551</v>
      </c>
      <c r="O1830" s="1" t="s">
        <v>557</v>
      </c>
      <c r="P1830" s="1" t="s">
        <v>1741</v>
      </c>
      <c r="Q1830" s="1" t="s">
        <v>1741</v>
      </c>
      <c r="R1830" s="1" t="s">
        <v>582</v>
      </c>
      <c r="S1830" s="1" t="s">
        <v>589</v>
      </c>
      <c r="T1830" s="1" t="s">
        <v>1741</v>
      </c>
      <c r="U1830" s="1" t="s">
        <v>1741</v>
      </c>
      <c r="V1830" s="1" t="s">
        <v>1741</v>
      </c>
      <c r="W1830" s="3" t="s">
        <v>1741</v>
      </c>
      <c r="X1830" s="3" t="s">
        <v>1741</v>
      </c>
      <c r="Y1830" s="3" t="s">
        <v>1741</v>
      </c>
      <c r="Z1830" s="3" t="s">
        <v>1741</v>
      </c>
      <c r="AA1830" s="3" t="s">
        <v>1741</v>
      </c>
      <c r="AB1830" s="3" t="s">
        <v>1741</v>
      </c>
      <c r="AC1830" s="3" t="s">
        <v>1741</v>
      </c>
      <c r="AD1830" s="3" t="s">
        <v>1741</v>
      </c>
      <c r="AE1830" s="3" t="s">
        <v>1741</v>
      </c>
      <c r="AF1830" s="3" t="s">
        <v>1741</v>
      </c>
      <c r="AG1830" s="3" t="s">
        <v>1741</v>
      </c>
      <c r="AH1830" s="3" t="s">
        <v>1741</v>
      </c>
      <c r="AI1830" s="15" t="s">
        <v>1741</v>
      </c>
    </row>
    <row r="1831" spans="1:35" x14ac:dyDescent="0.3">
      <c r="A1831" s="108" t="s">
        <v>1741</v>
      </c>
      <c r="B1831" s="89" t="s">
        <v>552</v>
      </c>
      <c r="C1831" s="89" t="s">
        <v>34</v>
      </c>
      <c r="D1831" s="9">
        <v>2014</v>
      </c>
      <c r="E1831" s="4">
        <v>41970</v>
      </c>
      <c r="F1831" s="205">
        <v>6582780</v>
      </c>
      <c r="G1831" s="174">
        <v>152713</v>
      </c>
      <c r="H1831" s="1">
        <v>7.61</v>
      </c>
      <c r="I1831" s="1">
        <v>2.42</v>
      </c>
      <c r="J1831" s="1" t="s">
        <v>1741</v>
      </c>
      <c r="K1831" s="1" t="s">
        <v>1741</v>
      </c>
      <c r="L1831" s="1" t="s">
        <v>1741</v>
      </c>
      <c r="M1831" s="1" t="s">
        <v>1741</v>
      </c>
      <c r="N1831" s="1" t="s">
        <v>1741</v>
      </c>
      <c r="O1831" s="1" t="s">
        <v>1741</v>
      </c>
      <c r="P1831" s="1" t="s">
        <v>1741</v>
      </c>
      <c r="Q1831" s="1" t="s">
        <v>1741</v>
      </c>
      <c r="R1831" s="1" t="s">
        <v>1741</v>
      </c>
      <c r="S1831" s="1" t="s">
        <v>1741</v>
      </c>
      <c r="T1831" s="1" t="s">
        <v>1741</v>
      </c>
      <c r="U1831" s="1" t="s">
        <v>1741</v>
      </c>
      <c r="V1831" s="1" t="s">
        <v>1741</v>
      </c>
      <c r="W1831" s="3" t="s">
        <v>1741</v>
      </c>
      <c r="X1831" s="3" t="s">
        <v>1741</v>
      </c>
      <c r="Y1831" s="3" t="s">
        <v>1741</v>
      </c>
      <c r="Z1831" s="3" t="s">
        <v>1741</v>
      </c>
      <c r="AA1831" s="3" t="s">
        <v>1741</v>
      </c>
      <c r="AB1831" s="3" t="s">
        <v>1741</v>
      </c>
      <c r="AC1831" s="3" t="s">
        <v>1741</v>
      </c>
      <c r="AD1831" s="3" t="s">
        <v>1741</v>
      </c>
      <c r="AE1831" s="3" t="s">
        <v>1741</v>
      </c>
      <c r="AF1831" s="3" t="s">
        <v>1741</v>
      </c>
      <c r="AG1831" s="3" t="s">
        <v>1741</v>
      </c>
      <c r="AH1831" s="3" t="s">
        <v>1741</v>
      </c>
      <c r="AI1831" s="15" t="s">
        <v>1741</v>
      </c>
    </row>
    <row r="1832" spans="1:35" x14ac:dyDescent="0.3">
      <c r="A1832" s="108" t="s">
        <v>1741</v>
      </c>
      <c r="B1832" s="89" t="s">
        <v>552</v>
      </c>
      <c r="C1832" s="89" t="s">
        <v>34</v>
      </c>
      <c r="D1832" s="9">
        <v>2014</v>
      </c>
      <c r="E1832" s="4">
        <v>41992</v>
      </c>
      <c r="F1832" s="205">
        <v>6582780</v>
      </c>
      <c r="G1832" s="174">
        <v>152713</v>
      </c>
      <c r="H1832" s="1">
        <v>7.41</v>
      </c>
      <c r="I1832" s="1">
        <v>2.15</v>
      </c>
      <c r="J1832" s="1" t="s">
        <v>1741</v>
      </c>
      <c r="K1832" s="1" t="s">
        <v>1741</v>
      </c>
      <c r="L1832" s="1" t="s">
        <v>1741</v>
      </c>
      <c r="M1832" s="1" t="s">
        <v>1741</v>
      </c>
      <c r="N1832" s="1" t="s">
        <v>1741</v>
      </c>
      <c r="O1832" s="1" t="s">
        <v>1741</v>
      </c>
      <c r="P1832" s="1" t="s">
        <v>1741</v>
      </c>
      <c r="Q1832" s="1" t="s">
        <v>1741</v>
      </c>
      <c r="R1832" s="1" t="s">
        <v>1741</v>
      </c>
      <c r="S1832" s="1" t="s">
        <v>1741</v>
      </c>
      <c r="T1832" s="1" t="s">
        <v>1741</v>
      </c>
      <c r="U1832" s="1" t="s">
        <v>1741</v>
      </c>
      <c r="V1832" s="1" t="s">
        <v>1741</v>
      </c>
      <c r="W1832" s="3" t="s">
        <v>1741</v>
      </c>
      <c r="X1832" s="3" t="s">
        <v>1741</v>
      </c>
      <c r="Y1832" s="3" t="s">
        <v>1741</v>
      </c>
      <c r="Z1832" s="3" t="s">
        <v>1741</v>
      </c>
      <c r="AA1832" s="3" t="s">
        <v>1741</v>
      </c>
      <c r="AB1832" s="3" t="s">
        <v>1741</v>
      </c>
      <c r="AC1832" s="3" t="s">
        <v>1741</v>
      </c>
      <c r="AD1832" s="3" t="s">
        <v>1741</v>
      </c>
      <c r="AE1832" s="3" t="s">
        <v>1741</v>
      </c>
      <c r="AF1832" s="3" t="s">
        <v>1741</v>
      </c>
      <c r="AG1832" s="3" t="s">
        <v>1741</v>
      </c>
      <c r="AH1832" s="3" t="s">
        <v>1741</v>
      </c>
      <c r="AI1832" s="15" t="s">
        <v>1741</v>
      </c>
    </row>
    <row r="1833" spans="1:35" x14ac:dyDescent="0.3">
      <c r="A1833" s="108" t="s">
        <v>1741</v>
      </c>
      <c r="B1833" s="95" t="s">
        <v>546</v>
      </c>
      <c r="C1833" s="95" t="s">
        <v>2004</v>
      </c>
      <c r="D1833" s="9">
        <v>2013</v>
      </c>
      <c r="E1833" s="4">
        <v>41298</v>
      </c>
      <c r="F1833" s="205">
        <v>6576900</v>
      </c>
      <c r="G1833" s="174">
        <v>152125</v>
      </c>
      <c r="H1833" s="1">
        <v>4.12</v>
      </c>
      <c r="I1833" s="1">
        <v>1.46</v>
      </c>
      <c r="J1833" s="1" t="s">
        <v>1741</v>
      </c>
      <c r="K1833" s="1" t="s">
        <v>1741</v>
      </c>
      <c r="L1833" s="1" t="s">
        <v>1741</v>
      </c>
      <c r="M1833" s="1" t="s">
        <v>1741</v>
      </c>
      <c r="N1833" s="1" t="s">
        <v>1741</v>
      </c>
      <c r="O1833" s="1" t="s">
        <v>1741</v>
      </c>
      <c r="P1833" s="1" t="s">
        <v>1741</v>
      </c>
      <c r="Q1833" s="1" t="s">
        <v>1741</v>
      </c>
      <c r="R1833" s="1" t="s">
        <v>1741</v>
      </c>
      <c r="S1833" s="1" t="s">
        <v>1741</v>
      </c>
      <c r="T1833" s="1" t="s">
        <v>1741</v>
      </c>
      <c r="U1833" s="1" t="s">
        <v>1741</v>
      </c>
      <c r="V1833" s="1" t="s">
        <v>1741</v>
      </c>
      <c r="W1833" s="3" t="s">
        <v>1741</v>
      </c>
      <c r="X1833" s="3" t="s">
        <v>1741</v>
      </c>
      <c r="Y1833" s="3" t="s">
        <v>1741</v>
      </c>
      <c r="Z1833" s="3" t="s">
        <v>1741</v>
      </c>
      <c r="AA1833" s="3" t="s">
        <v>1741</v>
      </c>
      <c r="AB1833" s="3" t="s">
        <v>1741</v>
      </c>
      <c r="AC1833" s="3" t="s">
        <v>1741</v>
      </c>
      <c r="AD1833" s="3" t="s">
        <v>1741</v>
      </c>
      <c r="AE1833" s="3" t="s">
        <v>1741</v>
      </c>
      <c r="AF1833" s="3" t="s">
        <v>1741</v>
      </c>
      <c r="AG1833" s="3" t="s">
        <v>1741</v>
      </c>
      <c r="AH1833" s="3" t="s">
        <v>1741</v>
      </c>
      <c r="AI1833" s="15" t="s">
        <v>1741</v>
      </c>
    </row>
    <row r="1834" spans="1:35" x14ac:dyDescent="0.3">
      <c r="A1834" s="108" t="s">
        <v>1741</v>
      </c>
      <c r="B1834" s="95" t="s">
        <v>546</v>
      </c>
      <c r="C1834" s="95" t="s">
        <v>2004</v>
      </c>
      <c r="D1834" s="9">
        <v>2013</v>
      </c>
      <c r="E1834" s="4">
        <v>41327</v>
      </c>
      <c r="F1834" s="205">
        <v>6576900</v>
      </c>
      <c r="G1834" s="174">
        <v>152125</v>
      </c>
      <c r="H1834" s="1">
        <v>3.35</v>
      </c>
      <c r="I1834" s="1">
        <v>1.2</v>
      </c>
      <c r="J1834" s="1" t="s">
        <v>1741</v>
      </c>
      <c r="K1834" s="1" t="s">
        <v>1741</v>
      </c>
      <c r="L1834" s="1" t="s">
        <v>1741</v>
      </c>
      <c r="M1834" s="1" t="s">
        <v>1741</v>
      </c>
      <c r="N1834" s="1" t="s">
        <v>1741</v>
      </c>
      <c r="O1834" s="1" t="s">
        <v>1741</v>
      </c>
      <c r="P1834" s="1" t="s">
        <v>1741</v>
      </c>
      <c r="Q1834" s="1" t="s">
        <v>1741</v>
      </c>
      <c r="R1834" s="1" t="s">
        <v>1741</v>
      </c>
      <c r="S1834" s="1" t="s">
        <v>1741</v>
      </c>
      <c r="T1834" s="1" t="s">
        <v>1741</v>
      </c>
      <c r="U1834" s="1" t="s">
        <v>1741</v>
      </c>
      <c r="V1834" s="1" t="s">
        <v>1741</v>
      </c>
      <c r="W1834" s="3" t="s">
        <v>1741</v>
      </c>
      <c r="X1834" s="3" t="s">
        <v>1741</v>
      </c>
      <c r="Y1834" s="3" t="s">
        <v>1741</v>
      </c>
      <c r="Z1834" s="3" t="s">
        <v>1741</v>
      </c>
      <c r="AA1834" s="3" t="s">
        <v>1741</v>
      </c>
      <c r="AB1834" s="3" t="s">
        <v>1741</v>
      </c>
      <c r="AC1834" s="3" t="s">
        <v>1741</v>
      </c>
      <c r="AD1834" s="3" t="s">
        <v>1741</v>
      </c>
      <c r="AE1834" s="3" t="s">
        <v>1741</v>
      </c>
      <c r="AF1834" s="3" t="s">
        <v>1741</v>
      </c>
      <c r="AG1834" s="3" t="s">
        <v>1741</v>
      </c>
      <c r="AH1834" s="3" t="s">
        <v>1741</v>
      </c>
      <c r="AI1834" s="15" t="s">
        <v>1741</v>
      </c>
    </row>
    <row r="1835" spans="1:35" x14ac:dyDescent="0.3">
      <c r="A1835" s="108" t="s">
        <v>1741</v>
      </c>
      <c r="B1835" s="95" t="s">
        <v>546</v>
      </c>
      <c r="C1835" s="95" t="s">
        <v>2004</v>
      </c>
      <c r="D1835" s="9">
        <v>2013</v>
      </c>
      <c r="E1835" s="4">
        <v>41358</v>
      </c>
      <c r="F1835" s="205">
        <v>6576900</v>
      </c>
      <c r="G1835" s="174">
        <v>152125</v>
      </c>
      <c r="H1835" s="1">
        <v>3.05</v>
      </c>
      <c r="I1835" s="1">
        <v>1.89</v>
      </c>
      <c r="J1835" s="1">
        <v>1.65</v>
      </c>
      <c r="K1835" s="1">
        <v>3.18</v>
      </c>
      <c r="L1835" s="1">
        <v>0.45900000000000002</v>
      </c>
      <c r="M1835" s="1">
        <v>0.88500000000000001</v>
      </c>
      <c r="N1835" s="1" t="s">
        <v>1741</v>
      </c>
      <c r="O1835" s="1" t="s">
        <v>1741</v>
      </c>
      <c r="P1835" s="1" t="s">
        <v>1741</v>
      </c>
      <c r="Q1835" s="1" t="s">
        <v>1741</v>
      </c>
      <c r="R1835" s="1" t="s">
        <v>1741</v>
      </c>
      <c r="S1835" s="1" t="s">
        <v>1741</v>
      </c>
      <c r="T1835" s="1" t="s">
        <v>1741</v>
      </c>
      <c r="U1835" s="1" t="s">
        <v>1741</v>
      </c>
      <c r="V1835" s="1" t="s">
        <v>1741</v>
      </c>
      <c r="W1835" s="3" t="s">
        <v>1741</v>
      </c>
      <c r="X1835" s="3" t="s">
        <v>1741</v>
      </c>
      <c r="Y1835" s="3" t="s">
        <v>1741</v>
      </c>
      <c r="Z1835" s="3" t="s">
        <v>1741</v>
      </c>
      <c r="AA1835" s="3" t="s">
        <v>1741</v>
      </c>
      <c r="AB1835" s="3" t="s">
        <v>1741</v>
      </c>
      <c r="AC1835" s="3" t="s">
        <v>1741</v>
      </c>
      <c r="AD1835" s="3" t="s">
        <v>1741</v>
      </c>
      <c r="AE1835" s="3" t="s">
        <v>1741</v>
      </c>
      <c r="AF1835" s="3" t="s">
        <v>1741</v>
      </c>
      <c r="AG1835" s="3" t="s">
        <v>1741</v>
      </c>
      <c r="AH1835" s="3" t="s">
        <v>1741</v>
      </c>
      <c r="AI1835" s="15" t="s">
        <v>1741</v>
      </c>
    </row>
    <row r="1836" spans="1:35" x14ac:dyDescent="0.3">
      <c r="A1836" s="108" t="s">
        <v>1741</v>
      </c>
      <c r="B1836" s="95" t="s">
        <v>546</v>
      </c>
      <c r="C1836" s="95" t="s">
        <v>2004</v>
      </c>
      <c r="D1836" s="9">
        <v>2013</v>
      </c>
      <c r="E1836" s="4">
        <v>41393</v>
      </c>
      <c r="F1836" s="205">
        <v>6576900</v>
      </c>
      <c r="G1836" s="174">
        <v>152125</v>
      </c>
      <c r="H1836" s="1">
        <v>4.54</v>
      </c>
      <c r="I1836" s="1">
        <v>1.27</v>
      </c>
      <c r="J1836" s="1" t="s">
        <v>1741</v>
      </c>
      <c r="K1836" s="1" t="s">
        <v>1741</v>
      </c>
      <c r="L1836" s="1" t="s">
        <v>1741</v>
      </c>
      <c r="M1836" s="1" t="s">
        <v>1741</v>
      </c>
      <c r="N1836" s="1" t="s">
        <v>1741</v>
      </c>
      <c r="O1836" s="1" t="s">
        <v>1741</v>
      </c>
      <c r="P1836" s="1" t="s">
        <v>1741</v>
      </c>
      <c r="Q1836" s="1" t="s">
        <v>1741</v>
      </c>
      <c r="R1836" s="1" t="s">
        <v>1741</v>
      </c>
      <c r="S1836" s="1" t="s">
        <v>1741</v>
      </c>
      <c r="T1836" s="1" t="s">
        <v>1741</v>
      </c>
      <c r="U1836" s="1" t="s">
        <v>1741</v>
      </c>
      <c r="V1836" s="1" t="s">
        <v>1741</v>
      </c>
      <c r="W1836" s="3" t="s">
        <v>1741</v>
      </c>
      <c r="X1836" s="3" t="s">
        <v>1741</v>
      </c>
      <c r="Y1836" s="3" t="s">
        <v>1741</v>
      </c>
      <c r="Z1836" s="3" t="s">
        <v>1741</v>
      </c>
      <c r="AA1836" s="3" t="s">
        <v>1741</v>
      </c>
      <c r="AB1836" s="3" t="s">
        <v>1741</v>
      </c>
      <c r="AC1836" s="3" t="s">
        <v>1741</v>
      </c>
      <c r="AD1836" s="3" t="s">
        <v>1741</v>
      </c>
      <c r="AE1836" s="3" t="s">
        <v>1741</v>
      </c>
      <c r="AF1836" s="3" t="s">
        <v>1741</v>
      </c>
      <c r="AG1836" s="3" t="s">
        <v>1741</v>
      </c>
      <c r="AH1836" s="3" t="s">
        <v>1741</v>
      </c>
      <c r="AI1836" s="15" t="s">
        <v>1741</v>
      </c>
    </row>
    <row r="1837" spans="1:35" x14ac:dyDescent="0.3">
      <c r="A1837" s="108" t="s">
        <v>1741</v>
      </c>
      <c r="B1837" s="95" t="s">
        <v>546</v>
      </c>
      <c r="C1837" s="95" t="s">
        <v>2004</v>
      </c>
      <c r="D1837" s="9">
        <v>2013</v>
      </c>
      <c r="E1837" s="4">
        <v>41424</v>
      </c>
      <c r="F1837" s="205">
        <v>6576900</v>
      </c>
      <c r="G1837" s="174">
        <v>152125</v>
      </c>
      <c r="H1837" s="1">
        <v>5.34</v>
      </c>
      <c r="I1837" s="1">
        <v>1.44</v>
      </c>
      <c r="J1837" s="1" t="s">
        <v>1741</v>
      </c>
      <c r="K1837" s="1" t="s">
        <v>1741</v>
      </c>
      <c r="L1837" s="1" t="s">
        <v>1741</v>
      </c>
      <c r="M1837" s="1" t="s">
        <v>1741</v>
      </c>
      <c r="N1837" s="1" t="s">
        <v>1741</v>
      </c>
      <c r="O1837" s="1" t="s">
        <v>1741</v>
      </c>
      <c r="P1837" s="1" t="s">
        <v>1741</v>
      </c>
      <c r="Q1837" s="1" t="s">
        <v>1741</v>
      </c>
      <c r="R1837" s="1" t="s">
        <v>1741</v>
      </c>
      <c r="S1837" s="1" t="s">
        <v>1741</v>
      </c>
      <c r="T1837" s="1" t="s">
        <v>1741</v>
      </c>
      <c r="U1837" s="1" t="s">
        <v>1741</v>
      </c>
      <c r="V1837" s="1" t="s">
        <v>1741</v>
      </c>
      <c r="W1837" s="3" t="s">
        <v>1741</v>
      </c>
      <c r="X1837" s="3" t="s">
        <v>1741</v>
      </c>
      <c r="Y1837" s="3" t="s">
        <v>1741</v>
      </c>
      <c r="Z1837" s="3" t="s">
        <v>1741</v>
      </c>
      <c r="AA1837" s="3" t="s">
        <v>1741</v>
      </c>
      <c r="AB1837" s="3" t="s">
        <v>1741</v>
      </c>
      <c r="AC1837" s="3" t="s">
        <v>1741</v>
      </c>
      <c r="AD1837" s="3" t="s">
        <v>1741</v>
      </c>
      <c r="AE1837" s="3" t="s">
        <v>1741</v>
      </c>
      <c r="AF1837" s="3" t="s">
        <v>1741</v>
      </c>
      <c r="AG1837" s="3" t="s">
        <v>1741</v>
      </c>
      <c r="AH1837" s="3" t="s">
        <v>1741</v>
      </c>
      <c r="AI1837" s="15" t="s">
        <v>1741</v>
      </c>
    </row>
    <row r="1838" spans="1:35" x14ac:dyDescent="0.3">
      <c r="A1838" s="108" t="s">
        <v>1741</v>
      </c>
      <c r="B1838" s="95" t="s">
        <v>546</v>
      </c>
      <c r="C1838" s="95" t="s">
        <v>2004</v>
      </c>
      <c r="D1838" s="9">
        <v>2013</v>
      </c>
      <c r="E1838" s="4">
        <v>41451</v>
      </c>
      <c r="F1838" s="205">
        <v>6576900</v>
      </c>
      <c r="G1838" s="174">
        <v>152125</v>
      </c>
      <c r="H1838" s="1">
        <v>6.65</v>
      </c>
      <c r="I1838" s="1">
        <v>1.37</v>
      </c>
      <c r="J1838" s="1">
        <v>2.2599999999999998</v>
      </c>
      <c r="K1838" s="1">
        <v>3.67</v>
      </c>
      <c r="L1838" s="1">
        <v>0.88500000000000001</v>
      </c>
      <c r="M1838" s="1">
        <v>1.36</v>
      </c>
      <c r="N1838" s="1" t="s">
        <v>1741</v>
      </c>
      <c r="O1838" s="1" t="s">
        <v>1741</v>
      </c>
      <c r="P1838" s="1" t="s">
        <v>1741</v>
      </c>
      <c r="Q1838" s="1" t="s">
        <v>1741</v>
      </c>
      <c r="R1838" s="1" t="s">
        <v>1741</v>
      </c>
      <c r="S1838" s="1" t="s">
        <v>1741</v>
      </c>
      <c r="T1838" s="1" t="s">
        <v>1741</v>
      </c>
      <c r="U1838" s="1" t="s">
        <v>1741</v>
      </c>
      <c r="V1838" s="1" t="s">
        <v>1741</v>
      </c>
      <c r="W1838" s="3" t="s">
        <v>1741</v>
      </c>
      <c r="X1838" s="3" t="s">
        <v>1741</v>
      </c>
      <c r="Y1838" s="3" t="s">
        <v>1741</v>
      </c>
      <c r="Z1838" s="3" t="s">
        <v>1741</v>
      </c>
      <c r="AA1838" s="3" t="s">
        <v>1741</v>
      </c>
      <c r="AB1838" s="3" t="s">
        <v>1741</v>
      </c>
      <c r="AC1838" s="3" t="s">
        <v>1741</v>
      </c>
      <c r="AD1838" s="3" t="s">
        <v>1741</v>
      </c>
      <c r="AE1838" s="3" t="s">
        <v>1741</v>
      </c>
      <c r="AF1838" s="3" t="s">
        <v>1741</v>
      </c>
      <c r="AG1838" s="3" t="s">
        <v>1741</v>
      </c>
      <c r="AH1838" s="3" t="s">
        <v>1741</v>
      </c>
      <c r="AI1838" s="15" t="s">
        <v>1741</v>
      </c>
    </row>
    <row r="1839" spans="1:35" x14ac:dyDescent="0.3">
      <c r="A1839" s="108" t="s">
        <v>1741</v>
      </c>
      <c r="B1839" s="95" t="s">
        <v>546</v>
      </c>
      <c r="C1839" s="95" t="s">
        <v>2004</v>
      </c>
      <c r="D1839" s="9">
        <v>2013</v>
      </c>
      <c r="E1839" s="4">
        <v>41479</v>
      </c>
      <c r="F1839" s="205">
        <v>6576900</v>
      </c>
      <c r="G1839" s="174">
        <v>152125</v>
      </c>
      <c r="H1839" s="1">
        <v>5.49</v>
      </c>
      <c r="I1839" s="1">
        <v>1.1399999999999999</v>
      </c>
      <c r="J1839" s="1" t="s">
        <v>1741</v>
      </c>
      <c r="K1839" s="1" t="s">
        <v>1741</v>
      </c>
      <c r="L1839" s="1" t="s">
        <v>1741</v>
      </c>
      <c r="M1839" s="1" t="s">
        <v>1741</v>
      </c>
      <c r="N1839" s="1" t="s">
        <v>1741</v>
      </c>
      <c r="O1839" s="1" t="s">
        <v>1741</v>
      </c>
      <c r="P1839" s="1" t="s">
        <v>1741</v>
      </c>
      <c r="Q1839" s="1" t="s">
        <v>1741</v>
      </c>
      <c r="R1839" s="1" t="s">
        <v>1741</v>
      </c>
      <c r="S1839" s="1" t="s">
        <v>1741</v>
      </c>
      <c r="T1839" s="1" t="s">
        <v>1741</v>
      </c>
      <c r="U1839" s="1" t="s">
        <v>1741</v>
      </c>
      <c r="V1839" s="1" t="s">
        <v>1741</v>
      </c>
      <c r="W1839" s="3" t="s">
        <v>1741</v>
      </c>
      <c r="X1839" s="3" t="s">
        <v>1741</v>
      </c>
      <c r="Y1839" s="3" t="s">
        <v>1741</v>
      </c>
      <c r="Z1839" s="3" t="s">
        <v>1741</v>
      </c>
      <c r="AA1839" s="3" t="s">
        <v>1741</v>
      </c>
      <c r="AB1839" s="3" t="s">
        <v>1741</v>
      </c>
      <c r="AC1839" s="3" t="s">
        <v>1741</v>
      </c>
      <c r="AD1839" s="3" t="s">
        <v>1741</v>
      </c>
      <c r="AE1839" s="3" t="s">
        <v>1741</v>
      </c>
      <c r="AF1839" s="3" t="s">
        <v>1741</v>
      </c>
      <c r="AG1839" s="3" t="s">
        <v>1741</v>
      </c>
      <c r="AH1839" s="3" t="s">
        <v>1741</v>
      </c>
      <c r="AI1839" s="15" t="s">
        <v>1741</v>
      </c>
    </row>
    <row r="1840" spans="1:35" x14ac:dyDescent="0.3">
      <c r="A1840" s="108" t="s">
        <v>1741</v>
      </c>
      <c r="B1840" s="95" t="s">
        <v>546</v>
      </c>
      <c r="C1840" s="95" t="s">
        <v>2004</v>
      </c>
      <c r="D1840" s="9">
        <v>2013</v>
      </c>
      <c r="E1840" s="4">
        <v>41513</v>
      </c>
      <c r="F1840" s="205">
        <v>6576900</v>
      </c>
      <c r="G1840" s="174">
        <v>152125</v>
      </c>
      <c r="H1840" s="1">
        <v>5.43</v>
      </c>
      <c r="I1840" s="1">
        <v>1.32</v>
      </c>
      <c r="J1840" s="1" t="s">
        <v>1741</v>
      </c>
      <c r="K1840" s="1" t="s">
        <v>1741</v>
      </c>
      <c r="L1840" s="1" t="s">
        <v>1741</v>
      </c>
      <c r="M1840" s="1" t="s">
        <v>1741</v>
      </c>
      <c r="N1840" s="1" t="s">
        <v>1741</v>
      </c>
      <c r="O1840" s="1" t="s">
        <v>1741</v>
      </c>
      <c r="P1840" s="1" t="s">
        <v>1741</v>
      </c>
      <c r="Q1840" s="1" t="s">
        <v>1741</v>
      </c>
      <c r="R1840" s="1" t="s">
        <v>1741</v>
      </c>
      <c r="S1840" s="1" t="s">
        <v>1741</v>
      </c>
      <c r="T1840" s="1" t="s">
        <v>1741</v>
      </c>
      <c r="U1840" s="1" t="s">
        <v>1741</v>
      </c>
      <c r="V1840" s="1" t="s">
        <v>1741</v>
      </c>
      <c r="W1840" s="3" t="s">
        <v>1741</v>
      </c>
      <c r="X1840" s="3" t="s">
        <v>1741</v>
      </c>
      <c r="Y1840" s="3" t="s">
        <v>1741</v>
      </c>
      <c r="Z1840" s="3" t="s">
        <v>1741</v>
      </c>
      <c r="AA1840" s="3" t="s">
        <v>1741</v>
      </c>
      <c r="AB1840" s="3" t="s">
        <v>1741</v>
      </c>
      <c r="AC1840" s="3" t="s">
        <v>1741</v>
      </c>
      <c r="AD1840" s="3" t="s">
        <v>1741</v>
      </c>
      <c r="AE1840" s="3" t="s">
        <v>1741</v>
      </c>
      <c r="AF1840" s="3" t="s">
        <v>1741</v>
      </c>
      <c r="AG1840" s="3" t="s">
        <v>1741</v>
      </c>
      <c r="AH1840" s="3" t="s">
        <v>1741</v>
      </c>
      <c r="AI1840" s="15" t="s">
        <v>1741</v>
      </c>
    </row>
    <row r="1841" spans="1:35" x14ac:dyDescent="0.3">
      <c r="A1841" s="108" t="s">
        <v>1741</v>
      </c>
      <c r="B1841" s="95" t="s">
        <v>546</v>
      </c>
      <c r="C1841" s="95" t="s">
        <v>2004</v>
      </c>
      <c r="D1841" s="9">
        <v>2013</v>
      </c>
      <c r="E1841" s="4">
        <v>41542</v>
      </c>
      <c r="F1841" s="205">
        <v>6576900</v>
      </c>
      <c r="G1841" s="174">
        <v>152125</v>
      </c>
      <c r="H1841" s="1">
        <v>8.31</v>
      </c>
      <c r="I1841" s="1">
        <v>1.97</v>
      </c>
      <c r="J1841" s="1">
        <v>3.5</v>
      </c>
      <c r="K1841" s="1">
        <v>5.16</v>
      </c>
      <c r="L1841" s="1">
        <v>1.27</v>
      </c>
      <c r="M1841" s="1">
        <v>0.89900000000000002</v>
      </c>
      <c r="N1841" s="1" t="s">
        <v>1741</v>
      </c>
      <c r="O1841" s="1" t="s">
        <v>1741</v>
      </c>
      <c r="P1841" s="1" t="s">
        <v>1741</v>
      </c>
      <c r="Q1841" s="1" t="s">
        <v>1741</v>
      </c>
      <c r="R1841" s="1" t="s">
        <v>1741</v>
      </c>
      <c r="S1841" s="1" t="s">
        <v>1741</v>
      </c>
      <c r="T1841" s="1" t="s">
        <v>1741</v>
      </c>
      <c r="U1841" s="1" t="s">
        <v>1741</v>
      </c>
      <c r="V1841" s="1" t="s">
        <v>1741</v>
      </c>
      <c r="W1841" s="3" t="s">
        <v>1741</v>
      </c>
      <c r="X1841" s="3" t="s">
        <v>1741</v>
      </c>
      <c r="Y1841" s="3" t="s">
        <v>1741</v>
      </c>
      <c r="Z1841" s="3" t="s">
        <v>1741</v>
      </c>
      <c r="AA1841" s="3" t="s">
        <v>1741</v>
      </c>
      <c r="AB1841" s="3" t="s">
        <v>1741</v>
      </c>
      <c r="AC1841" s="3" t="s">
        <v>1741</v>
      </c>
      <c r="AD1841" s="3" t="s">
        <v>1741</v>
      </c>
      <c r="AE1841" s="3" t="s">
        <v>1741</v>
      </c>
      <c r="AF1841" s="3" t="s">
        <v>1741</v>
      </c>
      <c r="AG1841" s="3" t="s">
        <v>1741</v>
      </c>
      <c r="AH1841" s="3" t="s">
        <v>1741</v>
      </c>
      <c r="AI1841" s="15" t="s">
        <v>1741</v>
      </c>
    </row>
    <row r="1842" spans="1:35" x14ac:dyDescent="0.3">
      <c r="A1842" s="108" t="s">
        <v>1741</v>
      </c>
      <c r="B1842" s="95" t="s">
        <v>546</v>
      </c>
      <c r="C1842" s="95" t="s">
        <v>2004</v>
      </c>
      <c r="D1842" s="9">
        <v>2013</v>
      </c>
      <c r="E1842" s="4">
        <v>41571</v>
      </c>
      <c r="F1842" s="205">
        <v>6576900</v>
      </c>
      <c r="G1842" s="174">
        <v>152125</v>
      </c>
      <c r="H1842" s="1">
        <v>7.55</v>
      </c>
      <c r="I1842" s="1">
        <v>2.11</v>
      </c>
      <c r="J1842" s="1" t="s">
        <v>1741</v>
      </c>
      <c r="K1842" s="1" t="s">
        <v>1741</v>
      </c>
      <c r="L1842" s="1" t="s">
        <v>1741</v>
      </c>
      <c r="M1842" s="1" t="s">
        <v>1741</v>
      </c>
      <c r="N1842" s="1" t="s">
        <v>1741</v>
      </c>
      <c r="O1842" s="1" t="s">
        <v>1741</v>
      </c>
      <c r="P1842" s="1" t="s">
        <v>1741</v>
      </c>
      <c r="Q1842" s="1" t="s">
        <v>1741</v>
      </c>
      <c r="R1842" s="1" t="s">
        <v>1741</v>
      </c>
      <c r="S1842" s="1" t="s">
        <v>1741</v>
      </c>
      <c r="T1842" s="1" t="s">
        <v>1741</v>
      </c>
      <c r="U1842" s="1" t="s">
        <v>1741</v>
      </c>
      <c r="V1842" s="1" t="s">
        <v>1741</v>
      </c>
      <c r="W1842" s="3" t="s">
        <v>1741</v>
      </c>
      <c r="X1842" s="3" t="s">
        <v>1741</v>
      </c>
      <c r="Y1842" s="3" t="s">
        <v>1741</v>
      </c>
      <c r="Z1842" s="3" t="s">
        <v>1741</v>
      </c>
      <c r="AA1842" s="3" t="s">
        <v>1741</v>
      </c>
      <c r="AB1842" s="3" t="s">
        <v>1741</v>
      </c>
      <c r="AC1842" s="3" t="s">
        <v>1741</v>
      </c>
      <c r="AD1842" s="3" t="s">
        <v>1741</v>
      </c>
      <c r="AE1842" s="3" t="s">
        <v>1741</v>
      </c>
      <c r="AF1842" s="3" t="s">
        <v>1741</v>
      </c>
      <c r="AG1842" s="3" t="s">
        <v>1741</v>
      </c>
      <c r="AH1842" s="3" t="s">
        <v>1741</v>
      </c>
      <c r="AI1842" s="15" t="s">
        <v>1741</v>
      </c>
    </row>
    <row r="1843" spans="1:35" x14ac:dyDescent="0.3">
      <c r="A1843" s="108" t="s">
        <v>1741</v>
      </c>
      <c r="B1843" s="95" t="s">
        <v>546</v>
      </c>
      <c r="C1843" s="95" t="s">
        <v>2004</v>
      </c>
      <c r="D1843" s="9">
        <v>2013</v>
      </c>
      <c r="E1843" s="4">
        <v>41603</v>
      </c>
      <c r="F1843" s="205">
        <v>6576900</v>
      </c>
      <c r="G1843" s="174">
        <v>152125</v>
      </c>
      <c r="H1843" s="1">
        <v>7.73</v>
      </c>
      <c r="I1843" s="1">
        <v>2.96</v>
      </c>
      <c r="J1843" s="1" t="s">
        <v>1741</v>
      </c>
      <c r="K1843" s="1" t="s">
        <v>1741</v>
      </c>
      <c r="L1843" s="1" t="s">
        <v>1741</v>
      </c>
      <c r="M1843" s="1" t="s">
        <v>1741</v>
      </c>
      <c r="N1843" s="1" t="s">
        <v>1741</v>
      </c>
      <c r="O1843" s="1" t="s">
        <v>1741</v>
      </c>
      <c r="P1843" s="1" t="s">
        <v>1741</v>
      </c>
      <c r="Q1843" s="1" t="s">
        <v>1741</v>
      </c>
      <c r="R1843" s="1" t="s">
        <v>1741</v>
      </c>
      <c r="S1843" s="1" t="s">
        <v>1741</v>
      </c>
      <c r="T1843" s="1" t="s">
        <v>1741</v>
      </c>
      <c r="U1843" s="1" t="s">
        <v>1741</v>
      </c>
      <c r="V1843" s="1" t="s">
        <v>1741</v>
      </c>
      <c r="W1843" s="3" t="s">
        <v>1741</v>
      </c>
      <c r="X1843" s="3" t="s">
        <v>1741</v>
      </c>
      <c r="Y1843" s="3" t="s">
        <v>1741</v>
      </c>
      <c r="Z1843" s="3" t="s">
        <v>1741</v>
      </c>
      <c r="AA1843" s="3" t="s">
        <v>1741</v>
      </c>
      <c r="AB1843" s="3" t="s">
        <v>1741</v>
      </c>
      <c r="AC1843" s="3" t="s">
        <v>1741</v>
      </c>
      <c r="AD1843" s="3" t="s">
        <v>1741</v>
      </c>
      <c r="AE1843" s="3" t="s">
        <v>1741</v>
      </c>
      <c r="AF1843" s="3" t="s">
        <v>1741</v>
      </c>
      <c r="AG1843" s="3" t="s">
        <v>1741</v>
      </c>
      <c r="AH1843" s="3" t="s">
        <v>1741</v>
      </c>
      <c r="AI1843" s="15" t="s">
        <v>1741</v>
      </c>
    </row>
    <row r="1844" spans="1:35" x14ac:dyDescent="0.3">
      <c r="A1844" s="108" t="s">
        <v>1741</v>
      </c>
      <c r="B1844" s="95" t="s">
        <v>546</v>
      </c>
      <c r="C1844" s="95" t="s">
        <v>2004</v>
      </c>
      <c r="D1844" s="9">
        <v>2013</v>
      </c>
      <c r="E1844" s="4">
        <v>41628</v>
      </c>
      <c r="F1844" s="205">
        <v>6576900</v>
      </c>
      <c r="G1844" s="174">
        <v>152125</v>
      </c>
      <c r="H1844" s="1">
        <v>9.17</v>
      </c>
      <c r="I1844" s="1">
        <v>1.17</v>
      </c>
      <c r="J1844" s="1">
        <v>4.42</v>
      </c>
      <c r="K1844" s="1">
        <v>2.5</v>
      </c>
      <c r="L1844" s="1">
        <v>0.67300000000000004</v>
      </c>
      <c r="M1844" s="1">
        <v>1.05</v>
      </c>
      <c r="N1844" s="1" t="s">
        <v>1741</v>
      </c>
      <c r="O1844" s="1" t="s">
        <v>1741</v>
      </c>
      <c r="P1844" s="1" t="s">
        <v>1741</v>
      </c>
      <c r="Q1844" s="1" t="s">
        <v>1741</v>
      </c>
      <c r="R1844" s="1" t="s">
        <v>1741</v>
      </c>
      <c r="S1844" s="1" t="s">
        <v>1741</v>
      </c>
      <c r="T1844" s="1" t="s">
        <v>1741</v>
      </c>
      <c r="U1844" s="1" t="s">
        <v>1741</v>
      </c>
      <c r="V1844" s="1" t="s">
        <v>1741</v>
      </c>
      <c r="W1844" s="3" t="s">
        <v>1741</v>
      </c>
      <c r="X1844" s="3" t="s">
        <v>1741</v>
      </c>
      <c r="Y1844" s="3" t="s">
        <v>1741</v>
      </c>
      <c r="Z1844" s="3" t="s">
        <v>1741</v>
      </c>
      <c r="AA1844" s="3" t="s">
        <v>1741</v>
      </c>
      <c r="AB1844" s="3" t="s">
        <v>1741</v>
      </c>
      <c r="AC1844" s="3" t="s">
        <v>1741</v>
      </c>
      <c r="AD1844" s="3" t="s">
        <v>1741</v>
      </c>
      <c r="AE1844" s="3" t="s">
        <v>1741</v>
      </c>
      <c r="AF1844" s="3" t="s">
        <v>1741</v>
      </c>
      <c r="AG1844" s="3" t="s">
        <v>1741</v>
      </c>
      <c r="AH1844" s="3" t="s">
        <v>1741</v>
      </c>
      <c r="AI1844" s="15" t="s">
        <v>1741</v>
      </c>
    </row>
    <row r="1845" spans="1:35" x14ac:dyDescent="0.3">
      <c r="A1845" s="108" t="s">
        <v>1741</v>
      </c>
      <c r="B1845" s="89" t="s">
        <v>1279</v>
      </c>
      <c r="C1845" s="89" t="s">
        <v>466</v>
      </c>
      <c r="D1845" s="9">
        <v>2013</v>
      </c>
      <c r="E1845" s="4">
        <v>41303</v>
      </c>
      <c r="F1845" s="205">
        <v>6578210</v>
      </c>
      <c r="G1845" s="174">
        <v>158727</v>
      </c>
      <c r="H1845" s="1">
        <v>3.01</v>
      </c>
      <c r="I1845" s="1">
        <v>1.23</v>
      </c>
      <c r="J1845" s="1" t="s">
        <v>1741</v>
      </c>
      <c r="K1845" s="1" t="s">
        <v>1741</v>
      </c>
      <c r="L1845" s="1" t="s">
        <v>1741</v>
      </c>
      <c r="M1845" s="1" t="s">
        <v>1741</v>
      </c>
      <c r="N1845" s="1" t="s">
        <v>1741</v>
      </c>
      <c r="O1845" s="1" t="s">
        <v>1741</v>
      </c>
      <c r="P1845" s="1" t="s">
        <v>1741</v>
      </c>
      <c r="Q1845" s="1" t="s">
        <v>1741</v>
      </c>
      <c r="R1845" s="1" t="s">
        <v>1741</v>
      </c>
      <c r="S1845" s="1" t="s">
        <v>1741</v>
      </c>
      <c r="T1845" s="1" t="s">
        <v>1741</v>
      </c>
      <c r="U1845" s="1" t="s">
        <v>1741</v>
      </c>
      <c r="V1845" s="1" t="s">
        <v>1741</v>
      </c>
      <c r="W1845" s="3" t="s">
        <v>1741</v>
      </c>
      <c r="X1845" s="3" t="s">
        <v>1741</v>
      </c>
      <c r="Y1845" s="3" t="s">
        <v>1741</v>
      </c>
      <c r="Z1845" s="3" t="s">
        <v>1741</v>
      </c>
      <c r="AA1845" s="3" t="s">
        <v>1741</v>
      </c>
      <c r="AB1845" s="3" t="s">
        <v>1741</v>
      </c>
      <c r="AC1845" s="3" t="s">
        <v>1741</v>
      </c>
      <c r="AD1845" s="3" t="s">
        <v>1741</v>
      </c>
      <c r="AE1845" s="3" t="s">
        <v>1741</v>
      </c>
      <c r="AF1845" s="3" t="s">
        <v>1741</v>
      </c>
      <c r="AG1845" s="3" t="s">
        <v>1741</v>
      </c>
      <c r="AH1845" s="3" t="s">
        <v>1741</v>
      </c>
      <c r="AI1845" s="15" t="s">
        <v>1741</v>
      </c>
    </row>
    <row r="1846" spans="1:35" x14ac:dyDescent="0.3">
      <c r="A1846" s="108" t="s">
        <v>1741</v>
      </c>
      <c r="B1846" s="89" t="s">
        <v>1279</v>
      </c>
      <c r="C1846" s="89" t="s">
        <v>466</v>
      </c>
      <c r="D1846" s="9">
        <v>2013</v>
      </c>
      <c r="E1846" s="4">
        <v>41326</v>
      </c>
      <c r="F1846" s="205">
        <v>6578210</v>
      </c>
      <c r="G1846" s="174">
        <v>158727</v>
      </c>
      <c r="H1846" s="1">
        <v>4.22</v>
      </c>
      <c r="I1846" s="1">
        <v>1.52</v>
      </c>
      <c r="J1846" s="1" t="s">
        <v>1741</v>
      </c>
      <c r="K1846" s="1" t="s">
        <v>1741</v>
      </c>
      <c r="L1846" s="1" t="s">
        <v>1741</v>
      </c>
      <c r="M1846" s="1" t="s">
        <v>1741</v>
      </c>
      <c r="N1846" s="1" t="s">
        <v>1741</v>
      </c>
      <c r="O1846" s="1" t="s">
        <v>1741</v>
      </c>
      <c r="P1846" s="1" t="s">
        <v>1741</v>
      </c>
      <c r="Q1846" s="1" t="s">
        <v>1741</v>
      </c>
      <c r="R1846" s="1" t="s">
        <v>1741</v>
      </c>
      <c r="S1846" s="1" t="s">
        <v>1741</v>
      </c>
      <c r="T1846" s="1" t="s">
        <v>1741</v>
      </c>
      <c r="U1846" s="1" t="s">
        <v>1741</v>
      </c>
      <c r="V1846" s="1" t="s">
        <v>1741</v>
      </c>
      <c r="W1846" s="3" t="s">
        <v>1741</v>
      </c>
      <c r="X1846" s="3" t="s">
        <v>1741</v>
      </c>
      <c r="Y1846" s="3" t="s">
        <v>1741</v>
      </c>
      <c r="Z1846" s="3" t="s">
        <v>1741</v>
      </c>
      <c r="AA1846" s="3" t="s">
        <v>1741</v>
      </c>
      <c r="AB1846" s="3" t="s">
        <v>1741</v>
      </c>
      <c r="AC1846" s="3" t="s">
        <v>1741</v>
      </c>
      <c r="AD1846" s="3" t="s">
        <v>1741</v>
      </c>
      <c r="AE1846" s="3" t="s">
        <v>1741</v>
      </c>
      <c r="AF1846" s="3" t="s">
        <v>1741</v>
      </c>
      <c r="AG1846" s="3" t="s">
        <v>1741</v>
      </c>
      <c r="AH1846" s="3" t="s">
        <v>1741</v>
      </c>
      <c r="AI1846" s="15" t="s">
        <v>1741</v>
      </c>
    </row>
    <row r="1847" spans="1:35" x14ac:dyDescent="0.3">
      <c r="A1847" s="108" t="s">
        <v>1741</v>
      </c>
      <c r="B1847" s="89" t="s">
        <v>1279</v>
      </c>
      <c r="C1847" s="89" t="s">
        <v>466</v>
      </c>
      <c r="D1847" s="9">
        <v>2013</v>
      </c>
      <c r="E1847" s="4">
        <v>41358</v>
      </c>
      <c r="F1847" s="205">
        <v>6578210</v>
      </c>
      <c r="G1847" s="174">
        <v>158727</v>
      </c>
      <c r="H1847" s="1">
        <v>2.98</v>
      </c>
      <c r="I1847" s="1">
        <v>1.42</v>
      </c>
      <c r="J1847" s="1">
        <v>1.45</v>
      </c>
      <c r="K1847" s="1">
        <v>2.75</v>
      </c>
      <c r="L1847" s="1">
        <v>0.91800000000000004</v>
      </c>
      <c r="M1847" s="1">
        <v>0.79300000000000004</v>
      </c>
      <c r="N1847" s="1" t="s">
        <v>1741</v>
      </c>
      <c r="O1847" s="1" t="s">
        <v>1741</v>
      </c>
      <c r="P1847" s="1" t="s">
        <v>1741</v>
      </c>
      <c r="Q1847" s="1" t="s">
        <v>1741</v>
      </c>
      <c r="R1847" s="1" t="s">
        <v>1741</v>
      </c>
      <c r="S1847" s="1" t="s">
        <v>1741</v>
      </c>
      <c r="T1847" s="1" t="s">
        <v>1741</v>
      </c>
      <c r="U1847" s="1" t="s">
        <v>1741</v>
      </c>
      <c r="V1847" s="1" t="s">
        <v>1741</v>
      </c>
      <c r="W1847" s="3" t="s">
        <v>1741</v>
      </c>
      <c r="X1847" s="3" t="s">
        <v>1741</v>
      </c>
      <c r="Y1847" s="3" t="s">
        <v>1741</v>
      </c>
      <c r="Z1847" s="3" t="s">
        <v>1741</v>
      </c>
      <c r="AA1847" s="3" t="s">
        <v>1741</v>
      </c>
      <c r="AB1847" s="3" t="s">
        <v>1741</v>
      </c>
      <c r="AC1847" s="3" t="s">
        <v>1741</v>
      </c>
      <c r="AD1847" s="3" t="s">
        <v>1741</v>
      </c>
      <c r="AE1847" s="3" t="s">
        <v>1741</v>
      </c>
      <c r="AF1847" s="3" t="s">
        <v>1741</v>
      </c>
      <c r="AG1847" s="3" t="s">
        <v>1741</v>
      </c>
      <c r="AH1847" s="3" t="s">
        <v>1741</v>
      </c>
      <c r="AI1847" s="15" t="s">
        <v>1741</v>
      </c>
    </row>
    <row r="1848" spans="1:35" x14ac:dyDescent="0.3">
      <c r="A1848" s="108" t="s">
        <v>1741</v>
      </c>
      <c r="B1848" s="89" t="s">
        <v>1279</v>
      </c>
      <c r="C1848" s="89" t="s">
        <v>466</v>
      </c>
      <c r="D1848" s="9">
        <v>2013</v>
      </c>
      <c r="E1848" s="4">
        <v>41393</v>
      </c>
      <c r="F1848" s="205">
        <v>6578210</v>
      </c>
      <c r="G1848" s="174">
        <v>158727</v>
      </c>
      <c r="H1848" s="1">
        <v>3.7</v>
      </c>
      <c r="I1848" s="1">
        <v>1.1599999999999999</v>
      </c>
      <c r="J1848" s="1" t="s">
        <v>1741</v>
      </c>
      <c r="K1848" s="1" t="s">
        <v>1741</v>
      </c>
      <c r="L1848" s="1" t="s">
        <v>1741</v>
      </c>
      <c r="M1848" s="1" t="s">
        <v>1741</v>
      </c>
      <c r="N1848" s="1" t="s">
        <v>1741</v>
      </c>
      <c r="O1848" s="1" t="s">
        <v>1741</v>
      </c>
      <c r="P1848" s="1" t="s">
        <v>1741</v>
      </c>
      <c r="Q1848" s="1" t="s">
        <v>1741</v>
      </c>
      <c r="R1848" s="1" t="s">
        <v>1741</v>
      </c>
      <c r="S1848" s="1" t="s">
        <v>1741</v>
      </c>
      <c r="T1848" s="1" t="s">
        <v>1741</v>
      </c>
      <c r="U1848" s="1" t="s">
        <v>1741</v>
      </c>
      <c r="V1848" s="1" t="s">
        <v>1741</v>
      </c>
      <c r="W1848" s="3" t="s">
        <v>1741</v>
      </c>
      <c r="X1848" s="3" t="s">
        <v>1741</v>
      </c>
      <c r="Y1848" s="3" t="s">
        <v>1741</v>
      </c>
      <c r="Z1848" s="3" t="s">
        <v>1741</v>
      </c>
      <c r="AA1848" s="3" t="s">
        <v>1741</v>
      </c>
      <c r="AB1848" s="3" t="s">
        <v>1741</v>
      </c>
      <c r="AC1848" s="3" t="s">
        <v>1741</v>
      </c>
      <c r="AD1848" s="3" t="s">
        <v>1741</v>
      </c>
      <c r="AE1848" s="3" t="s">
        <v>1741</v>
      </c>
      <c r="AF1848" s="3" t="s">
        <v>1741</v>
      </c>
      <c r="AG1848" s="3" t="s">
        <v>1741</v>
      </c>
      <c r="AH1848" s="3" t="s">
        <v>1741</v>
      </c>
      <c r="AI1848" s="15" t="s">
        <v>1741</v>
      </c>
    </row>
    <row r="1849" spans="1:35" x14ac:dyDescent="0.3">
      <c r="A1849" s="108" t="s">
        <v>1741</v>
      </c>
      <c r="B1849" s="89" t="s">
        <v>1279</v>
      </c>
      <c r="C1849" s="89" t="s">
        <v>466</v>
      </c>
      <c r="D1849" s="9">
        <v>2013</v>
      </c>
      <c r="E1849" s="4">
        <v>41424</v>
      </c>
      <c r="F1849" s="205">
        <v>6578210</v>
      </c>
      <c r="G1849" s="174">
        <v>158727</v>
      </c>
      <c r="H1849" s="1">
        <v>5.07</v>
      </c>
      <c r="I1849" s="1">
        <v>1.49</v>
      </c>
      <c r="J1849" s="1" t="s">
        <v>1741</v>
      </c>
      <c r="K1849" s="1" t="s">
        <v>1741</v>
      </c>
      <c r="L1849" s="1" t="s">
        <v>1741</v>
      </c>
      <c r="M1849" s="1" t="s">
        <v>1741</v>
      </c>
      <c r="N1849" s="1" t="s">
        <v>1741</v>
      </c>
      <c r="O1849" s="1" t="s">
        <v>1741</v>
      </c>
      <c r="P1849" s="1" t="s">
        <v>1741</v>
      </c>
      <c r="Q1849" s="1" t="s">
        <v>1741</v>
      </c>
      <c r="R1849" s="1" t="s">
        <v>1741</v>
      </c>
      <c r="S1849" s="1" t="s">
        <v>1741</v>
      </c>
      <c r="T1849" s="1" t="s">
        <v>1741</v>
      </c>
      <c r="U1849" s="1" t="s">
        <v>1741</v>
      </c>
      <c r="V1849" s="1" t="s">
        <v>1741</v>
      </c>
      <c r="W1849" s="3" t="s">
        <v>1741</v>
      </c>
      <c r="X1849" s="3" t="s">
        <v>1741</v>
      </c>
      <c r="Y1849" s="3" t="s">
        <v>1741</v>
      </c>
      <c r="Z1849" s="3" t="s">
        <v>1741</v>
      </c>
      <c r="AA1849" s="3" t="s">
        <v>1741</v>
      </c>
      <c r="AB1849" s="3" t="s">
        <v>1741</v>
      </c>
      <c r="AC1849" s="3" t="s">
        <v>1741</v>
      </c>
      <c r="AD1849" s="3" t="s">
        <v>1741</v>
      </c>
      <c r="AE1849" s="3" t="s">
        <v>1741</v>
      </c>
      <c r="AF1849" s="3" t="s">
        <v>1741</v>
      </c>
      <c r="AG1849" s="3" t="s">
        <v>1741</v>
      </c>
      <c r="AH1849" s="3" t="s">
        <v>1741</v>
      </c>
      <c r="AI1849" s="15" t="s">
        <v>1741</v>
      </c>
    </row>
    <row r="1850" spans="1:35" x14ac:dyDescent="0.3">
      <c r="A1850" s="108" t="s">
        <v>1741</v>
      </c>
      <c r="B1850" s="89" t="s">
        <v>1279</v>
      </c>
      <c r="C1850" s="89" t="s">
        <v>466</v>
      </c>
      <c r="D1850" s="9">
        <v>2013</v>
      </c>
      <c r="E1850" s="4">
        <v>41451</v>
      </c>
      <c r="F1850" s="205">
        <v>6578210</v>
      </c>
      <c r="G1850" s="174">
        <v>158727</v>
      </c>
      <c r="H1850" s="1">
        <v>5.66</v>
      </c>
      <c r="I1850" s="1">
        <v>1.19</v>
      </c>
      <c r="J1850" s="1">
        <v>2.0699999999999998</v>
      </c>
      <c r="K1850" s="1">
        <v>2.4900000000000002</v>
      </c>
      <c r="L1850" s="1">
        <v>0.64800000000000002</v>
      </c>
      <c r="M1850" s="1">
        <v>0.69299999999999995</v>
      </c>
      <c r="N1850" s="1" t="s">
        <v>1741</v>
      </c>
      <c r="O1850" s="1" t="s">
        <v>1741</v>
      </c>
      <c r="P1850" s="1" t="s">
        <v>1741</v>
      </c>
      <c r="Q1850" s="1" t="s">
        <v>1741</v>
      </c>
      <c r="R1850" s="1" t="s">
        <v>1741</v>
      </c>
      <c r="S1850" s="1" t="s">
        <v>1741</v>
      </c>
      <c r="T1850" s="1" t="s">
        <v>1741</v>
      </c>
      <c r="U1850" s="1" t="s">
        <v>1741</v>
      </c>
      <c r="V1850" s="1" t="s">
        <v>1741</v>
      </c>
      <c r="W1850" s="3" t="s">
        <v>1741</v>
      </c>
      <c r="X1850" s="3" t="s">
        <v>1741</v>
      </c>
      <c r="Y1850" s="3" t="s">
        <v>1741</v>
      </c>
      <c r="Z1850" s="3" t="s">
        <v>1741</v>
      </c>
      <c r="AA1850" s="3" t="s">
        <v>1741</v>
      </c>
      <c r="AB1850" s="3" t="s">
        <v>1741</v>
      </c>
      <c r="AC1850" s="3" t="s">
        <v>1741</v>
      </c>
      <c r="AD1850" s="3" t="s">
        <v>1741</v>
      </c>
      <c r="AE1850" s="3" t="s">
        <v>1741</v>
      </c>
      <c r="AF1850" s="3" t="s">
        <v>1741</v>
      </c>
      <c r="AG1850" s="3" t="s">
        <v>1741</v>
      </c>
      <c r="AH1850" s="3" t="s">
        <v>1741</v>
      </c>
      <c r="AI1850" s="15" t="s">
        <v>1741</v>
      </c>
    </row>
    <row r="1851" spans="1:35" x14ac:dyDescent="0.3">
      <c r="A1851" s="108" t="s">
        <v>1741</v>
      </c>
      <c r="B1851" s="89" t="s">
        <v>1279</v>
      </c>
      <c r="C1851" s="89" t="s">
        <v>466</v>
      </c>
      <c r="D1851" s="9">
        <v>2013</v>
      </c>
      <c r="E1851" s="4">
        <v>41479</v>
      </c>
      <c r="F1851" s="205">
        <v>6578210</v>
      </c>
      <c r="G1851" s="174">
        <v>158727</v>
      </c>
      <c r="H1851" s="1">
        <v>2.65</v>
      </c>
      <c r="I1851" s="1">
        <v>1.1399999999999999</v>
      </c>
      <c r="J1851" s="1" t="s">
        <v>1741</v>
      </c>
      <c r="K1851" s="1" t="s">
        <v>1741</v>
      </c>
      <c r="L1851" s="1" t="s">
        <v>1741</v>
      </c>
      <c r="M1851" s="1" t="s">
        <v>1741</v>
      </c>
      <c r="N1851" s="1" t="s">
        <v>1741</v>
      </c>
      <c r="O1851" s="1" t="s">
        <v>1741</v>
      </c>
      <c r="P1851" s="1" t="s">
        <v>1741</v>
      </c>
      <c r="Q1851" s="1" t="s">
        <v>1741</v>
      </c>
      <c r="R1851" s="1" t="s">
        <v>1741</v>
      </c>
      <c r="S1851" s="1" t="s">
        <v>1741</v>
      </c>
      <c r="T1851" s="1" t="s">
        <v>1741</v>
      </c>
      <c r="U1851" s="1" t="s">
        <v>1741</v>
      </c>
      <c r="V1851" s="1" t="s">
        <v>1741</v>
      </c>
      <c r="W1851" s="3" t="s">
        <v>1741</v>
      </c>
      <c r="X1851" s="3" t="s">
        <v>1741</v>
      </c>
      <c r="Y1851" s="3" t="s">
        <v>1741</v>
      </c>
      <c r="Z1851" s="3" t="s">
        <v>1741</v>
      </c>
      <c r="AA1851" s="3" t="s">
        <v>1741</v>
      </c>
      <c r="AB1851" s="3" t="s">
        <v>1741</v>
      </c>
      <c r="AC1851" s="3" t="s">
        <v>1741</v>
      </c>
      <c r="AD1851" s="3" t="s">
        <v>1741</v>
      </c>
      <c r="AE1851" s="3" t="s">
        <v>1741</v>
      </c>
      <c r="AF1851" s="3" t="s">
        <v>1741</v>
      </c>
      <c r="AG1851" s="3" t="s">
        <v>1741</v>
      </c>
      <c r="AH1851" s="3" t="s">
        <v>1741</v>
      </c>
      <c r="AI1851" s="15" t="s">
        <v>1741</v>
      </c>
    </row>
    <row r="1852" spans="1:35" x14ac:dyDescent="0.3">
      <c r="A1852" s="108" t="s">
        <v>1741</v>
      </c>
      <c r="B1852" s="89" t="s">
        <v>1279</v>
      </c>
      <c r="C1852" s="89" t="s">
        <v>466</v>
      </c>
      <c r="D1852" s="9">
        <v>2013</v>
      </c>
      <c r="E1852" s="4">
        <v>41513</v>
      </c>
      <c r="F1852" s="205">
        <v>6578210</v>
      </c>
      <c r="G1852" s="174">
        <v>158727</v>
      </c>
      <c r="H1852" s="1">
        <v>3.65</v>
      </c>
      <c r="I1852" s="1">
        <v>1.03</v>
      </c>
      <c r="J1852" s="1" t="s">
        <v>1741</v>
      </c>
      <c r="K1852" s="1" t="s">
        <v>1741</v>
      </c>
      <c r="L1852" s="1" t="s">
        <v>1741</v>
      </c>
      <c r="M1852" s="1" t="s">
        <v>1741</v>
      </c>
      <c r="N1852" s="1" t="s">
        <v>1741</v>
      </c>
      <c r="O1852" s="1" t="s">
        <v>1741</v>
      </c>
      <c r="P1852" s="1" t="s">
        <v>1741</v>
      </c>
      <c r="Q1852" s="1" t="s">
        <v>1741</v>
      </c>
      <c r="R1852" s="1" t="s">
        <v>1741</v>
      </c>
      <c r="S1852" s="1" t="s">
        <v>1741</v>
      </c>
      <c r="T1852" s="1" t="s">
        <v>1741</v>
      </c>
      <c r="U1852" s="1" t="s">
        <v>1741</v>
      </c>
      <c r="V1852" s="1" t="s">
        <v>1741</v>
      </c>
      <c r="W1852" s="3" t="s">
        <v>1741</v>
      </c>
      <c r="X1852" s="3" t="s">
        <v>1741</v>
      </c>
      <c r="Y1852" s="3" t="s">
        <v>1741</v>
      </c>
      <c r="Z1852" s="3" t="s">
        <v>1741</v>
      </c>
      <c r="AA1852" s="3" t="s">
        <v>1741</v>
      </c>
      <c r="AB1852" s="3" t="s">
        <v>1741</v>
      </c>
      <c r="AC1852" s="3" t="s">
        <v>1741</v>
      </c>
      <c r="AD1852" s="3" t="s">
        <v>1741</v>
      </c>
      <c r="AE1852" s="3" t="s">
        <v>1741</v>
      </c>
      <c r="AF1852" s="3" t="s">
        <v>1741</v>
      </c>
      <c r="AG1852" s="3" t="s">
        <v>1741</v>
      </c>
      <c r="AH1852" s="3" t="s">
        <v>1741</v>
      </c>
      <c r="AI1852" s="15" t="s">
        <v>1741</v>
      </c>
    </row>
    <row r="1853" spans="1:35" x14ac:dyDescent="0.3">
      <c r="A1853" s="108" t="s">
        <v>1741</v>
      </c>
      <c r="B1853" s="89" t="s">
        <v>1279</v>
      </c>
      <c r="C1853" s="89" t="s">
        <v>466</v>
      </c>
      <c r="D1853" s="9">
        <v>2013</v>
      </c>
      <c r="E1853" s="4">
        <v>41542</v>
      </c>
      <c r="F1853" s="205">
        <v>6578210</v>
      </c>
      <c r="G1853" s="174">
        <v>158727</v>
      </c>
      <c r="H1853" s="1">
        <v>3.44</v>
      </c>
      <c r="I1853" s="1">
        <v>1.36</v>
      </c>
      <c r="J1853" s="1">
        <v>2.2200000000000002</v>
      </c>
      <c r="K1853" s="1">
        <v>2.92</v>
      </c>
      <c r="L1853" s="1">
        <v>0.83199999999999996</v>
      </c>
      <c r="M1853" s="1">
        <v>1.1399999999999999</v>
      </c>
      <c r="N1853" s="1" t="s">
        <v>1741</v>
      </c>
      <c r="O1853" s="1" t="s">
        <v>1741</v>
      </c>
      <c r="P1853" s="1" t="s">
        <v>1741</v>
      </c>
      <c r="Q1853" s="1" t="s">
        <v>1741</v>
      </c>
      <c r="R1853" s="1" t="s">
        <v>1741</v>
      </c>
      <c r="S1853" s="1" t="s">
        <v>1741</v>
      </c>
      <c r="T1853" s="1" t="s">
        <v>1741</v>
      </c>
      <c r="U1853" s="1" t="s">
        <v>1741</v>
      </c>
      <c r="V1853" s="1" t="s">
        <v>1741</v>
      </c>
      <c r="W1853" s="3" t="s">
        <v>1741</v>
      </c>
      <c r="X1853" s="3" t="s">
        <v>1741</v>
      </c>
      <c r="Y1853" s="3" t="s">
        <v>1741</v>
      </c>
      <c r="Z1853" s="3" t="s">
        <v>1741</v>
      </c>
      <c r="AA1853" s="3" t="s">
        <v>1741</v>
      </c>
      <c r="AB1853" s="3" t="s">
        <v>1741</v>
      </c>
      <c r="AC1853" s="3" t="s">
        <v>1741</v>
      </c>
      <c r="AD1853" s="3" t="s">
        <v>1741</v>
      </c>
      <c r="AE1853" s="3" t="s">
        <v>1741</v>
      </c>
      <c r="AF1853" s="3" t="s">
        <v>1741</v>
      </c>
      <c r="AG1853" s="3" t="s">
        <v>1741</v>
      </c>
      <c r="AH1853" s="3" t="s">
        <v>1741</v>
      </c>
      <c r="AI1853" s="15" t="s">
        <v>1741</v>
      </c>
    </row>
    <row r="1854" spans="1:35" x14ac:dyDescent="0.3">
      <c r="A1854" s="108" t="s">
        <v>1741</v>
      </c>
      <c r="B1854" s="89" t="s">
        <v>1279</v>
      </c>
      <c r="C1854" s="89" t="s">
        <v>466</v>
      </c>
      <c r="D1854" s="9">
        <v>2013</v>
      </c>
      <c r="E1854" s="4">
        <v>41571</v>
      </c>
      <c r="F1854" s="205">
        <v>6578210</v>
      </c>
      <c r="G1854" s="174">
        <v>158727</v>
      </c>
      <c r="H1854" s="1">
        <v>4.54</v>
      </c>
      <c r="I1854" s="1">
        <v>1.42</v>
      </c>
      <c r="J1854" s="1" t="s">
        <v>1741</v>
      </c>
      <c r="K1854" s="1" t="s">
        <v>1741</v>
      </c>
      <c r="L1854" s="1" t="s">
        <v>1741</v>
      </c>
      <c r="M1854" s="1" t="s">
        <v>1741</v>
      </c>
      <c r="N1854" s="1" t="s">
        <v>1741</v>
      </c>
      <c r="O1854" s="1" t="s">
        <v>1741</v>
      </c>
      <c r="P1854" s="1" t="s">
        <v>1741</v>
      </c>
      <c r="Q1854" s="1" t="s">
        <v>1741</v>
      </c>
      <c r="R1854" s="1" t="s">
        <v>1741</v>
      </c>
      <c r="S1854" s="1" t="s">
        <v>1741</v>
      </c>
      <c r="T1854" s="1" t="s">
        <v>1741</v>
      </c>
      <c r="U1854" s="1" t="s">
        <v>1741</v>
      </c>
      <c r="V1854" s="1" t="s">
        <v>1741</v>
      </c>
      <c r="W1854" s="3" t="s">
        <v>1741</v>
      </c>
      <c r="X1854" s="3" t="s">
        <v>1741</v>
      </c>
      <c r="Y1854" s="3" t="s">
        <v>1741</v>
      </c>
      <c r="Z1854" s="3" t="s">
        <v>1741</v>
      </c>
      <c r="AA1854" s="3" t="s">
        <v>1741</v>
      </c>
      <c r="AB1854" s="3" t="s">
        <v>1741</v>
      </c>
      <c r="AC1854" s="3" t="s">
        <v>1741</v>
      </c>
      <c r="AD1854" s="3" t="s">
        <v>1741</v>
      </c>
      <c r="AE1854" s="3" t="s">
        <v>1741</v>
      </c>
      <c r="AF1854" s="3" t="s">
        <v>1741</v>
      </c>
      <c r="AG1854" s="3" t="s">
        <v>1741</v>
      </c>
      <c r="AH1854" s="3" t="s">
        <v>1741</v>
      </c>
      <c r="AI1854" s="15" t="s">
        <v>1741</v>
      </c>
    </row>
    <row r="1855" spans="1:35" x14ac:dyDescent="0.3">
      <c r="A1855" s="108" t="s">
        <v>1741</v>
      </c>
      <c r="B1855" s="89" t="s">
        <v>1279</v>
      </c>
      <c r="C1855" s="89" t="s">
        <v>466</v>
      </c>
      <c r="D1855" s="9">
        <v>2013</v>
      </c>
      <c r="E1855" s="4">
        <v>41603</v>
      </c>
      <c r="F1855" s="205">
        <v>6578210</v>
      </c>
      <c r="G1855" s="174">
        <v>158727</v>
      </c>
      <c r="H1855" s="1">
        <v>2.04</v>
      </c>
      <c r="I1855" s="1">
        <v>1.89</v>
      </c>
      <c r="J1855" s="1" t="s">
        <v>1741</v>
      </c>
      <c r="K1855" s="1" t="s">
        <v>1741</v>
      </c>
      <c r="L1855" s="1" t="s">
        <v>1741</v>
      </c>
      <c r="M1855" s="1" t="s">
        <v>1741</v>
      </c>
      <c r="N1855" s="1" t="s">
        <v>1741</v>
      </c>
      <c r="O1855" s="1" t="s">
        <v>1741</v>
      </c>
      <c r="P1855" s="1" t="s">
        <v>1741</v>
      </c>
      <c r="Q1855" s="1" t="s">
        <v>1741</v>
      </c>
      <c r="R1855" s="1" t="s">
        <v>1741</v>
      </c>
      <c r="S1855" s="1" t="s">
        <v>1741</v>
      </c>
      <c r="T1855" s="1" t="s">
        <v>1741</v>
      </c>
      <c r="U1855" s="1" t="s">
        <v>1741</v>
      </c>
      <c r="V1855" s="1" t="s">
        <v>1741</v>
      </c>
      <c r="W1855" s="3" t="s">
        <v>1741</v>
      </c>
      <c r="X1855" s="3" t="s">
        <v>1741</v>
      </c>
      <c r="Y1855" s="3" t="s">
        <v>1741</v>
      </c>
      <c r="Z1855" s="3" t="s">
        <v>1741</v>
      </c>
      <c r="AA1855" s="3" t="s">
        <v>1741</v>
      </c>
      <c r="AB1855" s="3" t="s">
        <v>1741</v>
      </c>
      <c r="AC1855" s="3" t="s">
        <v>1741</v>
      </c>
      <c r="AD1855" s="3" t="s">
        <v>1741</v>
      </c>
      <c r="AE1855" s="3" t="s">
        <v>1741</v>
      </c>
      <c r="AF1855" s="3" t="s">
        <v>1741</v>
      </c>
      <c r="AG1855" s="3" t="s">
        <v>1741</v>
      </c>
      <c r="AH1855" s="3" t="s">
        <v>1741</v>
      </c>
      <c r="AI1855" s="15" t="s">
        <v>1741</v>
      </c>
    </row>
    <row r="1856" spans="1:35" x14ac:dyDescent="0.3">
      <c r="A1856" s="108" t="s">
        <v>1741</v>
      </c>
      <c r="B1856" s="89" t="s">
        <v>1279</v>
      </c>
      <c r="C1856" s="89" t="s">
        <v>466</v>
      </c>
      <c r="D1856" s="9">
        <v>2013</v>
      </c>
      <c r="E1856" s="4">
        <v>41628</v>
      </c>
      <c r="F1856" s="205">
        <v>6578210</v>
      </c>
      <c r="G1856" s="174">
        <v>158727</v>
      </c>
      <c r="H1856" s="1">
        <v>3.59</v>
      </c>
      <c r="I1856" s="1">
        <v>0.93700000000000006</v>
      </c>
      <c r="J1856" s="1">
        <v>3.34</v>
      </c>
      <c r="K1856" s="1">
        <v>1.56</v>
      </c>
      <c r="L1856" s="1">
        <v>0.92600000000000005</v>
      </c>
      <c r="M1856" s="1" t="s">
        <v>597</v>
      </c>
      <c r="N1856" s="1" t="s">
        <v>1741</v>
      </c>
      <c r="O1856" s="1" t="s">
        <v>1741</v>
      </c>
      <c r="P1856" s="1" t="s">
        <v>1741</v>
      </c>
      <c r="Q1856" s="1" t="s">
        <v>1741</v>
      </c>
      <c r="R1856" s="1" t="s">
        <v>1741</v>
      </c>
      <c r="S1856" s="1" t="s">
        <v>1741</v>
      </c>
      <c r="T1856" s="1" t="s">
        <v>1741</v>
      </c>
      <c r="U1856" s="1" t="s">
        <v>1741</v>
      </c>
      <c r="V1856" s="1" t="s">
        <v>1741</v>
      </c>
      <c r="W1856" s="3" t="s">
        <v>1741</v>
      </c>
      <c r="X1856" s="3" t="s">
        <v>1741</v>
      </c>
      <c r="Y1856" s="3" t="s">
        <v>1741</v>
      </c>
      <c r="Z1856" s="3" t="s">
        <v>1741</v>
      </c>
      <c r="AA1856" s="3" t="s">
        <v>1741</v>
      </c>
      <c r="AB1856" s="3" t="s">
        <v>1741</v>
      </c>
      <c r="AC1856" s="3" t="s">
        <v>1741</v>
      </c>
      <c r="AD1856" s="3" t="s">
        <v>1741</v>
      </c>
      <c r="AE1856" s="3" t="s">
        <v>1741</v>
      </c>
      <c r="AF1856" s="3" t="s">
        <v>1741</v>
      </c>
      <c r="AG1856" s="3" t="s">
        <v>1741</v>
      </c>
      <c r="AH1856" s="3" t="s">
        <v>1741</v>
      </c>
      <c r="AI1856" s="15" t="s">
        <v>1741</v>
      </c>
    </row>
    <row r="1857" spans="1:35" x14ac:dyDescent="0.3">
      <c r="A1857" s="108" t="s">
        <v>1741</v>
      </c>
      <c r="B1857" s="89" t="s">
        <v>550</v>
      </c>
      <c r="C1857" s="3" t="s">
        <v>263</v>
      </c>
      <c r="D1857" s="9">
        <v>2013</v>
      </c>
      <c r="E1857" s="4">
        <v>41298</v>
      </c>
      <c r="F1857" s="205">
        <v>6570050</v>
      </c>
      <c r="G1857" s="174">
        <v>156953</v>
      </c>
      <c r="H1857" s="1">
        <v>9.9600000000000009</v>
      </c>
      <c r="I1857" s="1">
        <v>4.66</v>
      </c>
      <c r="J1857" s="1" t="s">
        <v>1741</v>
      </c>
      <c r="K1857" s="1" t="s">
        <v>1741</v>
      </c>
      <c r="L1857" s="1" t="s">
        <v>1741</v>
      </c>
      <c r="M1857" s="1" t="s">
        <v>1741</v>
      </c>
      <c r="N1857" s="1" t="s">
        <v>1741</v>
      </c>
      <c r="O1857" s="1" t="s">
        <v>1741</v>
      </c>
      <c r="P1857" s="1" t="s">
        <v>1741</v>
      </c>
      <c r="Q1857" s="1" t="s">
        <v>1741</v>
      </c>
      <c r="R1857" s="1" t="s">
        <v>1741</v>
      </c>
      <c r="S1857" s="1" t="s">
        <v>1741</v>
      </c>
      <c r="T1857" s="1" t="s">
        <v>1741</v>
      </c>
      <c r="U1857" s="1" t="s">
        <v>1741</v>
      </c>
      <c r="V1857" s="1" t="s">
        <v>1741</v>
      </c>
      <c r="W1857" s="3" t="s">
        <v>1741</v>
      </c>
      <c r="X1857" s="3" t="s">
        <v>1741</v>
      </c>
      <c r="Y1857" s="3" t="s">
        <v>1741</v>
      </c>
      <c r="Z1857" s="3" t="s">
        <v>1741</v>
      </c>
      <c r="AA1857" s="3" t="s">
        <v>1741</v>
      </c>
      <c r="AB1857" s="3" t="s">
        <v>1741</v>
      </c>
      <c r="AC1857" s="3" t="s">
        <v>1741</v>
      </c>
      <c r="AD1857" s="3" t="s">
        <v>1741</v>
      </c>
      <c r="AE1857" s="3" t="s">
        <v>1741</v>
      </c>
      <c r="AF1857" s="3" t="s">
        <v>1741</v>
      </c>
      <c r="AG1857" s="3" t="s">
        <v>1741</v>
      </c>
      <c r="AH1857" s="3" t="s">
        <v>1741</v>
      </c>
      <c r="AI1857" s="15" t="s">
        <v>1741</v>
      </c>
    </row>
    <row r="1858" spans="1:35" x14ac:dyDescent="0.3">
      <c r="A1858" s="108" t="s">
        <v>1741</v>
      </c>
      <c r="B1858" s="89" t="s">
        <v>550</v>
      </c>
      <c r="C1858" s="3" t="s">
        <v>263</v>
      </c>
      <c r="D1858" s="9">
        <v>2013</v>
      </c>
      <c r="E1858" s="4">
        <v>41327</v>
      </c>
      <c r="F1858" s="205">
        <v>6570050</v>
      </c>
      <c r="G1858" s="174">
        <v>156953</v>
      </c>
      <c r="H1858" s="1">
        <v>10.6</v>
      </c>
      <c r="I1858" s="1">
        <v>3.39</v>
      </c>
      <c r="J1858" s="1" t="s">
        <v>1741</v>
      </c>
      <c r="K1858" s="1" t="s">
        <v>1741</v>
      </c>
      <c r="L1858" s="1" t="s">
        <v>1741</v>
      </c>
      <c r="M1858" s="1" t="s">
        <v>1741</v>
      </c>
      <c r="N1858" s="1" t="s">
        <v>1741</v>
      </c>
      <c r="O1858" s="1" t="s">
        <v>1741</v>
      </c>
      <c r="P1858" s="1" t="s">
        <v>1741</v>
      </c>
      <c r="Q1858" s="1" t="s">
        <v>1741</v>
      </c>
      <c r="R1858" s="1" t="s">
        <v>1741</v>
      </c>
      <c r="S1858" s="1" t="s">
        <v>1741</v>
      </c>
      <c r="T1858" s="1" t="s">
        <v>1741</v>
      </c>
      <c r="U1858" s="1" t="s">
        <v>1741</v>
      </c>
      <c r="V1858" s="1" t="s">
        <v>1741</v>
      </c>
      <c r="W1858" s="3" t="s">
        <v>1741</v>
      </c>
      <c r="X1858" s="3" t="s">
        <v>1741</v>
      </c>
      <c r="Y1858" s="3" t="s">
        <v>1741</v>
      </c>
      <c r="Z1858" s="3" t="s">
        <v>1741</v>
      </c>
      <c r="AA1858" s="3" t="s">
        <v>1741</v>
      </c>
      <c r="AB1858" s="3" t="s">
        <v>1741</v>
      </c>
      <c r="AC1858" s="3" t="s">
        <v>1741</v>
      </c>
      <c r="AD1858" s="3" t="s">
        <v>1741</v>
      </c>
      <c r="AE1858" s="3" t="s">
        <v>1741</v>
      </c>
      <c r="AF1858" s="3" t="s">
        <v>1741</v>
      </c>
      <c r="AG1858" s="3" t="s">
        <v>1741</v>
      </c>
      <c r="AH1858" s="3" t="s">
        <v>1741</v>
      </c>
      <c r="AI1858" s="15" t="s">
        <v>1741</v>
      </c>
    </row>
    <row r="1859" spans="1:35" x14ac:dyDescent="0.3">
      <c r="A1859" s="108" t="s">
        <v>1741</v>
      </c>
      <c r="B1859" s="89" t="s">
        <v>550</v>
      </c>
      <c r="C1859" s="3" t="s">
        <v>263</v>
      </c>
      <c r="D1859" s="9">
        <v>2013</v>
      </c>
      <c r="E1859" s="4">
        <v>41358</v>
      </c>
      <c r="F1859" s="205">
        <v>6570050</v>
      </c>
      <c r="G1859" s="174">
        <v>156953</v>
      </c>
      <c r="H1859" s="1">
        <v>10.199999999999999</v>
      </c>
      <c r="I1859" s="1">
        <v>3.69</v>
      </c>
      <c r="J1859" s="1">
        <v>7.33</v>
      </c>
      <c r="K1859" s="1">
        <v>4.09</v>
      </c>
      <c r="L1859" s="1">
        <v>4.12</v>
      </c>
      <c r="M1859" s="1">
        <v>7.11</v>
      </c>
      <c r="N1859" s="1" t="s">
        <v>1741</v>
      </c>
      <c r="O1859" s="1" t="s">
        <v>1741</v>
      </c>
      <c r="P1859" s="1" t="s">
        <v>1741</v>
      </c>
      <c r="Q1859" s="1" t="s">
        <v>1741</v>
      </c>
      <c r="R1859" s="1" t="s">
        <v>1741</v>
      </c>
      <c r="S1859" s="1" t="s">
        <v>1741</v>
      </c>
      <c r="T1859" s="1" t="s">
        <v>1741</v>
      </c>
      <c r="U1859" s="1" t="s">
        <v>1741</v>
      </c>
      <c r="V1859" s="1" t="s">
        <v>1741</v>
      </c>
      <c r="W1859" s="3" t="s">
        <v>1741</v>
      </c>
      <c r="X1859" s="3" t="s">
        <v>1741</v>
      </c>
      <c r="Y1859" s="3" t="s">
        <v>1741</v>
      </c>
      <c r="Z1859" s="3" t="s">
        <v>1741</v>
      </c>
      <c r="AA1859" s="3" t="s">
        <v>1741</v>
      </c>
      <c r="AB1859" s="3" t="s">
        <v>1741</v>
      </c>
      <c r="AC1859" s="3" t="s">
        <v>1741</v>
      </c>
      <c r="AD1859" s="3" t="s">
        <v>1741</v>
      </c>
      <c r="AE1859" s="3" t="s">
        <v>1741</v>
      </c>
      <c r="AF1859" s="3" t="s">
        <v>1741</v>
      </c>
      <c r="AG1859" s="3" t="s">
        <v>1741</v>
      </c>
      <c r="AH1859" s="3" t="s">
        <v>1741</v>
      </c>
      <c r="AI1859" s="15" t="s">
        <v>1741</v>
      </c>
    </row>
    <row r="1860" spans="1:35" x14ac:dyDescent="0.3">
      <c r="A1860" s="108" t="s">
        <v>1741</v>
      </c>
      <c r="B1860" s="89" t="s">
        <v>550</v>
      </c>
      <c r="C1860" s="3" t="s">
        <v>263</v>
      </c>
      <c r="D1860" s="9">
        <v>2013</v>
      </c>
      <c r="E1860" s="4">
        <v>41393</v>
      </c>
      <c r="F1860" s="205">
        <v>6570050</v>
      </c>
      <c r="G1860" s="174">
        <v>156953</v>
      </c>
      <c r="H1860" s="1">
        <v>10.7</v>
      </c>
      <c r="I1860" s="1">
        <v>2.92</v>
      </c>
      <c r="J1860" s="1" t="s">
        <v>1741</v>
      </c>
      <c r="K1860" s="1" t="s">
        <v>1741</v>
      </c>
      <c r="L1860" s="1" t="s">
        <v>1741</v>
      </c>
      <c r="M1860" s="1" t="s">
        <v>1741</v>
      </c>
      <c r="N1860" s="1" t="s">
        <v>1741</v>
      </c>
      <c r="O1860" s="1" t="s">
        <v>1741</v>
      </c>
      <c r="P1860" s="1" t="s">
        <v>1741</v>
      </c>
      <c r="Q1860" s="1" t="s">
        <v>1741</v>
      </c>
      <c r="R1860" s="1" t="s">
        <v>1741</v>
      </c>
      <c r="S1860" s="1" t="s">
        <v>1741</v>
      </c>
      <c r="T1860" s="1" t="s">
        <v>1741</v>
      </c>
      <c r="U1860" s="1" t="s">
        <v>1741</v>
      </c>
      <c r="V1860" s="1" t="s">
        <v>1741</v>
      </c>
      <c r="W1860" s="3" t="s">
        <v>1741</v>
      </c>
      <c r="X1860" s="3" t="s">
        <v>1741</v>
      </c>
      <c r="Y1860" s="3" t="s">
        <v>1741</v>
      </c>
      <c r="Z1860" s="3" t="s">
        <v>1741</v>
      </c>
      <c r="AA1860" s="3" t="s">
        <v>1741</v>
      </c>
      <c r="AB1860" s="3" t="s">
        <v>1741</v>
      </c>
      <c r="AC1860" s="3" t="s">
        <v>1741</v>
      </c>
      <c r="AD1860" s="3" t="s">
        <v>1741</v>
      </c>
      <c r="AE1860" s="3" t="s">
        <v>1741</v>
      </c>
      <c r="AF1860" s="3" t="s">
        <v>1741</v>
      </c>
      <c r="AG1860" s="3" t="s">
        <v>1741</v>
      </c>
      <c r="AH1860" s="3" t="s">
        <v>1741</v>
      </c>
      <c r="AI1860" s="15" t="s">
        <v>1741</v>
      </c>
    </row>
    <row r="1861" spans="1:35" x14ac:dyDescent="0.3">
      <c r="A1861" s="108" t="s">
        <v>1741</v>
      </c>
      <c r="B1861" s="89" t="s">
        <v>550</v>
      </c>
      <c r="C1861" s="3" t="s">
        <v>263</v>
      </c>
      <c r="D1861" s="9">
        <v>2013</v>
      </c>
      <c r="E1861" s="4">
        <v>41424</v>
      </c>
      <c r="F1861" s="205">
        <v>6570050</v>
      </c>
      <c r="G1861" s="174">
        <v>156953</v>
      </c>
      <c r="H1861" s="1">
        <v>11.9</v>
      </c>
      <c r="I1861" s="1">
        <v>2.96</v>
      </c>
      <c r="J1861" s="1" t="s">
        <v>1741</v>
      </c>
      <c r="K1861" s="1" t="s">
        <v>1741</v>
      </c>
      <c r="L1861" s="1" t="s">
        <v>1741</v>
      </c>
      <c r="M1861" s="1" t="s">
        <v>1741</v>
      </c>
      <c r="N1861" s="1" t="s">
        <v>1741</v>
      </c>
      <c r="O1861" s="1" t="s">
        <v>1741</v>
      </c>
      <c r="P1861" s="1" t="s">
        <v>1741</v>
      </c>
      <c r="Q1861" s="1" t="s">
        <v>1741</v>
      </c>
      <c r="R1861" s="1" t="s">
        <v>1741</v>
      </c>
      <c r="S1861" s="1" t="s">
        <v>1741</v>
      </c>
      <c r="T1861" s="1" t="s">
        <v>1741</v>
      </c>
      <c r="U1861" s="1" t="s">
        <v>1741</v>
      </c>
      <c r="V1861" s="1" t="s">
        <v>1741</v>
      </c>
      <c r="W1861" s="3" t="s">
        <v>1741</v>
      </c>
      <c r="X1861" s="3" t="s">
        <v>1741</v>
      </c>
      <c r="Y1861" s="3" t="s">
        <v>1741</v>
      </c>
      <c r="Z1861" s="3" t="s">
        <v>1741</v>
      </c>
      <c r="AA1861" s="3" t="s">
        <v>1741</v>
      </c>
      <c r="AB1861" s="3" t="s">
        <v>1741</v>
      </c>
      <c r="AC1861" s="3" t="s">
        <v>1741</v>
      </c>
      <c r="AD1861" s="3" t="s">
        <v>1741</v>
      </c>
      <c r="AE1861" s="3" t="s">
        <v>1741</v>
      </c>
      <c r="AF1861" s="3" t="s">
        <v>1741</v>
      </c>
      <c r="AG1861" s="3" t="s">
        <v>1741</v>
      </c>
      <c r="AH1861" s="3" t="s">
        <v>1741</v>
      </c>
      <c r="AI1861" s="15" t="s">
        <v>1741</v>
      </c>
    </row>
    <row r="1862" spans="1:35" x14ac:dyDescent="0.3">
      <c r="A1862" s="108" t="s">
        <v>1741</v>
      </c>
      <c r="B1862" s="89" t="s">
        <v>550</v>
      </c>
      <c r="C1862" s="3" t="s">
        <v>263</v>
      </c>
      <c r="D1862" s="9">
        <v>2013</v>
      </c>
      <c r="E1862" s="4">
        <v>41451</v>
      </c>
      <c r="F1862" s="205">
        <v>6570050</v>
      </c>
      <c r="G1862" s="174">
        <v>156953</v>
      </c>
      <c r="H1862" s="1">
        <v>14.7</v>
      </c>
      <c r="I1862" s="1">
        <v>2.75</v>
      </c>
      <c r="J1862" s="1">
        <v>6.92</v>
      </c>
      <c r="K1862" s="1">
        <v>4.9000000000000004</v>
      </c>
      <c r="L1862" s="1">
        <v>2.37</v>
      </c>
      <c r="M1862" s="1">
        <v>3.69</v>
      </c>
      <c r="N1862" s="1" t="s">
        <v>1741</v>
      </c>
      <c r="O1862" s="1" t="s">
        <v>1741</v>
      </c>
      <c r="P1862" s="1" t="s">
        <v>1741</v>
      </c>
      <c r="Q1862" s="1" t="s">
        <v>1741</v>
      </c>
      <c r="R1862" s="1" t="s">
        <v>1741</v>
      </c>
      <c r="S1862" s="1" t="s">
        <v>1741</v>
      </c>
      <c r="T1862" s="1" t="s">
        <v>1741</v>
      </c>
      <c r="U1862" s="1" t="s">
        <v>1741</v>
      </c>
      <c r="V1862" s="1" t="s">
        <v>1741</v>
      </c>
      <c r="W1862" s="3" t="s">
        <v>1741</v>
      </c>
      <c r="X1862" s="3" t="s">
        <v>1741</v>
      </c>
      <c r="Y1862" s="3" t="s">
        <v>1741</v>
      </c>
      <c r="Z1862" s="3" t="s">
        <v>1741</v>
      </c>
      <c r="AA1862" s="3" t="s">
        <v>1741</v>
      </c>
      <c r="AB1862" s="3" t="s">
        <v>1741</v>
      </c>
      <c r="AC1862" s="3" t="s">
        <v>1741</v>
      </c>
      <c r="AD1862" s="3" t="s">
        <v>1741</v>
      </c>
      <c r="AE1862" s="3" t="s">
        <v>1741</v>
      </c>
      <c r="AF1862" s="3" t="s">
        <v>1741</v>
      </c>
      <c r="AG1862" s="3" t="s">
        <v>1741</v>
      </c>
      <c r="AH1862" s="3" t="s">
        <v>1741</v>
      </c>
      <c r="AI1862" s="15" t="s">
        <v>1741</v>
      </c>
    </row>
    <row r="1863" spans="1:35" x14ac:dyDescent="0.3">
      <c r="A1863" s="108" t="s">
        <v>1741</v>
      </c>
      <c r="B1863" s="89" t="s">
        <v>550</v>
      </c>
      <c r="C1863" s="3" t="s">
        <v>263</v>
      </c>
      <c r="D1863" s="9">
        <v>2013</v>
      </c>
      <c r="E1863" s="4">
        <v>41479</v>
      </c>
      <c r="F1863" s="205">
        <v>6570050</v>
      </c>
      <c r="G1863" s="174">
        <v>156953</v>
      </c>
      <c r="H1863" s="1">
        <v>8.24</v>
      </c>
      <c r="I1863" s="1">
        <v>3.05</v>
      </c>
      <c r="J1863" s="1" t="s">
        <v>1741</v>
      </c>
      <c r="K1863" s="1" t="s">
        <v>1741</v>
      </c>
      <c r="L1863" s="1" t="s">
        <v>1741</v>
      </c>
      <c r="M1863" s="1" t="s">
        <v>1741</v>
      </c>
      <c r="N1863" s="1" t="s">
        <v>1741</v>
      </c>
      <c r="O1863" s="1" t="s">
        <v>1741</v>
      </c>
      <c r="P1863" s="1" t="s">
        <v>1741</v>
      </c>
      <c r="Q1863" s="1" t="s">
        <v>1741</v>
      </c>
      <c r="R1863" s="1" t="s">
        <v>1741</v>
      </c>
      <c r="S1863" s="1" t="s">
        <v>1741</v>
      </c>
      <c r="T1863" s="1" t="s">
        <v>1741</v>
      </c>
      <c r="U1863" s="1" t="s">
        <v>1741</v>
      </c>
      <c r="V1863" s="1" t="s">
        <v>1741</v>
      </c>
      <c r="W1863" s="3" t="s">
        <v>1741</v>
      </c>
      <c r="X1863" s="3" t="s">
        <v>1741</v>
      </c>
      <c r="Y1863" s="3" t="s">
        <v>1741</v>
      </c>
      <c r="Z1863" s="3" t="s">
        <v>1741</v>
      </c>
      <c r="AA1863" s="3" t="s">
        <v>1741</v>
      </c>
      <c r="AB1863" s="3" t="s">
        <v>1741</v>
      </c>
      <c r="AC1863" s="3" t="s">
        <v>1741</v>
      </c>
      <c r="AD1863" s="3" t="s">
        <v>1741</v>
      </c>
      <c r="AE1863" s="3" t="s">
        <v>1741</v>
      </c>
      <c r="AF1863" s="3" t="s">
        <v>1741</v>
      </c>
      <c r="AG1863" s="3" t="s">
        <v>1741</v>
      </c>
      <c r="AH1863" s="3" t="s">
        <v>1741</v>
      </c>
      <c r="AI1863" s="15" t="s">
        <v>1741</v>
      </c>
    </row>
    <row r="1864" spans="1:35" x14ac:dyDescent="0.3">
      <c r="A1864" s="108" t="s">
        <v>1741</v>
      </c>
      <c r="B1864" s="89" t="s">
        <v>550</v>
      </c>
      <c r="C1864" s="3" t="s">
        <v>263</v>
      </c>
      <c r="D1864" s="9">
        <v>2013</v>
      </c>
      <c r="E1864" s="4">
        <v>41513</v>
      </c>
      <c r="F1864" s="205">
        <v>6570050</v>
      </c>
      <c r="G1864" s="174">
        <v>156953</v>
      </c>
      <c r="H1864" s="1">
        <v>10.9</v>
      </c>
      <c r="I1864" s="1">
        <v>2.2200000000000002</v>
      </c>
      <c r="J1864" s="1" t="s">
        <v>1741</v>
      </c>
      <c r="K1864" s="1" t="s">
        <v>1741</v>
      </c>
      <c r="L1864" s="1" t="s">
        <v>1741</v>
      </c>
      <c r="M1864" s="1" t="s">
        <v>1741</v>
      </c>
      <c r="N1864" s="1" t="s">
        <v>1741</v>
      </c>
      <c r="O1864" s="1" t="s">
        <v>1741</v>
      </c>
      <c r="P1864" s="1" t="s">
        <v>1741</v>
      </c>
      <c r="Q1864" s="1" t="s">
        <v>1741</v>
      </c>
      <c r="R1864" s="1" t="s">
        <v>1741</v>
      </c>
      <c r="S1864" s="1" t="s">
        <v>1741</v>
      </c>
      <c r="T1864" s="1" t="s">
        <v>1741</v>
      </c>
      <c r="U1864" s="1" t="s">
        <v>1741</v>
      </c>
      <c r="V1864" s="1" t="s">
        <v>1741</v>
      </c>
      <c r="W1864" s="3" t="s">
        <v>1741</v>
      </c>
      <c r="X1864" s="3" t="s">
        <v>1741</v>
      </c>
      <c r="Y1864" s="3" t="s">
        <v>1741</v>
      </c>
      <c r="Z1864" s="3" t="s">
        <v>1741</v>
      </c>
      <c r="AA1864" s="3" t="s">
        <v>1741</v>
      </c>
      <c r="AB1864" s="3" t="s">
        <v>1741</v>
      </c>
      <c r="AC1864" s="3" t="s">
        <v>1741</v>
      </c>
      <c r="AD1864" s="3" t="s">
        <v>1741</v>
      </c>
      <c r="AE1864" s="3" t="s">
        <v>1741</v>
      </c>
      <c r="AF1864" s="3" t="s">
        <v>1741</v>
      </c>
      <c r="AG1864" s="3" t="s">
        <v>1741</v>
      </c>
      <c r="AH1864" s="3" t="s">
        <v>1741</v>
      </c>
      <c r="AI1864" s="15" t="s">
        <v>1741</v>
      </c>
    </row>
    <row r="1865" spans="1:35" x14ac:dyDescent="0.3">
      <c r="A1865" s="108" t="s">
        <v>1741</v>
      </c>
      <c r="B1865" s="89" t="s">
        <v>550</v>
      </c>
      <c r="C1865" s="3" t="s">
        <v>263</v>
      </c>
      <c r="D1865" s="9">
        <v>2013</v>
      </c>
      <c r="E1865" s="4">
        <v>41542</v>
      </c>
      <c r="F1865" s="205">
        <v>6570050</v>
      </c>
      <c r="G1865" s="174">
        <v>156953</v>
      </c>
      <c r="H1865" s="1">
        <v>12.8</v>
      </c>
      <c r="I1865" s="1">
        <v>3.22</v>
      </c>
      <c r="J1865" s="1">
        <v>6.73</v>
      </c>
      <c r="K1865" s="1">
        <v>4.7300000000000004</v>
      </c>
      <c r="L1865" s="1">
        <v>2.34</v>
      </c>
      <c r="M1865" s="1">
        <v>6.81</v>
      </c>
      <c r="N1865" s="1" t="s">
        <v>1741</v>
      </c>
      <c r="O1865" s="1" t="s">
        <v>1741</v>
      </c>
      <c r="P1865" s="1" t="s">
        <v>1741</v>
      </c>
      <c r="Q1865" s="1" t="s">
        <v>1741</v>
      </c>
      <c r="R1865" s="1" t="s">
        <v>1741</v>
      </c>
      <c r="S1865" s="1" t="s">
        <v>1741</v>
      </c>
      <c r="T1865" s="1" t="s">
        <v>1741</v>
      </c>
      <c r="U1865" s="1" t="s">
        <v>1741</v>
      </c>
      <c r="V1865" s="1" t="s">
        <v>1741</v>
      </c>
      <c r="W1865" s="3" t="s">
        <v>1741</v>
      </c>
      <c r="X1865" s="3" t="s">
        <v>1741</v>
      </c>
      <c r="Y1865" s="3" t="s">
        <v>1741</v>
      </c>
      <c r="Z1865" s="3" t="s">
        <v>1741</v>
      </c>
      <c r="AA1865" s="3" t="s">
        <v>1741</v>
      </c>
      <c r="AB1865" s="3" t="s">
        <v>1741</v>
      </c>
      <c r="AC1865" s="3" t="s">
        <v>1741</v>
      </c>
      <c r="AD1865" s="3" t="s">
        <v>1741</v>
      </c>
      <c r="AE1865" s="3" t="s">
        <v>1741</v>
      </c>
      <c r="AF1865" s="3" t="s">
        <v>1741</v>
      </c>
      <c r="AG1865" s="3" t="s">
        <v>1741</v>
      </c>
      <c r="AH1865" s="3" t="s">
        <v>1741</v>
      </c>
      <c r="AI1865" s="15" t="s">
        <v>1741</v>
      </c>
    </row>
    <row r="1866" spans="1:35" x14ac:dyDescent="0.3">
      <c r="A1866" s="108" t="s">
        <v>1741</v>
      </c>
      <c r="B1866" s="89" t="s">
        <v>550</v>
      </c>
      <c r="C1866" s="3" t="s">
        <v>263</v>
      </c>
      <c r="D1866" s="9">
        <v>2013</v>
      </c>
      <c r="E1866" s="4">
        <v>41571</v>
      </c>
      <c r="F1866" s="205">
        <v>6570050</v>
      </c>
      <c r="G1866" s="174">
        <v>156953</v>
      </c>
      <c r="H1866" s="1">
        <v>11</v>
      </c>
      <c r="I1866" s="1">
        <v>3.53</v>
      </c>
      <c r="J1866" s="1" t="s">
        <v>1741</v>
      </c>
      <c r="K1866" s="1" t="s">
        <v>1741</v>
      </c>
      <c r="L1866" s="1" t="s">
        <v>1741</v>
      </c>
      <c r="M1866" s="1" t="s">
        <v>1741</v>
      </c>
      <c r="N1866" s="1" t="s">
        <v>1741</v>
      </c>
      <c r="O1866" s="1" t="s">
        <v>1741</v>
      </c>
      <c r="P1866" s="1" t="s">
        <v>1741</v>
      </c>
      <c r="Q1866" s="1" t="s">
        <v>1741</v>
      </c>
      <c r="R1866" s="1" t="s">
        <v>1741</v>
      </c>
      <c r="S1866" s="1" t="s">
        <v>1741</v>
      </c>
      <c r="T1866" s="1" t="s">
        <v>1741</v>
      </c>
      <c r="U1866" s="1" t="s">
        <v>1741</v>
      </c>
      <c r="V1866" s="1" t="s">
        <v>1741</v>
      </c>
      <c r="W1866" s="3" t="s">
        <v>1741</v>
      </c>
      <c r="X1866" s="3" t="s">
        <v>1741</v>
      </c>
      <c r="Y1866" s="3" t="s">
        <v>1741</v>
      </c>
      <c r="Z1866" s="3" t="s">
        <v>1741</v>
      </c>
      <c r="AA1866" s="3" t="s">
        <v>1741</v>
      </c>
      <c r="AB1866" s="3" t="s">
        <v>1741</v>
      </c>
      <c r="AC1866" s="3" t="s">
        <v>1741</v>
      </c>
      <c r="AD1866" s="3" t="s">
        <v>1741</v>
      </c>
      <c r="AE1866" s="3" t="s">
        <v>1741</v>
      </c>
      <c r="AF1866" s="3" t="s">
        <v>1741</v>
      </c>
      <c r="AG1866" s="3" t="s">
        <v>1741</v>
      </c>
      <c r="AH1866" s="3" t="s">
        <v>1741</v>
      </c>
      <c r="AI1866" s="15" t="s">
        <v>1741</v>
      </c>
    </row>
    <row r="1867" spans="1:35" x14ac:dyDescent="0.3">
      <c r="A1867" s="108" t="s">
        <v>1741</v>
      </c>
      <c r="B1867" s="89" t="s">
        <v>550</v>
      </c>
      <c r="C1867" s="3" t="s">
        <v>263</v>
      </c>
      <c r="D1867" s="9">
        <v>2013</v>
      </c>
      <c r="E1867" s="4">
        <v>41603</v>
      </c>
      <c r="F1867" s="205">
        <v>6570050</v>
      </c>
      <c r="G1867" s="174">
        <v>156953</v>
      </c>
      <c r="H1867" s="1">
        <v>12.7</v>
      </c>
      <c r="I1867" s="1">
        <v>5.0199999999999996</v>
      </c>
      <c r="J1867" s="1" t="s">
        <v>1741</v>
      </c>
      <c r="K1867" s="1" t="s">
        <v>1741</v>
      </c>
      <c r="L1867" s="1" t="s">
        <v>1741</v>
      </c>
      <c r="M1867" s="1" t="s">
        <v>1741</v>
      </c>
      <c r="N1867" s="1" t="s">
        <v>1741</v>
      </c>
      <c r="O1867" s="1" t="s">
        <v>1741</v>
      </c>
      <c r="P1867" s="1" t="s">
        <v>1741</v>
      </c>
      <c r="Q1867" s="1" t="s">
        <v>1741</v>
      </c>
      <c r="R1867" s="1" t="s">
        <v>1741</v>
      </c>
      <c r="S1867" s="1" t="s">
        <v>1741</v>
      </c>
      <c r="T1867" s="1" t="s">
        <v>1741</v>
      </c>
      <c r="U1867" s="1" t="s">
        <v>1741</v>
      </c>
      <c r="V1867" s="1" t="s">
        <v>1741</v>
      </c>
      <c r="W1867" s="3" t="s">
        <v>1741</v>
      </c>
      <c r="X1867" s="3" t="s">
        <v>1741</v>
      </c>
      <c r="Y1867" s="3" t="s">
        <v>1741</v>
      </c>
      <c r="Z1867" s="3" t="s">
        <v>1741</v>
      </c>
      <c r="AA1867" s="3" t="s">
        <v>1741</v>
      </c>
      <c r="AB1867" s="3" t="s">
        <v>1741</v>
      </c>
      <c r="AC1867" s="3" t="s">
        <v>1741</v>
      </c>
      <c r="AD1867" s="3" t="s">
        <v>1741</v>
      </c>
      <c r="AE1867" s="3" t="s">
        <v>1741</v>
      </c>
      <c r="AF1867" s="3" t="s">
        <v>1741</v>
      </c>
      <c r="AG1867" s="3" t="s">
        <v>1741</v>
      </c>
      <c r="AH1867" s="3" t="s">
        <v>1741</v>
      </c>
      <c r="AI1867" s="15" t="s">
        <v>1741</v>
      </c>
    </row>
    <row r="1868" spans="1:35" x14ac:dyDescent="0.3">
      <c r="A1868" s="108" t="s">
        <v>1741</v>
      </c>
      <c r="B1868" s="89" t="s">
        <v>550</v>
      </c>
      <c r="C1868" s="3" t="s">
        <v>263</v>
      </c>
      <c r="D1868" s="9">
        <v>2013</v>
      </c>
      <c r="E1868" s="4">
        <v>41628</v>
      </c>
      <c r="F1868" s="205">
        <v>6570050</v>
      </c>
      <c r="G1868" s="174">
        <v>156953</v>
      </c>
      <c r="H1868" s="1">
        <v>15.7</v>
      </c>
      <c r="I1868" s="1">
        <v>2.62</v>
      </c>
      <c r="J1868" s="1">
        <v>8.2200000000000006</v>
      </c>
      <c r="K1868" s="1">
        <v>2.98</v>
      </c>
      <c r="L1868" s="1">
        <v>2.62</v>
      </c>
      <c r="M1868" s="1">
        <v>1.3</v>
      </c>
      <c r="N1868" s="1" t="s">
        <v>1741</v>
      </c>
      <c r="O1868" s="1" t="s">
        <v>1741</v>
      </c>
      <c r="P1868" s="1" t="s">
        <v>1741</v>
      </c>
      <c r="Q1868" s="1" t="s">
        <v>1741</v>
      </c>
      <c r="R1868" s="1" t="s">
        <v>1741</v>
      </c>
      <c r="S1868" s="1" t="s">
        <v>1741</v>
      </c>
      <c r="T1868" s="1" t="s">
        <v>1741</v>
      </c>
      <c r="U1868" s="1" t="s">
        <v>1741</v>
      </c>
      <c r="V1868" s="1" t="s">
        <v>1741</v>
      </c>
      <c r="W1868" s="3" t="s">
        <v>1741</v>
      </c>
      <c r="X1868" s="3" t="s">
        <v>1741</v>
      </c>
      <c r="Y1868" s="3" t="s">
        <v>1741</v>
      </c>
      <c r="Z1868" s="3" t="s">
        <v>1741</v>
      </c>
      <c r="AA1868" s="3" t="s">
        <v>1741</v>
      </c>
      <c r="AB1868" s="3" t="s">
        <v>1741</v>
      </c>
      <c r="AC1868" s="3" t="s">
        <v>1741</v>
      </c>
      <c r="AD1868" s="3" t="s">
        <v>1741</v>
      </c>
      <c r="AE1868" s="3" t="s">
        <v>1741</v>
      </c>
      <c r="AF1868" s="3" t="s">
        <v>1741</v>
      </c>
      <c r="AG1868" s="3" t="s">
        <v>1741</v>
      </c>
      <c r="AH1868" s="3" t="s">
        <v>1741</v>
      </c>
      <c r="AI1868" s="15" t="s">
        <v>1741</v>
      </c>
    </row>
    <row r="1869" spans="1:35" x14ac:dyDescent="0.3">
      <c r="A1869" s="108" t="s">
        <v>1741</v>
      </c>
      <c r="B1869" s="89" t="s">
        <v>552</v>
      </c>
      <c r="C1869" s="3" t="s">
        <v>492</v>
      </c>
      <c r="D1869" s="9">
        <v>2013</v>
      </c>
      <c r="E1869" s="4">
        <v>41298</v>
      </c>
      <c r="F1869" s="205">
        <v>6582780</v>
      </c>
      <c r="G1869" s="174">
        <v>152713</v>
      </c>
      <c r="H1869" s="1">
        <v>13.6</v>
      </c>
      <c r="I1869" s="1">
        <v>4.54</v>
      </c>
      <c r="J1869" s="1" t="s">
        <v>1741</v>
      </c>
      <c r="K1869" s="1" t="s">
        <v>1741</v>
      </c>
      <c r="L1869" s="1" t="s">
        <v>1741</v>
      </c>
      <c r="M1869" s="1" t="s">
        <v>1741</v>
      </c>
      <c r="N1869" s="1" t="s">
        <v>1741</v>
      </c>
      <c r="O1869" s="1" t="s">
        <v>1741</v>
      </c>
      <c r="P1869" s="1" t="s">
        <v>1741</v>
      </c>
      <c r="Q1869" s="1" t="s">
        <v>1741</v>
      </c>
      <c r="R1869" s="1" t="s">
        <v>1741</v>
      </c>
      <c r="S1869" s="1" t="s">
        <v>1741</v>
      </c>
      <c r="T1869" s="1" t="s">
        <v>1741</v>
      </c>
      <c r="U1869" s="1" t="s">
        <v>1741</v>
      </c>
      <c r="V1869" s="1" t="s">
        <v>1741</v>
      </c>
      <c r="W1869" s="3" t="s">
        <v>1741</v>
      </c>
      <c r="X1869" s="3" t="s">
        <v>1741</v>
      </c>
      <c r="Y1869" s="3" t="s">
        <v>1741</v>
      </c>
      <c r="Z1869" s="3" t="s">
        <v>1741</v>
      </c>
      <c r="AA1869" s="3" t="s">
        <v>1741</v>
      </c>
      <c r="AB1869" s="3" t="s">
        <v>1741</v>
      </c>
      <c r="AC1869" s="3" t="s">
        <v>1741</v>
      </c>
      <c r="AD1869" s="3" t="s">
        <v>1741</v>
      </c>
      <c r="AE1869" s="3" t="s">
        <v>1741</v>
      </c>
      <c r="AF1869" s="3" t="s">
        <v>1741</v>
      </c>
      <c r="AG1869" s="3" t="s">
        <v>1741</v>
      </c>
      <c r="AH1869" s="3" t="s">
        <v>1741</v>
      </c>
      <c r="AI1869" s="15" t="s">
        <v>1741</v>
      </c>
    </row>
    <row r="1870" spans="1:35" x14ac:dyDescent="0.3">
      <c r="A1870" s="108" t="s">
        <v>1741</v>
      </c>
      <c r="B1870" s="89" t="s">
        <v>552</v>
      </c>
      <c r="C1870" s="3" t="s">
        <v>492</v>
      </c>
      <c r="D1870" s="9">
        <v>2013</v>
      </c>
      <c r="E1870" s="4">
        <v>41327</v>
      </c>
      <c r="F1870" s="205">
        <v>6582780</v>
      </c>
      <c r="G1870" s="174">
        <v>152713</v>
      </c>
      <c r="H1870" s="1">
        <v>12.4</v>
      </c>
      <c r="I1870" s="1">
        <v>2.99</v>
      </c>
      <c r="J1870" s="1" t="s">
        <v>1741</v>
      </c>
      <c r="K1870" s="1" t="s">
        <v>1741</v>
      </c>
      <c r="L1870" s="1" t="s">
        <v>1741</v>
      </c>
      <c r="M1870" s="1" t="s">
        <v>1741</v>
      </c>
      <c r="N1870" s="1" t="s">
        <v>1741</v>
      </c>
      <c r="O1870" s="1" t="s">
        <v>1741</v>
      </c>
      <c r="P1870" s="1" t="s">
        <v>1741</v>
      </c>
      <c r="Q1870" s="1" t="s">
        <v>1741</v>
      </c>
      <c r="R1870" s="1" t="s">
        <v>1741</v>
      </c>
      <c r="S1870" s="1" t="s">
        <v>1741</v>
      </c>
      <c r="T1870" s="1" t="s">
        <v>1741</v>
      </c>
      <c r="U1870" s="1" t="s">
        <v>1741</v>
      </c>
      <c r="V1870" s="1" t="s">
        <v>1741</v>
      </c>
      <c r="W1870" s="3" t="s">
        <v>1741</v>
      </c>
      <c r="X1870" s="3" t="s">
        <v>1741</v>
      </c>
      <c r="Y1870" s="3" t="s">
        <v>1741</v>
      </c>
      <c r="Z1870" s="3" t="s">
        <v>1741</v>
      </c>
      <c r="AA1870" s="3" t="s">
        <v>1741</v>
      </c>
      <c r="AB1870" s="3" t="s">
        <v>1741</v>
      </c>
      <c r="AC1870" s="3" t="s">
        <v>1741</v>
      </c>
      <c r="AD1870" s="3" t="s">
        <v>1741</v>
      </c>
      <c r="AE1870" s="3" t="s">
        <v>1741</v>
      </c>
      <c r="AF1870" s="3" t="s">
        <v>1741</v>
      </c>
      <c r="AG1870" s="3" t="s">
        <v>1741</v>
      </c>
      <c r="AH1870" s="3" t="s">
        <v>1741</v>
      </c>
      <c r="AI1870" s="15" t="s">
        <v>1741</v>
      </c>
    </row>
    <row r="1871" spans="1:35" x14ac:dyDescent="0.3">
      <c r="A1871" s="108" t="s">
        <v>1741</v>
      </c>
      <c r="B1871" s="89" t="s">
        <v>552</v>
      </c>
      <c r="C1871" s="3" t="s">
        <v>492</v>
      </c>
      <c r="D1871" s="9">
        <v>2013</v>
      </c>
      <c r="E1871" s="4">
        <v>41358</v>
      </c>
      <c r="F1871" s="205">
        <v>6582780</v>
      </c>
      <c r="G1871" s="174">
        <v>152713</v>
      </c>
      <c r="H1871" s="1">
        <v>14.1</v>
      </c>
      <c r="I1871" s="1">
        <v>3.09</v>
      </c>
      <c r="J1871" s="1">
        <v>9.99</v>
      </c>
      <c r="K1871" s="1">
        <v>3.75</v>
      </c>
      <c r="L1871" s="1">
        <v>2.14</v>
      </c>
      <c r="M1871" s="1">
        <v>4.1500000000000004</v>
      </c>
      <c r="N1871" s="1" t="s">
        <v>1741</v>
      </c>
      <c r="O1871" s="1" t="s">
        <v>1741</v>
      </c>
      <c r="P1871" s="1" t="s">
        <v>1741</v>
      </c>
      <c r="Q1871" s="1" t="s">
        <v>1741</v>
      </c>
      <c r="R1871" s="1" t="s">
        <v>1741</v>
      </c>
      <c r="S1871" s="1" t="s">
        <v>1741</v>
      </c>
      <c r="T1871" s="1" t="s">
        <v>1741</v>
      </c>
      <c r="U1871" s="1" t="s">
        <v>1741</v>
      </c>
      <c r="V1871" s="1" t="s">
        <v>1741</v>
      </c>
      <c r="W1871" s="3" t="s">
        <v>1741</v>
      </c>
      <c r="X1871" s="3" t="s">
        <v>1741</v>
      </c>
      <c r="Y1871" s="3" t="s">
        <v>1741</v>
      </c>
      <c r="Z1871" s="3" t="s">
        <v>1741</v>
      </c>
      <c r="AA1871" s="3" t="s">
        <v>1741</v>
      </c>
      <c r="AB1871" s="3" t="s">
        <v>1741</v>
      </c>
      <c r="AC1871" s="3" t="s">
        <v>1741</v>
      </c>
      <c r="AD1871" s="3" t="s">
        <v>1741</v>
      </c>
      <c r="AE1871" s="3" t="s">
        <v>1741</v>
      </c>
      <c r="AF1871" s="3" t="s">
        <v>1741</v>
      </c>
      <c r="AG1871" s="3" t="s">
        <v>1741</v>
      </c>
      <c r="AH1871" s="3" t="s">
        <v>1741</v>
      </c>
      <c r="AI1871" s="15" t="s">
        <v>1741</v>
      </c>
    </row>
    <row r="1872" spans="1:35" x14ac:dyDescent="0.3">
      <c r="A1872" s="108" t="s">
        <v>1741</v>
      </c>
      <c r="B1872" s="89" t="s">
        <v>552</v>
      </c>
      <c r="C1872" s="3" t="s">
        <v>492</v>
      </c>
      <c r="D1872" s="9">
        <v>2013</v>
      </c>
      <c r="E1872" s="4">
        <v>41393</v>
      </c>
      <c r="F1872" s="205">
        <v>6582780</v>
      </c>
      <c r="G1872" s="174">
        <v>152713</v>
      </c>
      <c r="H1872" s="1">
        <v>10.6</v>
      </c>
      <c r="I1872" s="1">
        <v>2.14</v>
      </c>
      <c r="J1872" s="1" t="s">
        <v>1741</v>
      </c>
      <c r="K1872" s="1" t="s">
        <v>1741</v>
      </c>
      <c r="L1872" s="1" t="s">
        <v>1741</v>
      </c>
      <c r="M1872" s="1" t="s">
        <v>1741</v>
      </c>
      <c r="N1872" s="1" t="s">
        <v>1741</v>
      </c>
      <c r="O1872" s="1" t="s">
        <v>1741</v>
      </c>
      <c r="P1872" s="1" t="s">
        <v>1741</v>
      </c>
      <c r="Q1872" s="1" t="s">
        <v>1741</v>
      </c>
      <c r="R1872" s="1" t="s">
        <v>1741</v>
      </c>
      <c r="S1872" s="1" t="s">
        <v>1741</v>
      </c>
      <c r="T1872" s="1" t="s">
        <v>1741</v>
      </c>
      <c r="U1872" s="1" t="s">
        <v>1741</v>
      </c>
      <c r="V1872" s="1" t="s">
        <v>1741</v>
      </c>
      <c r="W1872" s="3" t="s">
        <v>1741</v>
      </c>
      <c r="X1872" s="3" t="s">
        <v>1741</v>
      </c>
      <c r="Y1872" s="3" t="s">
        <v>1741</v>
      </c>
      <c r="Z1872" s="3" t="s">
        <v>1741</v>
      </c>
      <c r="AA1872" s="3" t="s">
        <v>1741</v>
      </c>
      <c r="AB1872" s="3" t="s">
        <v>1741</v>
      </c>
      <c r="AC1872" s="3" t="s">
        <v>1741</v>
      </c>
      <c r="AD1872" s="3" t="s">
        <v>1741</v>
      </c>
      <c r="AE1872" s="3" t="s">
        <v>1741</v>
      </c>
      <c r="AF1872" s="3" t="s">
        <v>1741</v>
      </c>
      <c r="AG1872" s="3" t="s">
        <v>1741</v>
      </c>
      <c r="AH1872" s="3" t="s">
        <v>1741</v>
      </c>
      <c r="AI1872" s="15" t="s">
        <v>1741</v>
      </c>
    </row>
    <row r="1873" spans="1:35" x14ac:dyDescent="0.3">
      <c r="A1873" s="108" t="s">
        <v>1741</v>
      </c>
      <c r="B1873" s="89" t="s">
        <v>552</v>
      </c>
      <c r="C1873" s="3" t="s">
        <v>492</v>
      </c>
      <c r="D1873" s="9">
        <v>2013</v>
      </c>
      <c r="E1873" s="4">
        <v>41424</v>
      </c>
      <c r="F1873" s="205">
        <v>6582780</v>
      </c>
      <c r="G1873" s="174">
        <v>152713</v>
      </c>
      <c r="H1873" s="1">
        <v>16</v>
      </c>
      <c r="I1873" s="1">
        <v>2.29</v>
      </c>
      <c r="J1873" s="1" t="s">
        <v>1741</v>
      </c>
      <c r="K1873" s="1" t="s">
        <v>1741</v>
      </c>
      <c r="L1873" s="1" t="s">
        <v>1741</v>
      </c>
      <c r="M1873" s="1" t="s">
        <v>1741</v>
      </c>
      <c r="N1873" s="1" t="s">
        <v>1741</v>
      </c>
      <c r="O1873" s="1" t="s">
        <v>1741</v>
      </c>
      <c r="P1873" s="1" t="s">
        <v>1741</v>
      </c>
      <c r="Q1873" s="1" t="s">
        <v>1741</v>
      </c>
      <c r="R1873" s="1" t="s">
        <v>1741</v>
      </c>
      <c r="S1873" s="1" t="s">
        <v>1741</v>
      </c>
      <c r="T1873" s="1" t="s">
        <v>1741</v>
      </c>
      <c r="U1873" s="1" t="s">
        <v>1741</v>
      </c>
      <c r="V1873" s="1" t="s">
        <v>1741</v>
      </c>
      <c r="W1873" s="3" t="s">
        <v>1741</v>
      </c>
      <c r="X1873" s="3" t="s">
        <v>1741</v>
      </c>
      <c r="Y1873" s="3" t="s">
        <v>1741</v>
      </c>
      <c r="Z1873" s="3" t="s">
        <v>1741</v>
      </c>
      <c r="AA1873" s="3" t="s">
        <v>1741</v>
      </c>
      <c r="AB1873" s="3" t="s">
        <v>1741</v>
      </c>
      <c r="AC1873" s="3" t="s">
        <v>1741</v>
      </c>
      <c r="AD1873" s="3" t="s">
        <v>1741</v>
      </c>
      <c r="AE1873" s="3" t="s">
        <v>1741</v>
      </c>
      <c r="AF1873" s="3" t="s">
        <v>1741</v>
      </c>
      <c r="AG1873" s="3" t="s">
        <v>1741</v>
      </c>
      <c r="AH1873" s="3" t="s">
        <v>1741</v>
      </c>
      <c r="AI1873" s="15" t="s">
        <v>1741</v>
      </c>
    </row>
    <row r="1874" spans="1:35" x14ac:dyDescent="0.3">
      <c r="A1874" s="108" t="s">
        <v>1741</v>
      </c>
      <c r="B1874" s="89" t="s">
        <v>552</v>
      </c>
      <c r="C1874" s="3" t="s">
        <v>492</v>
      </c>
      <c r="D1874" s="9">
        <v>2013</v>
      </c>
      <c r="E1874" s="4">
        <v>41452</v>
      </c>
      <c r="F1874" s="205">
        <v>6582780</v>
      </c>
      <c r="G1874" s="174">
        <v>152713</v>
      </c>
      <c r="H1874" s="1">
        <v>16.899999999999999</v>
      </c>
      <c r="I1874" s="1">
        <v>2.15</v>
      </c>
      <c r="J1874" s="1">
        <v>7.21</v>
      </c>
      <c r="K1874" s="1">
        <v>6.34</v>
      </c>
      <c r="L1874" s="1">
        <v>1.39</v>
      </c>
      <c r="M1874" s="1">
        <v>2.54</v>
      </c>
      <c r="N1874" s="1" t="s">
        <v>1741</v>
      </c>
      <c r="O1874" s="1" t="s">
        <v>1741</v>
      </c>
      <c r="P1874" s="1" t="s">
        <v>1741</v>
      </c>
      <c r="Q1874" s="1" t="s">
        <v>1741</v>
      </c>
      <c r="R1874" s="1" t="s">
        <v>1741</v>
      </c>
      <c r="S1874" s="1" t="s">
        <v>1741</v>
      </c>
      <c r="T1874" s="1" t="s">
        <v>1741</v>
      </c>
      <c r="U1874" s="1" t="s">
        <v>1741</v>
      </c>
      <c r="V1874" s="1" t="s">
        <v>1741</v>
      </c>
      <c r="W1874" s="3" t="s">
        <v>1741</v>
      </c>
      <c r="X1874" s="3" t="s">
        <v>1741</v>
      </c>
      <c r="Y1874" s="3" t="s">
        <v>1741</v>
      </c>
      <c r="Z1874" s="3" t="s">
        <v>1741</v>
      </c>
      <c r="AA1874" s="3" t="s">
        <v>1741</v>
      </c>
      <c r="AB1874" s="3" t="s">
        <v>1741</v>
      </c>
      <c r="AC1874" s="3" t="s">
        <v>1741</v>
      </c>
      <c r="AD1874" s="3" t="s">
        <v>1741</v>
      </c>
      <c r="AE1874" s="3" t="s">
        <v>1741</v>
      </c>
      <c r="AF1874" s="3" t="s">
        <v>1741</v>
      </c>
      <c r="AG1874" s="3" t="s">
        <v>1741</v>
      </c>
      <c r="AH1874" s="3" t="s">
        <v>1741</v>
      </c>
      <c r="AI1874" s="15" t="s">
        <v>1741</v>
      </c>
    </row>
    <row r="1875" spans="1:35" x14ac:dyDescent="0.3">
      <c r="A1875" s="108" t="s">
        <v>1741</v>
      </c>
      <c r="B1875" s="89" t="s">
        <v>552</v>
      </c>
      <c r="C1875" s="3" t="s">
        <v>492</v>
      </c>
      <c r="D1875" s="9">
        <v>2013</v>
      </c>
      <c r="E1875" s="4" t="s">
        <v>598</v>
      </c>
      <c r="F1875" s="205">
        <v>6582780</v>
      </c>
      <c r="G1875" s="174">
        <v>152713</v>
      </c>
      <c r="H1875" s="1">
        <v>9.9600000000000009</v>
      </c>
      <c r="I1875" s="1">
        <v>2.4300000000000002</v>
      </c>
      <c r="J1875" s="1" t="s">
        <v>1741</v>
      </c>
      <c r="K1875" s="1" t="s">
        <v>1741</v>
      </c>
      <c r="L1875" s="1" t="s">
        <v>1741</v>
      </c>
      <c r="M1875" s="1" t="s">
        <v>1741</v>
      </c>
      <c r="N1875" s="1" t="s">
        <v>1741</v>
      </c>
      <c r="O1875" s="1" t="s">
        <v>1741</v>
      </c>
      <c r="P1875" s="1" t="s">
        <v>1741</v>
      </c>
      <c r="Q1875" s="1" t="s">
        <v>1741</v>
      </c>
      <c r="R1875" s="1" t="s">
        <v>1741</v>
      </c>
      <c r="S1875" s="1" t="s">
        <v>1741</v>
      </c>
      <c r="T1875" s="1" t="s">
        <v>1741</v>
      </c>
      <c r="U1875" s="1" t="s">
        <v>1741</v>
      </c>
      <c r="V1875" s="1" t="s">
        <v>1741</v>
      </c>
      <c r="W1875" s="3" t="s">
        <v>1741</v>
      </c>
      <c r="X1875" s="3" t="s">
        <v>1741</v>
      </c>
      <c r="Y1875" s="3" t="s">
        <v>1741</v>
      </c>
      <c r="Z1875" s="3" t="s">
        <v>1741</v>
      </c>
      <c r="AA1875" s="3" t="s">
        <v>1741</v>
      </c>
      <c r="AB1875" s="3" t="s">
        <v>1741</v>
      </c>
      <c r="AC1875" s="3" t="s">
        <v>1741</v>
      </c>
      <c r="AD1875" s="3" t="s">
        <v>1741</v>
      </c>
      <c r="AE1875" s="3" t="s">
        <v>1741</v>
      </c>
      <c r="AF1875" s="3" t="s">
        <v>1741</v>
      </c>
      <c r="AG1875" s="3" t="s">
        <v>1741</v>
      </c>
      <c r="AH1875" s="3" t="s">
        <v>1741</v>
      </c>
      <c r="AI1875" s="15" t="s">
        <v>1741</v>
      </c>
    </row>
    <row r="1876" spans="1:35" x14ac:dyDescent="0.3">
      <c r="A1876" s="108" t="s">
        <v>1741</v>
      </c>
      <c r="B1876" s="89" t="s">
        <v>552</v>
      </c>
      <c r="C1876" s="3" t="s">
        <v>492</v>
      </c>
      <c r="D1876" s="9">
        <v>2013</v>
      </c>
      <c r="E1876" s="4" t="s">
        <v>599</v>
      </c>
      <c r="F1876" s="205">
        <v>6582780</v>
      </c>
      <c r="G1876" s="174">
        <v>152713</v>
      </c>
      <c r="H1876" s="1">
        <v>7.71</v>
      </c>
      <c r="I1876" s="1">
        <v>1.82</v>
      </c>
      <c r="J1876" s="1" t="s">
        <v>1741</v>
      </c>
      <c r="K1876" s="1" t="s">
        <v>1741</v>
      </c>
      <c r="L1876" s="1" t="s">
        <v>1741</v>
      </c>
      <c r="M1876" s="1" t="s">
        <v>1741</v>
      </c>
      <c r="N1876" s="1" t="s">
        <v>1741</v>
      </c>
      <c r="O1876" s="1" t="s">
        <v>1741</v>
      </c>
      <c r="P1876" s="1" t="s">
        <v>1741</v>
      </c>
      <c r="Q1876" s="1" t="s">
        <v>1741</v>
      </c>
      <c r="R1876" s="1" t="s">
        <v>1741</v>
      </c>
      <c r="S1876" s="1" t="s">
        <v>1741</v>
      </c>
      <c r="T1876" s="1" t="s">
        <v>1741</v>
      </c>
      <c r="U1876" s="1" t="s">
        <v>1741</v>
      </c>
      <c r="V1876" s="1" t="s">
        <v>1741</v>
      </c>
      <c r="W1876" s="3" t="s">
        <v>1741</v>
      </c>
      <c r="X1876" s="3" t="s">
        <v>1741</v>
      </c>
      <c r="Y1876" s="3" t="s">
        <v>1741</v>
      </c>
      <c r="Z1876" s="3" t="s">
        <v>1741</v>
      </c>
      <c r="AA1876" s="3" t="s">
        <v>1741</v>
      </c>
      <c r="AB1876" s="3" t="s">
        <v>1741</v>
      </c>
      <c r="AC1876" s="3" t="s">
        <v>1741</v>
      </c>
      <c r="AD1876" s="3" t="s">
        <v>1741</v>
      </c>
      <c r="AE1876" s="3" t="s">
        <v>1741</v>
      </c>
      <c r="AF1876" s="3" t="s">
        <v>1741</v>
      </c>
      <c r="AG1876" s="3" t="s">
        <v>1741</v>
      </c>
      <c r="AH1876" s="3" t="s">
        <v>1741</v>
      </c>
      <c r="AI1876" s="15" t="s">
        <v>1741</v>
      </c>
    </row>
    <row r="1877" spans="1:35" x14ac:dyDescent="0.3">
      <c r="A1877" s="108" t="s">
        <v>1741</v>
      </c>
      <c r="B1877" s="89" t="s">
        <v>552</v>
      </c>
      <c r="C1877" s="3" t="s">
        <v>492</v>
      </c>
      <c r="D1877" s="9">
        <v>2013</v>
      </c>
      <c r="E1877" s="4" t="s">
        <v>600</v>
      </c>
      <c r="F1877" s="205">
        <v>6582780</v>
      </c>
      <c r="G1877" s="174">
        <v>152713</v>
      </c>
      <c r="H1877" s="1">
        <v>9.7200000000000006</v>
      </c>
      <c r="I1877" s="1">
        <v>2.29</v>
      </c>
      <c r="J1877" s="1">
        <v>4.62</v>
      </c>
      <c r="K1877" s="1">
        <v>4.5</v>
      </c>
      <c r="L1877" s="1">
        <v>1.54</v>
      </c>
      <c r="M1877" s="1">
        <v>3.68</v>
      </c>
      <c r="N1877" s="1" t="s">
        <v>1741</v>
      </c>
      <c r="O1877" s="1" t="s">
        <v>1741</v>
      </c>
      <c r="P1877" s="1" t="s">
        <v>1741</v>
      </c>
      <c r="Q1877" s="1" t="s">
        <v>1741</v>
      </c>
      <c r="R1877" s="1" t="s">
        <v>1741</v>
      </c>
      <c r="S1877" s="1" t="s">
        <v>1741</v>
      </c>
      <c r="T1877" s="1" t="s">
        <v>1741</v>
      </c>
      <c r="U1877" s="1" t="s">
        <v>1741</v>
      </c>
      <c r="V1877" s="1" t="s">
        <v>1741</v>
      </c>
      <c r="W1877" s="3" t="s">
        <v>1741</v>
      </c>
      <c r="X1877" s="3" t="s">
        <v>1741</v>
      </c>
      <c r="Y1877" s="3" t="s">
        <v>1741</v>
      </c>
      <c r="Z1877" s="3" t="s">
        <v>1741</v>
      </c>
      <c r="AA1877" s="3" t="s">
        <v>1741</v>
      </c>
      <c r="AB1877" s="3" t="s">
        <v>1741</v>
      </c>
      <c r="AC1877" s="3" t="s">
        <v>1741</v>
      </c>
      <c r="AD1877" s="3" t="s">
        <v>1741</v>
      </c>
      <c r="AE1877" s="3" t="s">
        <v>1741</v>
      </c>
      <c r="AF1877" s="3" t="s">
        <v>1741</v>
      </c>
      <c r="AG1877" s="3" t="s">
        <v>1741</v>
      </c>
      <c r="AH1877" s="3" t="s">
        <v>1741</v>
      </c>
      <c r="AI1877" s="15" t="s">
        <v>1741</v>
      </c>
    </row>
    <row r="1878" spans="1:35" x14ac:dyDescent="0.3">
      <c r="A1878" s="108" t="s">
        <v>1741</v>
      </c>
      <c r="B1878" s="89" t="s">
        <v>552</v>
      </c>
      <c r="C1878" s="3" t="s">
        <v>492</v>
      </c>
      <c r="D1878" s="9">
        <v>2013</v>
      </c>
      <c r="E1878" s="4">
        <v>41571</v>
      </c>
      <c r="F1878" s="205">
        <v>6582780</v>
      </c>
      <c r="G1878" s="174">
        <v>152713</v>
      </c>
      <c r="H1878" s="1">
        <v>6.48</v>
      </c>
      <c r="I1878" s="1">
        <v>2.4500000000000002</v>
      </c>
      <c r="J1878" s="1" t="s">
        <v>1741</v>
      </c>
      <c r="K1878" s="1" t="s">
        <v>1741</v>
      </c>
      <c r="L1878" s="1" t="s">
        <v>1741</v>
      </c>
      <c r="M1878" s="1" t="s">
        <v>1741</v>
      </c>
      <c r="N1878" s="1" t="s">
        <v>1741</v>
      </c>
      <c r="O1878" s="1" t="s">
        <v>1741</v>
      </c>
      <c r="P1878" s="1" t="s">
        <v>1741</v>
      </c>
      <c r="Q1878" s="1" t="s">
        <v>1741</v>
      </c>
      <c r="R1878" s="1" t="s">
        <v>1741</v>
      </c>
      <c r="S1878" s="1" t="s">
        <v>1741</v>
      </c>
      <c r="T1878" s="1" t="s">
        <v>1741</v>
      </c>
      <c r="U1878" s="1" t="s">
        <v>1741</v>
      </c>
      <c r="V1878" s="1" t="s">
        <v>1741</v>
      </c>
      <c r="W1878" s="3" t="s">
        <v>1741</v>
      </c>
      <c r="X1878" s="3" t="s">
        <v>1741</v>
      </c>
      <c r="Y1878" s="3" t="s">
        <v>1741</v>
      </c>
      <c r="Z1878" s="3" t="s">
        <v>1741</v>
      </c>
      <c r="AA1878" s="3" t="s">
        <v>1741</v>
      </c>
      <c r="AB1878" s="3" t="s">
        <v>1741</v>
      </c>
      <c r="AC1878" s="3" t="s">
        <v>1741</v>
      </c>
      <c r="AD1878" s="3" t="s">
        <v>1741</v>
      </c>
      <c r="AE1878" s="3" t="s">
        <v>1741</v>
      </c>
      <c r="AF1878" s="3" t="s">
        <v>1741</v>
      </c>
      <c r="AG1878" s="3" t="s">
        <v>1741</v>
      </c>
      <c r="AH1878" s="3" t="s">
        <v>1741</v>
      </c>
      <c r="AI1878" s="15" t="s">
        <v>1741</v>
      </c>
    </row>
    <row r="1879" spans="1:35" x14ac:dyDescent="0.3">
      <c r="A1879" s="108" t="s">
        <v>1741</v>
      </c>
      <c r="B1879" s="89" t="s">
        <v>552</v>
      </c>
      <c r="C1879" s="3" t="s">
        <v>492</v>
      </c>
      <c r="D1879" s="9">
        <v>2013</v>
      </c>
      <c r="E1879" s="4" t="s">
        <v>601</v>
      </c>
      <c r="F1879" s="205">
        <v>6582780</v>
      </c>
      <c r="G1879" s="174">
        <v>152713</v>
      </c>
      <c r="H1879" s="1">
        <v>5.27</v>
      </c>
      <c r="I1879" s="1">
        <v>3.15</v>
      </c>
      <c r="J1879" s="1" t="s">
        <v>1741</v>
      </c>
      <c r="K1879" s="1" t="s">
        <v>1741</v>
      </c>
      <c r="L1879" s="1" t="s">
        <v>1741</v>
      </c>
      <c r="M1879" s="1" t="s">
        <v>1741</v>
      </c>
      <c r="N1879" s="1" t="s">
        <v>1741</v>
      </c>
      <c r="O1879" s="1" t="s">
        <v>1741</v>
      </c>
      <c r="P1879" s="1" t="s">
        <v>1741</v>
      </c>
      <c r="Q1879" s="1" t="s">
        <v>1741</v>
      </c>
      <c r="R1879" s="1" t="s">
        <v>1741</v>
      </c>
      <c r="S1879" s="1" t="s">
        <v>1741</v>
      </c>
      <c r="T1879" s="1" t="s">
        <v>1741</v>
      </c>
      <c r="U1879" s="1" t="s">
        <v>1741</v>
      </c>
      <c r="V1879" s="1" t="s">
        <v>1741</v>
      </c>
      <c r="W1879" s="3" t="s">
        <v>1741</v>
      </c>
      <c r="X1879" s="3" t="s">
        <v>1741</v>
      </c>
      <c r="Y1879" s="3" t="s">
        <v>1741</v>
      </c>
      <c r="Z1879" s="3" t="s">
        <v>1741</v>
      </c>
      <c r="AA1879" s="3" t="s">
        <v>1741</v>
      </c>
      <c r="AB1879" s="3" t="s">
        <v>1741</v>
      </c>
      <c r="AC1879" s="3" t="s">
        <v>1741</v>
      </c>
      <c r="AD1879" s="3" t="s">
        <v>1741</v>
      </c>
      <c r="AE1879" s="3" t="s">
        <v>1741</v>
      </c>
      <c r="AF1879" s="3" t="s">
        <v>1741</v>
      </c>
      <c r="AG1879" s="3" t="s">
        <v>1741</v>
      </c>
      <c r="AH1879" s="3" t="s">
        <v>1741</v>
      </c>
      <c r="AI1879" s="15" t="s">
        <v>1741</v>
      </c>
    </row>
    <row r="1880" spans="1:35" x14ac:dyDescent="0.3">
      <c r="A1880" s="108" t="s">
        <v>1741</v>
      </c>
      <c r="B1880" s="89" t="s">
        <v>552</v>
      </c>
      <c r="C1880" s="3" t="s">
        <v>492</v>
      </c>
      <c r="D1880" s="9">
        <v>2013</v>
      </c>
      <c r="E1880" s="4" t="s">
        <v>602</v>
      </c>
      <c r="F1880" s="205">
        <v>6582780</v>
      </c>
      <c r="G1880" s="174">
        <v>152713</v>
      </c>
      <c r="H1880" s="1">
        <v>5.33</v>
      </c>
      <c r="I1880" s="1">
        <v>0.755</v>
      </c>
      <c r="J1880" s="1">
        <v>3.87</v>
      </c>
      <c r="K1880" s="1">
        <v>1.69</v>
      </c>
      <c r="L1880" s="1">
        <v>1.77</v>
      </c>
      <c r="M1880" s="1">
        <v>0.64400000000000002</v>
      </c>
      <c r="N1880" s="1" t="s">
        <v>1741</v>
      </c>
      <c r="O1880" s="1" t="s">
        <v>1741</v>
      </c>
      <c r="P1880" s="1" t="s">
        <v>1741</v>
      </c>
      <c r="Q1880" s="1" t="s">
        <v>1741</v>
      </c>
      <c r="R1880" s="1" t="s">
        <v>1741</v>
      </c>
      <c r="S1880" s="1" t="s">
        <v>1741</v>
      </c>
      <c r="T1880" s="1" t="s">
        <v>1741</v>
      </c>
      <c r="U1880" s="1" t="s">
        <v>1741</v>
      </c>
      <c r="V1880" s="1" t="s">
        <v>1741</v>
      </c>
      <c r="W1880" s="3" t="s">
        <v>1741</v>
      </c>
      <c r="X1880" s="3" t="s">
        <v>1741</v>
      </c>
      <c r="Y1880" s="3" t="s">
        <v>1741</v>
      </c>
      <c r="Z1880" s="3" t="s">
        <v>1741</v>
      </c>
      <c r="AA1880" s="3" t="s">
        <v>1741</v>
      </c>
      <c r="AB1880" s="3" t="s">
        <v>1741</v>
      </c>
      <c r="AC1880" s="3" t="s">
        <v>1741</v>
      </c>
      <c r="AD1880" s="3" t="s">
        <v>1741</v>
      </c>
      <c r="AE1880" s="3" t="s">
        <v>1741</v>
      </c>
      <c r="AF1880" s="3" t="s">
        <v>1741</v>
      </c>
      <c r="AG1880" s="3" t="s">
        <v>1741</v>
      </c>
      <c r="AH1880" s="3" t="s">
        <v>1741</v>
      </c>
      <c r="AI1880" s="15" t="s">
        <v>1741</v>
      </c>
    </row>
    <row r="1881" spans="1:35" x14ac:dyDescent="0.3">
      <c r="A1881" s="108" t="s">
        <v>1741</v>
      </c>
      <c r="B1881" s="95" t="s">
        <v>546</v>
      </c>
      <c r="C1881" s="95" t="s">
        <v>2004</v>
      </c>
      <c r="D1881" s="9">
        <v>2012</v>
      </c>
      <c r="E1881" s="4">
        <v>40937</v>
      </c>
      <c r="F1881" s="205">
        <v>6576900</v>
      </c>
      <c r="G1881" s="174">
        <v>152125</v>
      </c>
      <c r="H1881" s="1">
        <v>9.2799999999999994</v>
      </c>
      <c r="I1881" s="1">
        <v>1.8</v>
      </c>
      <c r="J1881" s="1" t="s">
        <v>1741</v>
      </c>
      <c r="K1881" s="1" t="s">
        <v>1741</v>
      </c>
      <c r="L1881" s="1" t="s">
        <v>1741</v>
      </c>
      <c r="M1881" s="1" t="s">
        <v>1741</v>
      </c>
      <c r="N1881" s="1" t="s">
        <v>1741</v>
      </c>
      <c r="O1881" s="1" t="s">
        <v>1741</v>
      </c>
      <c r="P1881" s="1" t="s">
        <v>1741</v>
      </c>
      <c r="Q1881" s="1" t="s">
        <v>1741</v>
      </c>
      <c r="R1881" s="1" t="s">
        <v>1741</v>
      </c>
      <c r="S1881" s="1" t="s">
        <v>1741</v>
      </c>
      <c r="T1881" s="1" t="s">
        <v>1741</v>
      </c>
      <c r="U1881" s="1" t="s">
        <v>1741</v>
      </c>
      <c r="V1881" s="1" t="s">
        <v>1741</v>
      </c>
      <c r="W1881" s="3" t="s">
        <v>1741</v>
      </c>
      <c r="X1881" s="3" t="s">
        <v>1741</v>
      </c>
      <c r="Y1881" s="3" t="s">
        <v>1741</v>
      </c>
      <c r="Z1881" s="3" t="s">
        <v>1741</v>
      </c>
      <c r="AA1881" s="3" t="s">
        <v>1741</v>
      </c>
      <c r="AB1881" s="3" t="s">
        <v>1741</v>
      </c>
      <c r="AC1881" s="3" t="s">
        <v>1741</v>
      </c>
      <c r="AD1881" s="3" t="s">
        <v>1741</v>
      </c>
      <c r="AE1881" s="3" t="s">
        <v>1741</v>
      </c>
      <c r="AF1881" s="3" t="s">
        <v>1741</v>
      </c>
      <c r="AG1881" s="3" t="s">
        <v>1741</v>
      </c>
      <c r="AH1881" s="3" t="s">
        <v>1741</v>
      </c>
      <c r="AI1881" s="15" t="s">
        <v>1741</v>
      </c>
    </row>
    <row r="1882" spans="1:35" x14ac:dyDescent="0.3">
      <c r="A1882" s="108" t="s">
        <v>1741</v>
      </c>
      <c r="B1882" s="95" t="s">
        <v>546</v>
      </c>
      <c r="C1882" s="95" t="s">
        <v>2004</v>
      </c>
      <c r="D1882" s="9">
        <v>2012</v>
      </c>
      <c r="E1882" s="4">
        <v>40962</v>
      </c>
      <c r="F1882" s="205">
        <v>6576900</v>
      </c>
      <c r="G1882" s="174">
        <v>152125</v>
      </c>
      <c r="H1882" s="1">
        <v>4.43</v>
      </c>
      <c r="I1882" s="1">
        <v>1.0900000000000001</v>
      </c>
      <c r="J1882" s="1" t="s">
        <v>1741</v>
      </c>
      <c r="K1882" s="1" t="s">
        <v>1741</v>
      </c>
      <c r="L1882" s="1" t="s">
        <v>1741</v>
      </c>
      <c r="M1882" s="1" t="s">
        <v>1741</v>
      </c>
      <c r="N1882" s="1" t="s">
        <v>1741</v>
      </c>
      <c r="O1882" s="1" t="s">
        <v>1741</v>
      </c>
      <c r="P1882" s="1" t="s">
        <v>1741</v>
      </c>
      <c r="Q1882" s="1" t="s">
        <v>1741</v>
      </c>
      <c r="R1882" s="1" t="s">
        <v>1741</v>
      </c>
      <c r="S1882" s="1" t="s">
        <v>1741</v>
      </c>
      <c r="T1882" s="1" t="s">
        <v>1741</v>
      </c>
      <c r="U1882" s="1" t="s">
        <v>1741</v>
      </c>
      <c r="V1882" s="1" t="s">
        <v>1741</v>
      </c>
      <c r="W1882" s="3" t="s">
        <v>1741</v>
      </c>
      <c r="X1882" s="3" t="s">
        <v>1741</v>
      </c>
      <c r="Y1882" s="3" t="s">
        <v>1741</v>
      </c>
      <c r="Z1882" s="3" t="s">
        <v>1741</v>
      </c>
      <c r="AA1882" s="3" t="s">
        <v>1741</v>
      </c>
      <c r="AB1882" s="3" t="s">
        <v>1741</v>
      </c>
      <c r="AC1882" s="3" t="s">
        <v>1741</v>
      </c>
      <c r="AD1882" s="3" t="s">
        <v>1741</v>
      </c>
      <c r="AE1882" s="3" t="s">
        <v>1741</v>
      </c>
      <c r="AF1882" s="3" t="s">
        <v>1741</v>
      </c>
      <c r="AG1882" s="3" t="s">
        <v>1741</v>
      </c>
      <c r="AH1882" s="3" t="s">
        <v>1741</v>
      </c>
      <c r="AI1882" s="15" t="s">
        <v>1741</v>
      </c>
    </row>
    <row r="1883" spans="1:35" x14ac:dyDescent="0.3">
      <c r="A1883" s="108" t="s">
        <v>1741</v>
      </c>
      <c r="B1883" s="95" t="s">
        <v>546</v>
      </c>
      <c r="C1883" s="95" t="s">
        <v>2004</v>
      </c>
      <c r="D1883" s="9">
        <v>2012</v>
      </c>
      <c r="E1883" s="4">
        <v>40991</v>
      </c>
      <c r="F1883" s="205">
        <v>6576900</v>
      </c>
      <c r="G1883" s="174">
        <v>152125</v>
      </c>
      <c r="H1883" s="1">
        <v>11.5</v>
      </c>
      <c r="I1883" s="1">
        <v>1.1499999999999999</v>
      </c>
      <c r="J1883" s="1" t="s">
        <v>1741</v>
      </c>
      <c r="K1883" s="1" t="s">
        <v>1741</v>
      </c>
      <c r="L1883" s="1" t="s">
        <v>1741</v>
      </c>
      <c r="M1883" s="1" t="s">
        <v>1741</v>
      </c>
      <c r="N1883" s="1" t="s">
        <v>1741</v>
      </c>
      <c r="O1883" s="1" t="s">
        <v>1741</v>
      </c>
      <c r="P1883" s="1" t="s">
        <v>1741</v>
      </c>
      <c r="Q1883" s="1" t="s">
        <v>1741</v>
      </c>
      <c r="R1883" s="1" t="s">
        <v>1741</v>
      </c>
      <c r="S1883" s="1" t="s">
        <v>1741</v>
      </c>
      <c r="T1883" s="1" t="s">
        <v>1741</v>
      </c>
      <c r="U1883" s="1" t="s">
        <v>1741</v>
      </c>
      <c r="V1883" s="1" t="s">
        <v>1741</v>
      </c>
      <c r="W1883" s="3" t="s">
        <v>1741</v>
      </c>
      <c r="X1883" s="3" t="s">
        <v>1741</v>
      </c>
      <c r="Y1883" s="3" t="s">
        <v>1741</v>
      </c>
      <c r="Z1883" s="3" t="s">
        <v>1741</v>
      </c>
      <c r="AA1883" s="3" t="s">
        <v>1741</v>
      </c>
      <c r="AB1883" s="3" t="s">
        <v>1741</v>
      </c>
      <c r="AC1883" s="3" t="s">
        <v>1741</v>
      </c>
      <c r="AD1883" s="3" t="s">
        <v>1741</v>
      </c>
      <c r="AE1883" s="3" t="s">
        <v>1741</v>
      </c>
      <c r="AF1883" s="3" t="s">
        <v>1741</v>
      </c>
      <c r="AG1883" s="3" t="s">
        <v>1741</v>
      </c>
      <c r="AH1883" s="3" t="s">
        <v>1741</v>
      </c>
      <c r="AI1883" s="15" t="s">
        <v>1741</v>
      </c>
    </row>
    <row r="1884" spans="1:35" x14ac:dyDescent="0.3">
      <c r="A1884" s="108" t="s">
        <v>1741</v>
      </c>
      <c r="B1884" s="95" t="s">
        <v>546</v>
      </c>
      <c r="C1884" s="95" t="s">
        <v>2004</v>
      </c>
      <c r="D1884" s="9">
        <v>2012</v>
      </c>
      <c r="E1884" s="4">
        <v>41026</v>
      </c>
      <c r="F1884" s="205">
        <v>6576900</v>
      </c>
      <c r="G1884" s="174">
        <v>152125</v>
      </c>
      <c r="H1884" s="1">
        <v>16.100000000000001</v>
      </c>
      <c r="I1884" s="1" t="s">
        <v>603</v>
      </c>
      <c r="J1884" s="1" t="s">
        <v>1741</v>
      </c>
      <c r="K1884" s="1" t="s">
        <v>1741</v>
      </c>
      <c r="L1884" s="1" t="s">
        <v>1741</v>
      </c>
      <c r="M1884" s="1" t="s">
        <v>1741</v>
      </c>
      <c r="N1884" s="1" t="s">
        <v>1741</v>
      </c>
      <c r="O1884" s="1" t="s">
        <v>1741</v>
      </c>
      <c r="P1884" s="1" t="s">
        <v>1741</v>
      </c>
      <c r="Q1884" s="1" t="s">
        <v>1741</v>
      </c>
      <c r="R1884" s="1" t="s">
        <v>1741</v>
      </c>
      <c r="S1884" s="1" t="s">
        <v>1741</v>
      </c>
      <c r="T1884" s="1" t="s">
        <v>1741</v>
      </c>
      <c r="U1884" s="1" t="s">
        <v>1741</v>
      </c>
      <c r="V1884" s="1" t="s">
        <v>1741</v>
      </c>
      <c r="W1884" s="3" t="s">
        <v>1741</v>
      </c>
      <c r="X1884" s="3" t="s">
        <v>1741</v>
      </c>
      <c r="Y1884" s="3" t="s">
        <v>1741</v>
      </c>
      <c r="Z1884" s="3" t="s">
        <v>1741</v>
      </c>
      <c r="AA1884" s="3" t="s">
        <v>1741</v>
      </c>
      <c r="AB1884" s="3" t="s">
        <v>1741</v>
      </c>
      <c r="AC1884" s="3" t="s">
        <v>1741</v>
      </c>
      <c r="AD1884" s="3" t="s">
        <v>1741</v>
      </c>
      <c r="AE1884" s="3" t="s">
        <v>1741</v>
      </c>
      <c r="AF1884" s="3" t="s">
        <v>1741</v>
      </c>
      <c r="AG1884" s="3" t="s">
        <v>1741</v>
      </c>
      <c r="AH1884" s="3" t="s">
        <v>1741</v>
      </c>
      <c r="AI1884" s="15" t="s">
        <v>1741</v>
      </c>
    </row>
    <row r="1885" spans="1:35" x14ac:dyDescent="0.3">
      <c r="A1885" s="108" t="s">
        <v>1741</v>
      </c>
      <c r="B1885" s="95" t="s">
        <v>546</v>
      </c>
      <c r="C1885" s="95" t="s">
        <v>2004</v>
      </c>
      <c r="D1885" s="9">
        <v>2012</v>
      </c>
      <c r="E1885" s="4">
        <v>41059</v>
      </c>
      <c r="F1885" s="205">
        <v>6576900</v>
      </c>
      <c r="G1885" s="174">
        <v>152125</v>
      </c>
      <c r="H1885" s="1">
        <v>4.3</v>
      </c>
      <c r="I1885" s="1" t="s">
        <v>586</v>
      </c>
      <c r="J1885" s="1" t="s">
        <v>1741</v>
      </c>
      <c r="K1885" s="1" t="s">
        <v>1741</v>
      </c>
      <c r="L1885" s="1" t="s">
        <v>1741</v>
      </c>
      <c r="M1885" s="1" t="s">
        <v>1741</v>
      </c>
      <c r="N1885" s="1" t="s">
        <v>1741</v>
      </c>
      <c r="O1885" s="1" t="s">
        <v>1741</v>
      </c>
      <c r="P1885" s="1" t="s">
        <v>1741</v>
      </c>
      <c r="Q1885" s="1" t="s">
        <v>1741</v>
      </c>
      <c r="R1885" s="1" t="s">
        <v>1741</v>
      </c>
      <c r="S1885" s="1" t="s">
        <v>1741</v>
      </c>
      <c r="T1885" s="1" t="s">
        <v>1741</v>
      </c>
      <c r="U1885" s="1" t="s">
        <v>1741</v>
      </c>
      <c r="V1885" s="1" t="s">
        <v>1741</v>
      </c>
      <c r="W1885" s="3" t="s">
        <v>1741</v>
      </c>
      <c r="X1885" s="3" t="s">
        <v>1741</v>
      </c>
      <c r="Y1885" s="3" t="s">
        <v>1741</v>
      </c>
      <c r="Z1885" s="3" t="s">
        <v>1741</v>
      </c>
      <c r="AA1885" s="3" t="s">
        <v>1741</v>
      </c>
      <c r="AB1885" s="3" t="s">
        <v>1741</v>
      </c>
      <c r="AC1885" s="3" t="s">
        <v>1741</v>
      </c>
      <c r="AD1885" s="3" t="s">
        <v>1741</v>
      </c>
      <c r="AE1885" s="3" t="s">
        <v>1741</v>
      </c>
      <c r="AF1885" s="3" t="s">
        <v>1741</v>
      </c>
      <c r="AG1885" s="3" t="s">
        <v>1741</v>
      </c>
      <c r="AH1885" s="3" t="s">
        <v>1741</v>
      </c>
      <c r="AI1885" s="15" t="s">
        <v>1741</v>
      </c>
    </row>
    <row r="1886" spans="1:35" x14ac:dyDescent="0.3">
      <c r="A1886" s="108" t="s">
        <v>1741</v>
      </c>
      <c r="B1886" s="95" t="s">
        <v>546</v>
      </c>
      <c r="C1886" s="95" t="s">
        <v>2004</v>
      </c>
      <c r="D1886" s="9">
        <v>2012</v>
      </c>
      <c r="E1886" s="4">
        <v>41088</v>
      </c>
      <c r="F1886" s="205">
        <v>6576900</v>
      </c>
      <c r="G1886" s="174">
        <v>152125</v>
      </c>
      <c r="H1886" s="1">
        <v>12.3</v>
      </c>
      <c r="I1886" s="1">
        <v>2.31</v>
      </c>
      <c r="J1886" s="1" t="s">
        <v>1741</v>
      </c>
      <c r="K1886" s="1" t="s">
        <v>1741</v>
      </c>
      <c r="L1886" s="1" t="s">
        <v>1741</v>
      </c>
      <c r="M1886" s="1" t="s">
        <v>1741</v>
      </c>
      <c r="N1886" s="1" t="s">
        <v>1741</v>
      </c>
      <c r="O1886" s="1" t="s">
        <v>1741</v>
      </c>
      <c r="P1886" s="1" t="s">
        <v>1741</v>
      </c>
      <c r="Q1886" s="1" t="s">
        <v>1741</v>
      </c>
      <c r="R1886" s="1" t="s">
        <v>1741</v>
      </c>
      <c r="S1886" s="1" t="s">
        <v>1741</v>
      </c>
      <c r="T1886" s="1" t="s">
        <v>1741</v>
      </c>
      <c r="U1886" s="1" t="s">
        <v>1741</v>
      </c>
      <c r="V1886" s="1" t="s">
        <v>1741</v>
      </c>
      <c r="W1886" s="3" t="s">
        <v>1741</v>
      </c>
      <c r="X1886" s="3" t="s">
        <v>1741</v>
      </c>
      <c r="Y1886" s="3" t="s">
        <v>1741</v>
      </c>
      <c r="Z1886" s="3" t="s">
        <v>1741</v>
      </c>
      <c r="AA1886" s="3" t="s">
        <v>1741</v>
      </c>
      <c r="AB1886" s="3" t="s">
        <v>1741</v>
      </c>
      <c r="AC1886" s="3" t="s">
        <v>1741</v>
      </c>
      <c r="AD1886" s="3" t="s">
        <v>1741</v>
      </c>
      <c r="AE1886" s="3" t="s">
        <v>1741</v>
      </c>
      <c r="AF1886" s="3" t="s">
        <v>1741</v>
      </c>
      <c r="AG1886" s="3" t="s">
        <v>1741</v>
      </c>
      <c r="AH1886" s="3" t="s">
        <v>1741</v>
      </c>
      <c r="AI1886" s="15" t="s">
        <v>1741</v>
      </c>
    </row>
    <row r="1887" spans="1:35" x14ac:dyDescent="0.3">
      <c r="A1887" s="108" t="s">
        <v>1741</v>
      </c>
      <c r="B1887" s="95" t="s">
        <v>546</v>
      </c>
      <c r="C1887" s="95" t="s">
        <v>2004</v>
      </c>
      <c r="D1887" s="9">
        <v>2012</v>
      </c>
      <c r="E1887" s="4">
        <v>41115</v>
      </c>
      <c r="F1887" s="205">
        <v>6576900</v>
      </c>
      <c r="G1887" s="174">
        <v>152125</v>
      </c>
      <c r="H1887" s="1">
        <v>7.43</v>
      </c>
      <c r="I1887" s="1">
        <v>2.5099999999999998</v>
      </c>
      <c r="J1887" s="1" t="s">
        <v>1741</v>
      </c>
      <c r="K1887" s="1" t="s">
        <v>1741</v>
      </c>
      <c r="L1887" s="1" t="s">
        <v>1741</v>
      </c>
      <c r="M1887" s="1" t="s">
        <v>1741</v>
      </c>
      <c r="N1887" s="1" t="s">
        <v>1741</v>
      </c>
      <c r="O1887" s="1" t="s">
        <v>1741</v>
      </c>
      <c r="P1887" s="1" t="s">
        <v>1741</v>
      </c>
      <c r="Q1887" s="1" t="s">
        <v>1741</v>
      </c>
      <c r="R1887" s="1" t="s">
        <v>1741</v>
      </c>
      <c r="S1887" s="1" t="s">
        <v>1741</v>
      </c>
      <c r="T1887" s="1" t="s">
        <v>1741</v>
      </c>
      <c r="U1887" s="1" t="s">
        <v>1741</v>
      </c>
      <c r="V1887" s="1" t="s">
        <v>1741</v>
      </c>
      <c r="W1887" s="3" t="s">
        <v>1741</v>
      </c>
      <c r="X1887" s="3" t="s">
        <v>1741</v>
      </c>
      <c r="Y1887" s="3" t="s">
        <v>1741</v>
      </c>
      <c r="Z1887" s="3" t="s">
        <v>1741</v>
      </c>
      <c r="AA1887" s="3" t="s">
        <v>1741</v>
      </c>
      <c r="AB1887" s="3" t="s">
        <v>1741</v>
      </c>
      <c r="AC1887" s="3" t="s">
        <v>1741</v>
      </c>
      <c r="AD1887" s="3" t="s">
        <v>1741</v>
      </c>
      <c r="AE1887" s="3" t="s">
        <v>1741</v>
      </c>
      <c r="AF1887" s="3" t="s">
        <v>1741</v>
      </c>
      <c r="AG1887" s="3" t="s">
        <v>1741</v>
      </c>
      <c r="AH1887" s="3" t="s">
        <v>1741</v>
      </c>
      <c r="AI1887" s="15" t="s">
        <v>1741</v>
      </c>
    </row>
    <row r="1888" spans="1:35" x14ac:dyDescent="0.3">
      <c r="A1888" s="108" t="s">
        <v>1741</v>
      </c>
      <c r="B1888" s="95" t="s">
        <v>546</v>
      </c>
      <c r="C1888" s="95" t="s">
        <v>2004</v>
      </c>
      <c r="D1888" s="9">
        <v>2012</v>
      </c>
      <c r="E1888" s="4">
        <v>41149</v>
      </c>
      <c r="F1888" s="205">
        <v>6576900</v>
      </c>
      <c r="G1888" s="174">
        <v>152125</v>
      </c>
      <c r="H1888" s="1">
        <v>6.92</v>
      </c>
      <c r="I1888" s="1">
        <v>1.1200000000000001</v>
      </c>
      <c r="J1888" s="1" t="s">
        <v>1741</v>
      </c>
      <c r="K1888" s="1" t="s">
        <v>1741</v>
      </c>
      <c r="L1888" s="1" t="s">
        <v>1741</v>
      </c>
      <c r="M1888" s="1" t="s">
        <v>1741</v>
      </c>
      <c r="N1888" s="1" t="s">
        <v>1741</v>
      </c>
      <c r="O1888" s="1" t="s">
        <v>1741</v>
      </c>
      <c r="P1888" s="1" t="s">
        <v>1741</v>
      </c>
      <c r="Q1888" s="1" t="s">
        <v>1741</v>
      </c>
      <c r="R1888" s="1" t="s">
        <v>1741</v>
      </c>
      <c r="S1888" s="1" t="s">
        <v>1741</v>
      </c>
      <c r="T1888" s="1" t="s">
        <v>1741</v>
      </c>
      <c r="U1888" s="1" t="s">
        <v>1741</v>
      </c>
      <c r="V1888" s="1" t="s">
        <v>1741</v>
      </c>
      <c r="W1888" s="3" t="s">
        <v>1741</v>
      </c>
      <c r="X1888" s="3" t="s">
        <v>1741</v>
      </c>
      <c r="Y1888" s="3" t="s">
        <v>1741</v>
      </c>
      <c r="Z1888" s="3" t="s">
        <v>1741</v>
      </c>
      <c r="AA1888" s="3" t="s">
        <v>1741</v>
      </c>
      <c r="AB1888" s="3" t="s">
        <v>1741</v>
      </c>
      <c r="AC1888" s="3" t="s">
        <v>1741</v>
      </c>
      <c r="AD1888" s="3" t="s">
        <v>1741</v>
      </c>
      <c r="AE1888" s="3" t="s">
        <v>1741</v>
      </c>
      <c r="AF1888" s="3" t="s">
        <v>1741</v>
      </c>
      <c r="AG1888" s="3" t="s">
        <v>1741</v>
      </c>
      <c r="AH1888" s="3" t="s">
        <v>1741</v>
      </c>
      <c r="AI1888" s="15" t="s">
        <v>1741</v>
      </c>
    </row>
    <row r="1889" spans="1:35" x14ac:dyDescent="0.3">
      <c r="A1889" s="108" t="s">
        <v>1741</v>
      </c>
      <c r="B1889" s="95" t="s">
        <v>546</v>
      </c>
      <c r="C1889" s="95" t="s">
        <v>2004</v>
      </c>
      <c r="D1889" s="9">
        <v>2012</v>
      </c>
      <c r="E1889" s="4">
        <v>41179</v>
      </c>
      <c r="F1889" s="205">
        <v>6576900</v>
      </c>
      <c r="G1889" s="174">
        <v>152125</v>
      </c>
      <c r="H1889" s="1">
        <v>5.6</v>
      </c>
      <c r="I1889" s="1">
        <v>1.5</v>
      </c>
      <c r="J1889" s="1" t="s">
        <v>1741</v>
      </c>
      <c r="K1889" s="1" t="s">
        <v>1741</v>
      </c>
      <c r="L1889" s="1" t="s">
        <v>1741</v>
      </c>
      <c r="M1889" s="1" t="s">
        <v>1741</v>
      </c>
      <c r="N1889" s="1" t="s">
        <v>1741</v>
      </c>
      <c r="O1889" s="1" t="s">
        <v>1741</v>
      </c>
      <c r="P1889" s="1" t="s">
        <v>1741</v>
      </c>
      <c r="Q1889" s="1" t="s">
        <v>1741</v>
      </c>
      <c r="R1889" s="1" t="s">
        <v>1741</v>
      </c>
      <c r="S1889" s="1" t="s">
        <v>1741</v>
      </c>
      <c r="T1889" s="1" t="s">
        <v>1741</v>
      </c>
      <c r="U1889" s="1" t="s">
        <v>1741</v>
      </c>
      <c r="V1889" s="1" t="s">
        <v>1741</v>
      </c>
      <c r="W1889" s="3" t="s">
        <v>1741</v>
      </c>
      <c r="X1889" s="3" t="s">
        <v>1741</v>
      </c>
      <c r="Y1889" s="3" t="s">
        <v>1741</v>
      </c>
      <c r="Z1889" s="3" t="s">
        <v>1741</v>
      </c>
      <c r="AA1889" s="3" t="s">
        <v>1741</v>
      </c>
      <c r="AB1889" s="3" t="s">
        <v>1741</v>
      </c>
      <c r="AC1889" s="3" t="s">
        <v>1741</v>
      </c>
      <c r="AD1889" s="3" t="s">
        <v>1741</v>
      </c>
      <c r="AE1889" s="3" t="s">
        <v>1741</v>
      </c>
      <c r="AF1889" s="3" t="s">
        <v>1741</v>
      </c>
      <c r="AG1889" s="3" t="s">
        <v>1741</v>
      </c>
      <c r="AH1889" s="3" t="s">
        <v>1741</v>
      </c>
      <c r="AI1889" s="15" t="s">
        <v>1741</v>
      </c>
    </row>
    <row r="1890" spans="1:35" x14ac:dyDescent="0.3">
      <c r="A1890" s="108" t="s">
        <v>1741</v>
      </c>
      <c r="B1890" s="95" t="s">
        <v>546</v>
      </c>
      <c r="C1890" s="95" t="s">
        <v>2004</v>
      </c>
      <c r="D1890" s="9">
        <v>2012</v>
      </c>
      <c r="E1890" s="4">
        <v>41208</v>
      </c>
      <c r="F1890" s="205">
        <v>6576900</v>
      </c>
      <c r="G1890" s="174">
        <v>152125</v>
      </c>
      <c r="H1890" s="1">
        <v>7.13</v>
      </c>
      <c r="I1890" s="1">
        <v>1.34</v>
      </c>
      <c r="J1890" s="1" t="s">
        <v>1741</v>
      </c>
      <c r="K1890" s="1" t="s">
        <v>1741</v>
      </c>
      <c r="L1890" s="1" t="s">
        <v>1741</v>
      </c>
      <c r="M1890" s="1" t="s">
        <v>1741</v>
      </c>
      <c r="N1890" s="1" t="s">
        <v>1741</v>
      </c>
      <c r="O1890" s="1" t="s">
        <v>1741</v>
      </c>
      <c r="P1890" s="1" t="s">
        <v>1741</v>
      </c>
      <c r="Q1890" s="1" t="s">
        <v>1741</v>
      </c>
      <c r="R1890" s="1" t="s">
        <v>1741</v>
      </c>
      <c r="S1890" s="1" t="s">
        <v>1741</v>
      </c>
      <c r="T1890" s="1" t="s">
        <v>1741</v>
      </c>
      <c r="U1890" s="1" t="s">
        <v>1741</v>
      </c>
      <c r="V1890" s="1" t="s">
        <v>1741</v>
      </c>
      <c r="W1890" s="3" t="s">
        <v>1741</v>
      </c>
      <c r="X1890" s="3" t="s">
        <v>1741</v>
      </c>
      <c r="Y1890" s="3" t="s">
        <v>1741</v>
      </c>
      <c r="Z1890" s="3" t="s">
        <v>1741</v>
      </c>
      <c r="AA1890" s="3" t="s">
        <v>1741</v>
      </c>
      <c r="AB1890" s="3" t="s">
        <v>1741</v>
      </c>
      <c r="AC1890" s="3" t="s">
        <v>1741</v>
      </c>
      <c r="AD1890" s="3" t="s">
        <v>1741</v>
      </c>
      <c r="AE1890" s="3" t="s">
        <v>1741</v>
      </c>
      <c r="AF1890" s="3" t="s">
        <v>1741</v>
      </c>
      <c r="AG1890" s="3" t="s">
        <v>1741</v>
      </c>
      <c r="AH1890" s="3" t="s">
        <v>1741</v>
      </c>
      <c r="AI1890" s="15" t="s">
        <v>1741</v>
      </c>
    </row>
    <row r="1891" spans="1:35" x14ac:dyDescent="0.3">
      <c r="A1891" s="108" t="s">
        <v>1741</v>
      </c>
      <c r="B1891" s="95" t="s">
        <v>546</v>
      </c>
      <c r="C1891" s="95" t="s">
        <v>2004</v>
      </c>
      <c r="D1891" s="9">
        <v>2012</v>
      </c>
      <c r="E1891" s="4">
        <v>41242</v>
      </c>
      <c r="F1891" s="205">
        <v>6576900</v>
      </c>
      <c r="G1891" s="174">
        <v>152125</v>
      </c>
      <c r="H1891" s="1">
        <v>6.05</v>
      </c>
      <c r="I1891" s="1" t="s">
        <v>590</v>
      </c>
      <c r="J1891" s="1" t="s">
        <v>1741</v>
      </c>
      <c r="K1891" s="1" t="s">
        <v>1741</v>
      </c>
      <c r="L1891" s="1" t="s">
        <v>1741</v>
      </c>
      <c r="M1891" s="1" t="s">
        <v>1741</v>
      </c>
      <c r="N1891" s="1" t="s">
        <v>1741</v>
      </c>
      <c r="O1891" s="1" t="s">
        <v>1741</v>
      </c>
      <c r="P1891" s="1" t="s">
        <v>1741</v>
      </c>
      <c r="Q1891" s="1" t="s">
        <v>1741</v>
      </c>
      <c r="R1891" s="1" t="s">
        <v>1741</v>
      </c>
      <c r="S1891" s="1" t="s">
        <v>1741</v>
      </c>
      <c r="T1891" s="1" t="s">
        <v>1741</v>
      </c>
      <c r="U1891" s="1" t="s">
        <v>1741</v>
      </c>
      <c r="V1891" s="1" t="s">
        <v>1741</v>
      </c>
      <c r="W1891" s="3" t="s">
        <v>1741</v>
      </c>
      <c r="X1891" s="3" t="s">
        <v>1741</v>
      </c>
      <c r="Y1891" s="3" t="s">
        <v>1741</v>
      </c>
      <c r="Z1891" s="3" t="s">
        <v>1741</v>
      </c>
      <c r="AA1891" s="3" t="s">
        <v>1741</v>
      </c>
      <c r="AB1891" s="3" t="s">
        <v>1741</v>
      </c>
      <c r="AC1891" s="3" t="s">
        <v>1741</v>
      </c>
      <c r="AD1891" s="3" t="s">
        <v>1741</v>
      </c>
      <c r="AE1891" s="3" t="s">
        <v>1741</v>
      </c>
      <c r="AF1891" s="3" t="s">
        <v>1741</v>
      </c>
      <c r="AG1891" s="3" t="s">
        <v>1741</v>
      </c>
      <c r="AH1891" s="3" t="s">
        <v>1741</v>
      </c>
      <c r="AI1891" s="15" t="s">
        <v>1741</v>
      </c>
    </row>
    <row r="1892" spans="1:35" x14ac:dyDescent="0.3">
      <c r="A1892" s="108" t="s">
        <v>1741</v>
      </c>
      <c r="B1892" s="95" t="s">
        <v>546</v>
      </c>
      <c r="C1892" s="95" t="s">
        <v>2004</v>
      </c>
      <c r="D1892" s="9">
        <v>2012</v>
      </c>
      <c r="E1892" s="4">
        <v>41263</v>
      </c>
      <c r="F1892" s="205">
        <v>6576900</v>
      </c>
      <c r="G1892" s="174">
        <v>152125</v>
      </c>
      <c r="H1892" s="1">
        <v>5.39</v>
      </c>
      <c r="I1892" s="1" t="s">
        <v>590</v>
      </c>
      <c r="J1892" s="1" t="s">
        <v>1741</v>
      </c>
      <c r="K1892" s="1" t="s">
        <v>1741</v>
      </c>
      <c r="L1892" s="1" t="s">
        <v>1741</v>
      </c>
      <c r="M1892" s="1" t="s">
        <v>1741</v>
      </c>
      <c r="N1892" s="1" t="s">
        <v>1741</v>
      </c>
      <c r="O1892" s="1" t="s">
        <v>1741</v>
      </c>
      <c r="P1892" s="1" t="s">
        <v>1741</v>
      </c>
      <c r="Q1892" s="1" t="s">
        <v>1741</v>
      </c>
      <c r="R1892" s="1" t="s">
        <v>1741</v>
      </c>
      <c r="S1892" s="1" t="s">
        <v>1741</v>
      </c>
      <c r="T1892" s="1" t="s">
        <v>1741</v>
      </c>
      <c r="U1892" s="1" t="s">
        <v>1741</v>
      </c>
      <c r="V1892" s="1" t="s">
        <v>1741</v>
      </c>
      <c r="W1892" s="3" t="s">
        <v>1741</v>
      </c>
      <c r="X1892" s="3" t="s">
        <v>1741</v>
      </c>
      <c r="Y1892" s="3" t="s">
        <v>1741</v>
      </c>
      <c r="Z1892" s="3" t="s">
        <v>1741</v>
      </c>
      <c r="AA1892" s="3" t="s">
        <v>1741</v>
      </c>
      <c r="AB1892" s="3" t="s">
        <v>1741</v>
      </c>
      <c r="AC1892" s="3" t="s">
        <v>1741</v>
      </c>
      <c r="AD1892" s="3" t="s">
        <v>1741</v>
      </c>
      <c r="AE1892" s="3" t="s">
        <v>1741</v>
      </c>
      <c r="AF1892" s="3" t="s">
        <v>1741</v>
      </c>
      <c r="AG1892" s="3" t="s">
        <v>1741</v>
      </c>
      <c r="AH1892" s="3" t="s">
        <v>1741</v>
      </c>
      <c r="AI1892" s="15" t="s">
        <v>1741</v>
      </c>
    </row>
    <row r="1893" spans="1:35" x14ac:dyDescent="0.3">
      <c r="A1893" s="108" t="s">
        <v>1741</v>
      </c>
      <c r="B1893" s="89" t="s">
        <v>1279</v>
      </c>
      <c r="C1893" s="89" t="s">
        <v>466</v>
      </c>
      <c r="D1893" s="9">
        <v>2012</v>
      </c>
      <c r="E1893" s="4">
        <v>40937</v>
      </c>
      <c r="F1893" s="205">
        <v>6578210</v>
      </c>
      <c r="G1893" s="174">
        <v>158727</v>
      </c>
      <c r="H1893" s="1">
        <v>7.81</v>
      </c>
      <c r="I1893" s="1">
        <v>1.38</v>
      </c>
      <c r="J1893" s="1" t="s">
        <v>1741</v>
      </c>
      <c r="K1893" s="1" t="s">
        <v>1741</v>
      </c>
      <c r="L1893" s="1" t="s">
        <v>1741</v>
      </c>
      <c r="M1893" s="1" t="s">
        <v>1741</v>
      </c>
      <c r="N1893" s="1" t="s">
        <v>1741</v>
      </c>
      <c r="O1893" s="1" t="s">
        <v>1741</v>
      </c>
      <c r="P1893" s="1" t="s">
        <v>1741</v>
      </c>
      <c r="Q1893" s="1" t="s">
        <v>1741</v>
      </c>
      <c r="R1893" s="1" t="s">
        <v>1741</v>
      </c>
      <c r="S1893" s="1" t="s">
        <v>1741</v>
      </c>
      <c r="T1893" s="1" t="s">
        <v>1741</v>
      </c>
      <c r="U1893" s="1" t="s">
        <v>1741</v>
      </c>
      <c r="V1893" s="1" t="s">
        <v>1741</v>
      </c>
      <c r="W1893" s="3" t="s">
        <v>1741</v>
      </c>
      <c r="X1893" s="3" t="s">
        <v>1741</v>
      </c>
      <c r="Y1893" s="3" t="s">
        <v>1741</v>
      </c>
      <c r="Z1893" s="3" t="s">
        <v>1741</v>
      </c>
      <c r="AA1893" s="3" t="s">
        <v>1741</v>
      </c>
      <c r="AB1893" s="3" t="s">
        <v>1741</v>
      </c>
      <c r="AC1893" s="3" t="s">
        <v>1741</v>
      </c>
      <c r="AD1893" s="3" t="s">
        <v>1741</v>
      </c>
      <c r="AE1893" s="3" t="s">
        <v>1741</v>
      </c>
      <c r="AF1893" s="3" t="s">
        <v>1741</v>
      </c>
      <c r="AG1893" s="3" t="s">
        <v>1741</v>
      </c>
      <c r="AH1893" s="3" t="s">
        <v>1741</v>
      </c>
      <c r="AI1893" s="15" t="s">
        <v>1741</v>
      </c>
    </row>
    <row r="1894" spans="1:35" x14ac:dyDescent="0.3">
      <c r="A1894" s="108" t="s">
        <v>1741</v>
      </c>
      <c r="B1894" s="89" t="s">
        <v>1279</v>
      </c>
      <c r="C1894" s="89" t="s">
        <v>466</v>
      </c>
      <c r="D1894" s="9">
        <v>2012</v>
      </c>
      <c r="E1894" s="4">
        <v>40962</v>
      </c>
      <c r="F1894" s="205">
        <v>6578210</v>
      </c>
      <c r="G1894" s="174">
        <v>158727</v>
      </c>
      <c r="H1894" s="1">
        <v>4.96</v>
      </c>
      <c r="I1894" s="1">
        <v>1.4</v>
      </c>
      <c r="J1894" s="1" t="s">
        <v>1741</v>
      </c>
      <c r="K1894" s="1" t="s">
        <v>1741</v>
      </c>
      <c r="L1894" s="1" t="s">
        <v>1741</v>
      </c>
      <c r="M1894" s="1" t="s">
        <v>1741</v>
      </c>
      <c r="N1894" s="1" t="s">
        <v>1741</v>
      </c>
      <c r="O1894" s="1" t="s">
        <v>1741</v>
      </c>
      <c r="P1894" s="1" t="s">
        <v>1741</v>
      </c>
      <c r="Q1894" s="1" t="s">
        <v>1741</v>
      </c>
      <c r="R1894" s="1" t="s">
        <v>1741</v>
      </c>
      <c r="S1894" s="1" t="s">
        <v>1741</v>
      </c>
      <c r="T1894" s="1" t="s">
        <v>1741</v>
      </c>
      <c r="U1894" s="1" t="s">
        <v>1741</v>
      </c>
      <c r="V1894" s="1" t="s">
        <v>1741</v>
      </c>
      <c r="W1894" s="3" t="s">
        <v>1741</v>
      </c>
      <c r="X1894" s="3" t="s">
        <v>1741</v>
      </c>
      <c r="Y1894" s="3" t="s">
        <v>1741</v>
      </c>
      <c r="Z1894" s="3" t="s">
        <v>1741</v>
      </c>
      <c r="AA1894" s="3" t="s">
        <v>1741</v>
      </c>
      <c r="AB1894" s="3" t="s">
        <v>1741</v>
      </c>
      <c r="AC1894" s="3" t="s">
        <v>1741</v>
      </c>
      <c r="AD1894" s="3" t="s">
        <v>1741</v>
      </c>
      <c r="AE1894" s="3" t="s">
        <v>1741</v>
      </c>
      <c r="AF1894" s="3" t="s">
        <v>1741</v>
      </c>
      <c r="AG1894" s="3" t="s">
        <v>1741</v>
      </c>
      <c r="AH1894" s="3" t="s">
        <v>1741</v>
      </c>
      <c r="AI1894" s="15" t="s">
        <v>1741</v>
      </c>
    </row>
    <row r="1895" spans="1:35" x14ac:dyDescent="0.3">
      <c r="A1895" s="108" t="s">
        <v>1741</v>
      </c>
      <c r="B1895" s="89" t="s">
        <v>1279</v>
      </c>
      <c r="C1895" s="89" t="s">
        <v>466</v>
      </c>
      <c r="D1895" s="9">
        <v>2012</v>
      </c>
      <c r="E1895" s="4">
        <v>40991</v>
      </c>
      <c r="F1895" s="205">
        <v>6578210</v>
      </c>
      <c r="G1895" s="174">
        <v>158727</v>
      </c>
      <c r="H1895" s="1">
        <v>5.17</v>
      </c>
      <c r="I1895" s="1">
        <v>0.71689999999999998</v>
      </c>
      <c r="J1895" s="1" t="s">
        <v>1741</v>
      </c>
      <c r="K1895" s="1" t="s">
        <v>1741</v>
      </c>
      <c r="L1895" s="1" t="s">
        <v>1741</v>
      </c>
      <c r="M1895" s="1" t="s">
        <v>1741</v>
      </c>
      <c r="N1895" s="1" t="s">
        <v>1741</v>
      </c>
      <c r="O1895" s="1" t="s">
        <v>1741</v>
      </c>
      <c r="P1895" s="1" t="s">
        <v>1741</v>
      </c>
      <c r="Q1895" s="1" t="s">
        <v>1741</v>
      </c>
      <c r="R1895" s="1" t="s">
        <v>1741</v>
      </c>
      <c r="S1895" s="1" t="s">
        <v>1741</v>
      </c>
      <c r="T1895" s="1" t="s">
        <v>1741</v>
      </c>
      <c r="U1895" s="1" t="s">
        <v>1741</v>
      </c>
      <c r="V1895" s="1" t="s">
        <v>1741</v>
      </c>
      <c r="W1895" s="3" t="s">
        <v>1741</v>
      </c>
      <c r="X1895" s="3" t="s">
        <v>1741</v>
      </c>
      <c r="Y1895" s="3" t="s">
        <v>1741</v>
      </c>
      <c r="Z1895" s="3" t="s">
        <v>1741</v>
      </c>
      <c r="AA1895" s="3" t="s">
        <v>1741</v>
      </c>
      <c r="AB1895" s="3" t="s">
        <v>1741</v>
      </c>
      <c r="AC1895" s="3" t="s">
        <v>1741</v>
      </c>
      <c r="AD1895" s="3" t="s">
        <v>1741</v>
      </c>
      <c r="AE1895" s="3" t="s">
        <v>1741</v>
      </c>
      <c r="AF1895" s="3" t="s">
        <v>1741</v>
      </c>
      <c r="AG1895" s="3" t="s">
        <v>1741</v>
      </c>
      <c r="AH1895" s="3" t="s">
        <v>1741</v>
      </c>
      <c r="AI1895" s="15" t="s">
        <v>1741</v>
      </c>
    </row>
    <row r="1896" spans="1:35" x14ac:dyDescent="0.3">
      <c r="A1896" s="108" t="s">
        <v>1741</v>
      </c>
      <c r="B1896" s="89" t="s">
        <v>1279</v>
      </c>
      <c r="C1896" s="89" t="s">
        <v>466</v>
      </c>
      <c r="D1896" s="9">
        <v>2012</v>
      </c>
      <c r="E1896" s="4">
        <v>41026</v>
      </c>
      <c r="F1896" s="205">
        <v>6578210</v>
      </c>
      <c r="G1896" s="174">
        <v>158727</v>
      </c>
      <c r="H1896" s="1" t="s">
        <v>604</v>
      </c>
      <c r="I1896" s="1" t="s">
        <v>603</v>
      </c>
      <c r="J1896" s="1" t="s">
        <v>1741</v>
      </c>
      <c r="K1896" s="1" t="s">
        <v>1741</v>
      </c>
      <c r="L1896" s="1" t="s">
        <v>1741</v>
      </c>
      <c r="M1896" s="1" t="s">
        <v>1741</v>
      </c>
      <c r="N1896" s="1" t="s">
        <v>1741</v>
      </c>
      <c r="O1896" s="1" t="s">
        <v>1741</v>
      </c>
      <c r="P1896" s="1" t="s">
        <v>1741</v>
      </c>
      <c r="Q1896" s="1" t="s">
        <v>1741</v>
      </c>
      <c r="R1896" s="1" t="s">
        <v>1741</v>
      </c>
      <c r="S1896" s="1" t="s">
        <v>1741</v>
      </c>
      <c r="T1896" s="1" t="s">
        <v>1741</v>
      </c>
      <c r="U1896" s="1" t="s">
        <v>1741</v>
      </c>
      <c r="V1896" s="1" t="s">
        <v>1741</v>
      </c>
      <c r="W1896" s="3" t="s">
        <v>1741</v>
      </c>
      <c r="X1896" s="3" t="s">
        <v>1741</v>
      </c>
      <c r="Y1896" s="3" t="s">
        <v>1741</v>
      </c>
      <c r="Z1896" s="3" t="s">
        <v>1741</v>
      </c>
      <c r="AA1896" s="3" t="s">
        <v>1741</v>
      </c>
      <c r="AB1896" s="3" t="s">
        <v>1741</v>
      </c>
      <c r="AC1896" s="3" t="s">
        <v>1741</v>
      </c>
      <c r="AD1896" s="3" t="s">
        <v>1741</v>
      </c>
      <c r="AE1896" s="3" t="s">
        <v>1741</v>
      </c>
      <c r="AF1896" s="3" t="s">
        <v>1741</v>
      </c>
      <c r="AG1896" s="3" t="s">
        <v>1741</v>
      </c>
      <c r="AH1896" s="3" t="s">
        <v>1741</v>
      </c>
      <c r="AI1896" s="15" t="s">
        <v>1741</v>
      </c>
    </row>
    <row r="1897" spans="1:35" x14ac:dyDescent="0.3">
      <c r="A1897" s="108" t="s">
        <v>1741</v>
      </c>
      <c r="B1897" s="89" t="s">
        <v>1279</v>
      </c>
      <c r="C1897" s="89" t="s">
        <v>466</v>
      </c>
      <c r="D1897" s="9">
        <v>2012</v>
      </c>
      <c r="E1897" s="4">
        <v>41059</v>
      </c>
      <c r="F1897" s="205">
        <v>6578210</v>
      </c>
      <c r="G1897" s="174">
        <v>158727</v>
      </c>
      <c r="H1897" s="1">
        <v>6.5</v>
      </c>
      <c r="I1897" s="1" t="s">
        <v>586</v>
      </c>
      <c r="J1897" s="1" t="s">
        <v>1741</v>
      </c>
      <c r="K1897" s="1" t="s">
        <v>1741</v>
      </c>
      <c r="L1897" s="1" t="s">
        <v>1741</v>
      </c>
      <c r="M1897" s="1" t="s">
        <v>1741</v>
      </c>
      <c r="N1897" s="1" t="s">
        <v>1741</v>
      </c>
      <c r="O1897" s="1" t="s">
        <v>1741</v>
      </c>
      <c r="P1897" s="1" t="s">
        <v>1741</v>
      </c>
      <c r="Q1897" s="1" t="s">
        <v>1741</v>
      </c>
      <c r="R1897" s="1" t="s">
        <v>1741</v>
      </c>
      <c r="S1897" s="1" t="s">
        <v>1741</v>
      </c>
      <c r="T1897" s="1" t="s">
        <v>1741</v>
      </c>
      <c r="U1897" s="1" t="s">
        <v>1741</v>
      </c>
      <c r="V1897" s="1" t="s">
        <v>1741</v>
      </c>
      <c r="W1897" s="3" t="s">
        <v>1741</v>
      </c>
      <c r="X1897" s="3" t="s">
        <v>1741</v>
      </c>
      <c r="Y1897" s="3" t="s">
        <v>1741</v>
      </c>
      <c r="Z1897" s="3" t="s">
        <v>1741</v>
      </c>
      <c r="AA1897" s="3" t="s">
        <v>1741</v>
      </c>
      <c r="AB1897" s="3" t="s">
        <v>1741</v>
      </c>
      <c r="AC1897" s="3" t="s">
        <v>1741</v>
      </c>
      <c r="AD1897" s="3" t="s">
        <v>1741</v>
      </c>
      <c r="AE1897" s="3" t="s">
        <v>1741</v>
      </c>
      <c r="AF1897" s="3" t="s">
        <v>1741</v>
      </c>
      <c r="AG1897" s="3" t="s">
        <v>1741</v>
      </c>
      <c r="AH1897" s="3" t="s">
        <v>1741</v>
      </c>
      <c r="AI1897" s="15" t="s">
        <v>1741</v>
      </c>
    </row>
    <row r="1898" spans="1:35" x14ac:dyDescent="0.3">
      <c r="A1898" s="108" t="s">
        <v>1741</v>
      </c>
      <c r="B1898" s="89" t="s">
        <v>1279</v>
      </c>
      <c r="C1898" s="89" t="s">
        <v>466</v>
      </c>
      <c r="D1898" s="9">
        <v>2012</v>
      </c>
      <c r="E1898" s="4">
        <v>41088</v>
      </c>
      <c r="F1898" s="205">
        <v>6578210</v>
      </c>
      <c r="G1898" s="174">
        <v>158727</v>
      </c>
      <c r="H1898" s="1">
        <v>10.8</v>
      </c>
      <c r="I1898" s="1">
        <v>1.55</v>
      </c>
      <c r="J1898" s="1" t="s">
        <v>1741</v>
      </c>
      <c r="K1898" s="1" t="s">
        <v>1741</v>
      </c>
      <c r="L1898" s="1" t="s">
        <v>1741</v>
      </c>
      <c r="M1898" s="1" t="s">
        <v>1741</v>
      </c>
      <c r="N1898" s="1" t="s">
        <v>1741</v>
      </c>
      <c r="O1898" s="1" t="s">
        <v>1741</v>
      </c>
      <c r="P1898" s="1" t="s">
        <v>1741</v>
      </c>
      <c r="Q1898" s="1" t="s">
        <v>1741</v>
      </c>
      <c r="R1898" s="1" t="s">
        <v>1741</v>
      </c>
      <c r="S1898" s="1" t="s">
        <v>1741</v>
      </c>
      <c r="T1898" s="1" t="s">
        <v>1741</v>
      </c>
      <c r="U1898" s="1" t="s">
        <v>1741</v>
      </c>
      <c r="V1898" s="1" t="s">
        <v>1741</v>
      </c>
      <c r="W1898" s="3" t="s">
        <v>1741</v>
      </c>
      <c r="X1898" s="3" t="s">
        <v>1741</v>
      </c>
      <c r="Y1898" s="3" t="s">
        <v>1741</v>
      </c>
      <c r="Z1898" s="3" t="s">
        <v>1741</v>
      </c>
      <c r="AA1898" s="3" t="s">
        <v>1741</v>
      </c>
      <c r="AB1898" s="3" t="s">
        <v>1741</v>
      </c>
      <c r="AC1898" s="3" t="s">
        <v>1741</v>
      </c>
      <c r="AD1898" s="3" t="s">
        <v>1741</v>
      </c>
      <c r="AE1898" s="3" t="s">
        <v>1741</v>
      </c>
      <c r="AF1898" s="3" t="s">
        <v>1741</v>
      </c>
      <c r="AG1898" s="3" t="s">
        <v>1741</v>
      </c>
      <c r="AH1898" s="3" t="s">
        <v>1741</v>
      </c>
      <c r="AI1898" s="15" t="s">
        <v>1741</v>
      </c>
    </row>
    <row r="1899" spans="1:35" x14ac:dyDescent="0.3">
      <c r="A1899" s="108" t="s">
        <v>1741</v>
      </c>
      <c r="B1899" s="89" t="s">
        <v>1279</v>
      </c>
      <c r="C1899" s="89" t="s">
        <v>466</v>
      </c>
      <c r="D1899" s="9">
        <v>2012</v>
      </c>
      <c r="E1899" s="4">
        <v>41115</v>
      </c>
      <c r="F1899" s="205">
        <v>6578210</v>
      </c>
      <c r="G1899" s="174">
        <v>158727</v>
      </c>
      <c r="H1899" s="1">
        <v>6.96</v>
      </c>
      <c r="I1899" s="1">
        <v>1.93</v>
      </c>
      <c r="J1899" s="1" t="s">
        <v>1741</v>
      </c>
      <c r="K1899" s="1" t="s">
        <v>1741</v>
      </c>
      <c r="L1899" s="1" t="s">
        <v>1741</v>
      </c>
      <c r="M1899" s="1" t="s">
        <v>1741</v>
      </c>
      <c r="N1899" s="1" t="s">
        <v>1741</v>
      </c>
      <c r="O1899" s="1" t="s">
        <v>1741</v>
      </c>
      <c r="P1899" s="1" t="s">
        <v>1741</v>
      </c>
      <c r="Q1899" s="1" t="s">
        <v>1741</v>
      </c>
      <c r="R1899" s="1" t="s">
        <v>1741</v>
      </c>
      <c r="S1899" s="1" t="s">
        <v>1741</v>
      </c>
      <c r="T1899" s="1" t="s">
        <v>1741</v>
      </c>
      <c r="U1899" s="1" t="s">
        <v>1741</v>
      </c>
      <c r="V1899" s="1" t="s">
        <v>1741</v>
      </c>
      <c r="W1899" s="3" t="s">
        <v>1741</v>
      </c>
      <c r="X1899" s="3" t="s">
        <v>1741</v>
      </c>
      <c r="Y1899" s="3" t="s">
        <v>1741</v>
      </c>
      <c r="Z1899" s="3" t="s">
        <v>1741</v>
      </c>
      <c r="AA1899" s="3" t="s">
        <v>1741</v>
      </c>
      <c r="AB1899" s="3" t="s">
        <v>1741</v>
      </c>
      <c r="AC1899" s="3" t="s">
        <v>1741</v>
      </c>
      <c r="AD1899" s="3" t="s">
        <v>1741</v>
      </c>
      <c r="AE1899" s="3" t="s">
        <v>1741</v>
      </c>
      <c r="AF1899" s="3" t="s">
        <v>1741</v>
      </c>
      <c r="AG1899" s="3" t="s">
        <v>1741</v>
      </c>
      <c r="AH1899" s="3" t="s">
        <v>1741</v>
      </c>
      <c r="AI1899" s="15" t="s">
        <v>1741</v>
      </c>
    </row>
    <row r="1900" spans="1:35" x14ac:dyDescent="0.3">
      <c r="A1900" s="108" t="s">
        <v>1741</v>
      </c>
      <c r="B1900" s="89" t="s">
        <v>1279</v>
      </c>
      <c r="C1900" s="89" t="s">
        <v>466</v>
      </c>
      <c r="D1900" s="9">
        <v>2012</v>
      </c>
      <c r="E1900" s="4">
        <v>41149</v>
      </c>
      <c r="F1900" s="205">
        <v>6578210</v>
      </c>
      <c r="G1900" s="174">
        <v>158727</v>
      </c>
      <c r="H1900" s="1">
        <v>4.82</v>
      </c>
      <c r="I1900" s="1">
        <v>1.08</v>
      </c>
      <c r="J1900" s="1" t="s">
        <v>1741</v>
      </c>
      <c r="K1900" s="1" t="s">
        <v>1741</v>
      </c>
      <c r="L1900" s="1" t="s">
        <v>1741</v>
      </c>
      <c r="M1900" s="1" t="s">
        <v>1741</v>
      </c>
      <c r="N1900" s="1" t="s">
        <v>1741</v>
      </c>
      <c r="O1900" s="1" t="s">
        <v>1741</v>
      </c>
      <c r="P1900" s="1" t="s">
        <v>1741</v>
      </c>
      <c r="Q1900" s="1" t="s">
        <v>1741</v>
      </c>
      <c r="R1900" s="1" t="s">
        <v>1741</v>
      </c>
      <c r="S1900" s="1" t="s">
        <v>1741</v>
      </c>
      <c r="T1900" s="1" t="s">
        <v>1741</v>
      </c>
      <c r="U1900" s="1" t="s">
        <v>1741</v>
      </c>
      <c r="V1900" s="1" t="s">
        <v>1741</v>
      </c>
      <c r="W1900" s="3" t="s">
        <v>1741</v>
      </c>
      <c r="X1900" s="3" t="s">
        <v>1741</v>
      </c>
      <c r="Y1900" s="3" t="s">
        <v>1741</v>
      </c>
      <c r="Z1900" s="3" t="s">
        <v>1741</v>
      </c>
      <c r="AA1900" s="3" t="s">
        <v>1741</v>
      </c>
      <c r="AB1900" s="3" t="s">
        <v>1741</v>
      </c>
      <c r="AC1900" s="3" t="s">
        <v>1741</v>
      </c>
      <c r="AD1900" s="3" t="s">
        <v>1741</v>
      </c>
      <c r="AE1900" s="3" t="s">
        <v>1741</v>
      </c>
      <c r="AF1900" s="3" t="s">
        <v>1741</v>
      </c>
      <c r="AG1900" s="3" t="s">
        <v>1741</v>
      </c>
      <c r="AH1900" s="3" t="s">
        <v>1741</v>
      </c>
      <c r="AI1900" s="15" t="s">
        <v>1741</v>
      </c>
    </row>
    <row r="1901" spans="1:35" x14ac:dyDescent="0.3">
      <c r="A1901" s="108" t="s">
        <v>1741</v>
      </c>
      <c r="B1901" s="89" t="s">
        <v>1279</v>
      </c>
      <c r="C1901" s="89" t="s">
        <v>466</v>
      </c>
      <c r="D1901" s="9">
        <v>2012</v>
      </c>
      <c r="E1901" s="4">
        <v>41179</v>
      </c>
      <c r="F1901" s="205">
        <v>6578210</v>
      </c>
      <c r="G1901" s="174">
        <v>158727</v>
      </c>
      <c r="H1901" s="1">
        <v>5.18</v>
      </c>
      <c r="I1901" s="1">
        <v>1.1499999999999999</v>
      </c>
      <c r="J1901" s="1" t="s">
        <v>1741</v>
      </c>
      <c r="K1901" s="1" t="s">
        <v>1741</v>
      </c>
      <c r="L1901" s="1" t="s">
        <v>1741</v>
      </c>
      <c r="M1901" s="1" t="s">
        <v>1741</v>
      </c>
      <c r="N1901" s="1" t="s">
        <v>1741</v>
      </c>
      <c r="O1901" s="1" t="s">
        <v>1741</v>
      </c>
      <c r="P1901" s="1" t="s">
        <v>1741</v>
      </c>
      <c r="Q1901" s="1" t="s">
        <v>1741</v>
      </c>
      <c r="R1901" s="1" t="s">
        <v>1741</v>
      </c>
      <c r="S1901" s="1" t="s">
        <v>1741</v>
      </c>
      <c r="T1901" s="1" t="s">
        <v>1741</v>
      </c>
      <c r="U1901" s="1" t="s">
        <v>1741</v>
      </c>
      <c r="V1901" s="1" t="s">
        <v>1741</v>
      </c>
      <c r="W1901" s="3" t="s">
        <v>1741</v>
      </c>
      <c r="X1901" s="3" t="s">
        <v>1741</v>
      </c>
      <c r="Y1901" s="3" t="s">
        <v>1741</v>
      </c>
      <c r="Z1901" s="3" t="s">
        <v>1741</v>
      </c>
      <c r="AA1901" s="3" t="s">
        <v>1741</v>
      </c>
      <c r="AB1901" s="3" t="s">
        <v>1741</v>
      </c>
      <c r="AC1901" s="3" t="s">
        <v>1741</v>
      </c>
      <c r="AD1901" s="3" t="s">
        <v>1741</v>
      </c>
      <c r="AE1901" s="3" t="s">
        <v>1741</v>
      </c>
      <c r="AF1901" s="3" t="s">
        <v>1741</v>
      </c>
      <c r="AG1901" s="3" t="s">
        <v>1741</v>
      </c>
      <c r="AH1901" s="3" t="s">
        <v>1741</v>
      </c>
      <c r="AI1901" s="15" t="s">
        <v>1741</v>
      </c>
    </row>
    <row r="1902" spans="1:35" x14ac:dyDescent="0.3">
      <c r="A1902" s="108" t="s">
        <v>1741</v>
      </c>
      <c r="B1902" s="89" t="s">
        <v>1279</v>
      </c>
      <c r="C1902" s="89" t="s">
        <v>466</v>
      </c>
      <c r="D1902" s="9">
        <v>2012</v>
      </c>
      <c r="E1902" s="4">
        <v>41208</v>
      </c>
      <c r="F1902" s="205">
        <v>6578210</v>
      </c>
      <c r="G1902" s="174">
        <v>158727</v>
      </c>
      <c r="H1902" s="1">
        <v>4.43</v>
      </c>
      <c r="I1902" s="1">
        <v>1.2</v>
      </c>
      <c r="J1902" s="1" t="s">
        <v>1741</v>
      </c>
      <c r="K1902" s="1" t="s">
        <v>1741</v>
      </c>
      <c r="L1902" s="1" t="s">
        <v>1741</v>
      </c>
      <c r="M1902" s="1" t="s">
        <v>1741</v>
      </c>
      <c r="N1902" s="1" t="s">
        <v>1741</v>
      </c>
      <c r="O1902" s="1" t="s">
        <v>1741</v>
      </c>
      <c r="P1902" s="1" t="s">
        <v>1741</v>
      </c>
      <c r="Q1902" s="1" t="s">
        <v>1741</v>
      </c>
      <c r="R1902" s="1" t="s">
        <v>1741</v>
      </c>
      <c r="S1902" s="1" t="s">
        <v>1741</v>
      </c>
      <c r="T1902" s="1" t="s">
        <v>1741</v>
      </c>
      <c r="U1902" s="1" t="s">
        <v>1741</v>
      </c>
      <c r="V1902" s="1" t="s">
        <v>1741</v>
      </c>
      <c r="W1902" s="3" t="s">
        <v>1741</v>
      </c>
      <c r="X1902" s="3" t="s">
        <v>1741</v>
      </c>
      <c r="Y1902" s="3" t="s">
        <v>1741</v>
      </c>
      <c r="Z1902" s="3" t="s">
        <v>1741</v>
      </c>
      <c r="AA1902" s="3" t="s">
        <v>1741</v>
      </c>
      <c r="AB1902" s="3" t="s">
        <v>1741</v>
      </c>
      <c r="AC1902" s="3" t="s">
        <v>1741</v>
      </c>
      <c r="AD1902" s="3" t="s">
        <v>1741</v>
      </c>
      <c r="AE1902" s="3" t="s">
        <v>1741</v>
      </c>
      <c r="AF1902" s="3" t="s">
        <v>1741</v>
      </c>
      <c r="AG1902" s="3" t="s">
        <v>1741</v>
      </c>
      <c r="AH1902" s="3" t="s">
        <v>1741</v>
      </c>
      <c r="AI1902" s="15" t="s">
        <v>1741</v>
      </c>
    </row>
    <row r="1903" spans="1:35" x14ac:dyDescent="0.3">
      <c r="A1903" s="108" t="s">
        <v>1741</v>
      </c>
      <c r="B1903" s="89" t="s">
        <v>1279</v>
      </c>
      <c r="C1903" s="89" t="s">
        <v>466</v>
      </c>
      <c r="D1903" s="9">
        <v>2012</v>
      </c>
      <c r="E1903" s="4">
        <v>41242</v>
      </c>
      <c r="F1903" s="205">
        <v>6578210</v>
      </c>
      <c r="G1903" s="174">
        <v>158727</v>
      </c>
      <c r="H1903" s="1">
        <v>5.66</v>
      </c>
      <c r="I1903" s="1" t="s">
        <v>590</v>
      </c>
      <c r="J1903" s="1" t="s">
        <v>1741</v>
      </c>
      <c r="K1903" s="1" t="s">
        <v>1741</v>
      </c>
      <c r="L1903" s="1" t="s">
        <v>1741</v>
      </c>
      <c r="M1903" s="1" t="s">
        <v>1741</v>
      </c>
      <c r="N1903" s="1" t="s">
        <v>1741</v>
      </c>
      <c r="O1903" s="1" t="s">
        <v>1741</v>
      </c>
      <c r="P1903" s="1" t="s">
        <v>1741</v>
      </c>
      <c r="Q1903" s="1" t="s">
        <v>1741</v>
      </c>
      <c r="R1903" s="1" t="s">
        <v>1741</v>
      </c>
      <c r="S1903" s="1" t="s">
        <v>1741</v>
      </c>
      <c r="T1903" s="1" t="s">
        <v>1741</v>
      </c>
      <c r="U1903" s="1" t="s">
        <v>1741</v>
      </c>
      <c r="V1903" s="1" t="s">
        <v>1741</v>
      </c>
      <c r="W1903" s="3" t="s">
        <v>1741</v>
      </c>
      <c r="X1903" s="3" t="s">
        <v>1741</v>
      </c>
      <c r="Y1903" s="3" t="s">
        <v>1741</v>
      </c>
      <c r="Z1903" s="3" t="s">
        <v>1741</v>
      </c>
      <c r="AA1903" s="3" t="s">
        <v>1741</v>
      </c>
      <c r="AB1903" s="3" t="s">
        <v>1741</v>
      </c>
      <c r="AC1903" s="3" t="s">
        <v>1741</v>
      </c>
      <c r="AD1903" s="3" t="s">
        <v>1741</v>
      </c>
      <c r="AE1903" s="3" t="s">
        <v>1741</v>
      </c>
      <c r="AF1903" s="3" t="s">
        <v>1741</v>
      </c>
      <c r="AG1903" s="3" t="s">
        <v>1741</v>
      </c>
      <c r="AH1903" s="3" t="s">
        <v>1741</v>
      </c>
      <c r="AI1903" s="15" t="s">
        <v>1741</v>
      </c>
    </row>
    <row r="1904" spans="1:35" x14ac:dyDescent="0.3">
      <c r="A1904" s="108" t="s">
        <v>1741</v>
      </c>
      <c r="B1904" s="89" t="s">
        <v>1279</v>
      </c>
      <c r="C1904" s="89" t="s">
        <v>466</v>
      </c>
      <c r="D1904" s="9">
        <v>2012</v>
      </c>
      <c r="E1904" s="4">
        <v>41263</v>
      </c>
      <c r="F1904" s="205">
        <v>6578210</v>
      </c>
      <c r="G1904" s="174">
        <v>158727</v>
      </c>
      <c r="H1904" s="1">
        <v>5.72</v>
      </c>
      <c r="I1904" s="1" t="s">
        <v>590</v>
      </c>
      <c r="J1904" s="1" t="s">
        <v>1741</v>
      </c>
      <c r="K1904" s="1" t="s">
        <v>1741</v>
      </c>
      <c r="L1904" s="1" t="s">
        <v>1741</v>
      </c>
      <c r="M1904" s="1" t="s">
        <v>1741</v>
      </c>
      <c r="N1904" s="1" t="s">
        <v>1741</v>
      </c>
      <c r="O1904" s="1" t="s">
        <v>1741</v>
      </c>
      <c r="P1904" s="1" t="s">
        <v>1741</v>
      </c>
      <c r="Q1904" s="1" t="s">
        <v>1741</v>
      </c>
      <c r="R1904" s="1" t="s">
        <v>1741</v>
      </c>
      <c r="S1904" s="1" t="s">
        <v>1741</v>
      </c>
      <c r="T1904" s="1" t="s">
        <v>1741</v>
      </c>
      <c r="U1904" s="1" t="s">
        <v>1741</v>
      </c>
      <c r="V1904" s="1" t="s">
        <v>1741</v>
      </c>
      <c r="W1904" s="3" t="s">
        <v>1741</v>
      </c>
      <c r="X1904" s="3" t="s">
        <v>1741</v>
      </c>
      <c r="Y1904" s="3" t="s">
        <v>1741</v>
      </c>
      <c r="Z1904" s="3" t="s">
        <v>1741</v>
      </c>
      <c r="AA1904" s="3" t="s">
        <v>1741</v>
      </c>
      <c r="AB1904" s="3" t="s">
        <v>1741</v>
      </c>
      <c r="AC1904" s="3" t="s">
        <v>1741</v>
      </c>
      <c r="AD1904" s="3" t="s">
        <v>1741</v>
      </c>
      <c r="AE1904" s="3" t="s">
        <v>1741</v>
      </c>
      <c r="AF1904" s="3" t="s">
        <v>1741</v>
      </c>
      <c r="AG1904" s="3" t="s">
        <v>1741</v>
      </c>
      <c r="AH1904" s="3" t="s">
        <v>1741</v>
      </c>
      <c r="AI1904" s="15" t="s">
        <v>1741</v>
      </c>
    </row>
    <row r="1905" spans="1:35" x14ac:dyDescent="0.3">
      <c r="A1905" s="108" t="s">
        <v>1741</v>
      </c>
      <c r="B1905" s="89" t="s">
        <v>550</v>
      </c>
      <c r="C1905" s="3" t="s">
        <v>263</v>
      </c>
      <c r="D1905" s="9">
        <v>2012</v>
      </c>
      <c r="E1905" s="4">
        <v>40937</v>
      </c>
      <c r="F1905" s="205">
        <v>6570050</v>
      </c>
      <c r="G1905" s="174">
        <v>156953</v>
      </c>
      <c r="H1905" s="1">
        <v>16</v>
      </c>
      <c r="I1905" s="1">
        <v>3.46</v>
      </c>
      <c r="J1905" s="1" t="s">
        <v>1741</v>
      </c>
      <c r="K1905" s="1" t="s">
        <v>1741</v>
      </c>
      <c r="L1905" s="1" t="s">
        <v>1741</v>
      </c>
      <c r="M1905" s="1" t="s">
        <v>1741</v>
      </c>
      <c r="N1905" s="1" t="s">
        <v>1741</v>
      </c>
      <c r="O1905" s="1" t="s">
        <v>1741</v>
      </c>
      <c r="P1905" s="1" t="s">
        <v>1741</v>
      </c>
      <c r="Q1905" s="1" t="s">
        <v>1741</v>
      </c>
      <c r="R1905" s="1" t="s">
        <v>1741</v>
      </c>
      <c r="S1905" s="1" t="s">
        <v>1741</v>
      </c>
      <c r="T1905" s="1" t="s">
        <v>1741</v>
      </c>
      <c r="U1905" s="1" t="s">
        <v>1741</v>
      </c>
      <c r="V1905" s="1" t="s">
        <v>1741</v>
      </c>
      <c r="W1905" s="3" t="s">
        <v>1741</v>
      </c>
      <c r="X1905" s="3" t="s">
        <v>1741</v>
      </c>
      <c r="Y1905" s="3" t="s">
        <v>1741</v>
      </c>
      <c r="Z1905" s="3" t="s">
        <v>1741</v>
      </c>
      <c r="AA1905" s="3" t="s">
        <v>1741</v>
      </c>
      <c r="AB1905" s="3" t="s">
        <v>1741</v>
      </c>
      <c r="AC1905" s="3" t="s">
        <v>1741</v>
      </c>
      <c r="AD1905" s="3" t="s">
        <v>1741</v>
      </c>
      <c r="AE1905" s="3" t="s">
        <v>1741</v>
      </c>
      <c r="AF1905" s="3" t="s">
        <v>1741</v>
      </c>
      <c r="AG1905" s="3" t="s">
        <v>1741</v>
      </c>
      <c r="AH1905" s="3" t="s">
        <v>1741</v>
      </c>
      <c r="AI1905" s="15" t="s">
        <v>1741</v>
      </c>
    </row>
    <row r="1906" spans="1:35" x14ac:dyDescent="0.3">
      <c r="A1906" s="108" t="s">
        <v>1741</v>
      </c>
      <c r="B1906" s="89" t="s">
        <v>550</v>
      </c>
      <c r="C1906" s="3" t="s">
        <v>263</v>
      </c>
      <c r="D1906" s="9">
        <v>2012</v>
      </c>
      <c r="E1906" s="4">
        <v>40962</v>
      </c>
      <c r="F1906" s="205">
        <v>6570050</v>
      </c>
      <c r="G1906" s="174">
        <v>156953</v>
      </c>
      <c r="H1906" s="1">
        <v>14.3</v>
      </c>
      <c r="I1906" s="1">
        <v>3.05</v>
      </c>
      <c r="J1906" s="1" t="s">
        <v>1741</v>
      </c>
      <c r="K1906" s="1" t="s">
        <v>1741</v>
      </c>
      <c r="L1906" s="1" t="s">
        <v>1741</v>
      </c>
      <c r="M1906" s="1" t="s">
        <v>1741</v>
      </c>
      <c r="N1906" s="1" t="s">
        <v>1741</v>
      </c>
      <c r="O1906" s="1" t="s">
        <v>1741</v>
      </c>
      <c r="P1906" s="1" t="s">
        <v>1741</v>
      </c>
      <c r="Q1906" s="1" t="s">
        <v>1741</v>
      </c>
      <c r="R1906" s="1" t="s">
        <v>1741</v>
      </c>
      <c r="S1906" s="1" t="s">
        <v>1741</v>
      </c>
      <c r="T1906" s="1" t="s">
        <v>1741</v>
      </c>
      <c r="U1906" s="1" t="s">
        <v>1741</v>
      </c>
      <c r="V1906" s="1" t="s">
        <v>1741</v>
      </c>
      <c r="W1906" s="3" t="s">
        <v>1741</v>
      </c>
      <c r="X1906" s="3" t="s">
        <v>1741</v>
      </c>
      <c r="Y1906" s="3" t="s">
        <v>1741</v>
      </c>
      <c r="Z1906" s="3" t="s">
        <v>1741</v>
      </c>
      <c r="AA1906" s="3" t="s">
        <v>1741</v>
      </c>
      <c r="AB1906" s="3" t="s">
        <v>1741</v>
      </c>
      <c r="AC1906" s="3" t="s">
        <v>1741</v>
      </c>
      <c r="AD1906" s="3" t="s">
        <v>1741</v>
      </c>
      <c r="AE1906" s="3" t="s">
        <v>1741</v>
      </c>
      <c r="AF1906" s="3" t="s">
        <v>1741</v>
      </c>
      <c r="AG1906" s="3" t="s">
        <v>1741</v>
      </c>
      <c r="AH1906" s="3" t="s">
        <v>1741</v>
      </c>
      <c r="AI1906" s="15" t="s">
        <v>1741</v>
      </c>
    </row>
    <row r="1907" spans="1:35" x14ac:dyDescent="0.3">
      <c r="A1907" s="108" t="s">
        <v>1741</v>
      </c>
      <c r="B1907" s="89" t="s">
        <v>550</v>
      </c>
      <c r="C1907" s="3" t="s">
        <v>263</v>
      </c>
      <c r="D1907" s="9">
        <v>2012</v>
      </c>
      <c r="E1907" s="4">
        <v>40995</v>
      </c>
      <c r="F1907" s="205">
        <v>6570050</v>
      </c>
      <c r="G1907" s="174">
        <v>156953</v>
      </c>
      <c r="H1907" s="1">
        <v>14.7</v>
      </c>
      <c r="I1907" s="1">
        <v>2.61</v>
      </c>
      <c r="J1907" s="1" t="s">
        <v>1741</v>
      </c>
      <c r="K1907" s="1" t="s">
        <v>1741</v>
      </c>
      <c r="L1907" s="1" t="s">
        <v>1741</v>
      </c>
      <c r="M1907" s="1" t="s">
        <v>1741</v>
      </c>
      <c r="N1907" s="1" t="s">
        <v>1741</v>
      </c>
      <c r="O1907" s="1" t="s">
        <v>1741</v>
      </c>
      <c r="P1907" s="1" t="s">
        <v>1741</v>
      </c>
      <c r="Q1907" s="1" t="s">
        <v>1741</v>
      </c>
      <c r="R1907" s="1" t="s">
        <v>1741</v>
      </c>
      <c r="S1907" s="1" t="s">
        <v>1741</v>
      </c>
      <c r="T1907" s="1" t="s">
        <v>1741</v>
      </c>
      <c r="U1907" s="1" t="s">
        <v>1741</v>
      </c>
      <c r="V1907" s="1" t="s">
        <v>1741</v>
      </c>
      <c r="W1907" s="3" t="s">
        <v>1741</v>
      </c>
      <c r="X1907" s="3" t="s">
        <v>1741</v>
      </c>
      <c r="Y1907" s="3" t="s">
        <v>1741</v>
      </c>
      <c r="Z1907" s="3" t="s">
        <v>1741</v>
      </c>
      <c r="AA1907" s="3" t="s">
        <v>1741</v>
      </c>
      <c r="AB1907" s="3" t="s">
        <v>1741</v>
      </c>
      <c r="AC1907" s="3" t="s">
        <v>1741</v>
      </c>
      <c r="AD1907" s="3" t="s">
        <v>1741</v>
      </c>
      <c r="AE1907" s="3" t="s">
        <v>1741</v>
      </c>
      <c r="AF1907" s="3" t="s">
        <v>1741</v>
      </c>
      <c r="AG1907" s="3" t="s">
        <v>1741</v>
      </c>
      <c r="AH1907" s="3" t="s">
        <v>1741</v>
      </c>
      <c r="AI1907" s="15" t="s">
        <v>1741</v>
      </c>
    </row>
    <row r="1908" spans="1:35" x14ac:dyDescent="0.3">
      <c r="A1908" s="108" t="s">
        <v>1741</v>
      </c>
      <c r="B1908" s="89" t="s">
        <v>550</v>
      </c>
      <c r="C1908" s="3" t="s">
        <v>263</v>
      </c>
      <c r="D1908" s="9">
        <v>2012</v>
      </c>
      <c r="E1908" s="4">
        <v>41026</v>
      </c>
      <c r="F1908" s="205">
        <v>6570050</v>
      </c>
      <c r="G1908" s="174">
        <v>156953</v>
      </c>
      <c r="H1908" s="1">
        <v>13.7</v>
      </c>
      <c r="I1908" s="1">
        <v>2.02</v>
      </c>
      <c r="J1908" s="1" t="s">
        <v>1741</v>
      </c>
      <c r="K1908" s="1" t="s">
        <v>1741</v>
      </c>
      <c r="L1908" s="1" t="s">
        <v>1741</v>
      </c>
      <c r="M1908" s="1" t="s">
        <v>1741</v>
      </c>
      <c r="N1908" s="1" t="s">
        <v>1741</v>
      </c>
      <c r="O1908" s="1" t="s">
        <v>1741</v>
      </c>
      <c r="P1908" s="1" t="s">
        <v>1741</v>
      </c>
      <c r="Q1908" s="1" t="s">
        <v>1741</v>
      </c>
      <c r="R1908" s="1" t="s">
        <v>1741</v>
      </c>
      <c r="S1908" s="1" t="s">
        <v>1741</v>
      </c>
      <c r="T1908" s="1" t="s">
        <v>1741</v>
      </c>
      <c r="U1908" s="1" t="s">
        <v>1741</v>
      </c>
      <c r="V1908" s="1" t="s">
        <v>1741</v>
      </c>
      <c r="W1908" s="3" t="s">
        <v>1741</v>
      </c>
      <c r="X1908" s="3" t="s">
        <v>1741</v>
      </c>
      <c r="Y1908" s="3" t="s">
        <v>1741</v>
      </c>
      <c r="Z1908" s="3" t="s">
        <v>1741</v>
      </c>
      <c r="AA1908" s="3" t="s">
        <v>1741</v>
      </c>
      <c r="AB1908" s="3" t="s">
        <v>1741</v>
      </c>
      <c r="AC1908" s="3" t="s">
        <v>1741</v>
      </c>
      <c r="AD1908" s="3" t="s">
        <v>1741</v>
      </c>
      <c r="AE1908" s="3" t="s">
        <v>1741</v>
      </c>
      <c r="AF1908" s="3" t="s">
        <v>1741</v>
      </c>
      <c r="AG1908" s="3" t="s">
        <v>1741</v>
      </c>
      <c r="AH1908" s="3" t="s">
        <v>1741</v>
      </c>
      <c r="AI1908" s="15" t="s">
        <v>1741</v>
      </c>
    </row>
    <row r="1909" spans="1:35" x14ac:dyDescent="0.3">
      <c r="A1909" s="108" t="s">
        <v>1741</v>
      </c>
      <c r="B1909" s="89" t="s">
        <v>550</v>
      </c>
      <c r="C1909" s="3" t="s">
        <v>263</v>
      </c>
      <c r="D1909" s="9">
        <v>2012</v>
      </c>
      <c r="E1909" s="4">
        <v>41059</v>
      </c>
      <c r="F1909" s="205">
        <v>6570050</v>
      </c>
      <c r="G1909" s="174">
        <v>156953</v>
      </c>
      <c r="H1909" s="1">
        <v>9.6999999999999993</v>
      </c>
      <c r="I1909" s="1">
        <v>3.32</v>
      </c>
      <c r="J1909" s="1" t="s">
        <v>1741</v>
      </c>
      <c r="K1909" s="1" t="s">
        <v>1741</v>
      </c>
      <c r="L1909" s="1" t="s">
        <v>1741</v>
      </c>
      <c r="M1909" s="1" t="s">
        <v>1741</v>
      </c>
      <c r="N1909" s="1" t="s">
        <v>1741</v>
      </c>
      <c r="O1909" s="1" t="s">
        <v>1741</v>
      </c>
      <c r="P1909" s="1" t="s">
        <v>1741</v>
      </c>
      <c r="Q1909" s="1" t="s">
        <v>1741</v>
      </c>
      <c r="R1909" s="1" t="s">
        <v>1741</v>
      </c>
      <c r="S1909" s="1" t="s">
        <v>1741</v>
      </c>
      <c r="T1909" s="1" t="s">
        <v>1741</v>
      </c>
      <c r="U1909" s="1" t="s">
        <v>1741</v>
      </c>
      <c r="V1909" s="1" t="s">
        <v>1741</v>
      </c>
      <c r="W1909" s="3" t="s">
        <v>1741</v>
      </c>
      <c r="X1909" s="3" t="s">
        <v>1741</v>
      </c>
      <c r="Y1909" s="3" t="s">
        <v>1741</v>
      </c>
      <c r="Z1909" s="3" t="s">
        <v>1741</v>
      </c>
      <c r="AA1909" s="3" t="s">
        <v>1741</v>
      </c>
      <c r="AB1909" s="3" t="s">
        <v>1741</v>
      </c>
      <c r="AC1909" s="3" t="s">
        <v>1741</v>
      </c>
      <c r="AD1909" s="3" t="s">
        <v>1741</v>
      </c>
      <c r="AE1909" s="3" t="s">
        <v>1741</v>
      </c>
      <c r="AF1909" s="3" t="s">
        <v>1741</v>
      </c>
      <c r="AG1909" s="3" t="s">
        <v>1741</v>
      </c>
      <c r="AH1909" s="3" t="s">
        <v>1741</v>
      </c>
      <c r="AI1909" s="15" t="s">
        <v>1741</v>
      </c>
    </row>
    <row r="1910" spans="1:35" x14ac:dyDescent="0.3">
      <c r="A1910" s="108" t="s">
        <v>1741</v>
      </c>
      <c r="B1910" s="89" t="s">
        <v>550</v>
      </c>
      <c r="C1910" s="3" t="s">
        <v>263</v>
      </c>
      <c r="D1910" s="9">
        <v>2012</v>
      </c>
      <c r="E1910" s="4">
        <v>41088</v>
      </c>
      <c r="F1910" s="205">
        <v>6570050</v>
      </c>
      <c r="G1910" s="174">
        <v>156953</v>
      </c>
      <c r="H1910" s="1">
        <v>5.29</v>
      </c>
      <c r="I1910" s="1">
        <v>3.87</v>
      </c>
      <c r="J1910" s="1" t="s">
        <v>1741</v>
      </c>
      <c r="K1910" s="1" t="s">
        <v>1741</v>
      </c>
      <c r="L1910" s="1" t="s">
        <v>1741</v>
      </c>
      <c r="M1910" s="1" t="s">
        <v>1741</v>
      </c>
      <c r="N1910" s="1" t="s">
        <v>1741</v>
      </c>
      <c r="O1910" s="1" t="s">
        <v>1741</v>
      </c>
      <c r="P1910" s="1" t="s">
        <v>1741</v>
      </c>
      <c r="Q1910" s="1" t="s">
        <v>1741</v>
      </c>
      <c r="R1910" s="1" t="s">
        <v>1741</v>
      </c>
      <c r="S1910" s="1" t="s">
        <v>1741</v>
      </c>
      <c r="T1910" s="1" t="s">
        <v>1741</v>
      </c>
      <c r="U1910" s="1" t="s">
        <v>1741</v>
      </c>
      <c r="V1910" s="1" t="s">
        <v>1741</v>
      </c>
      <c r="W1910" s="3" t="s">
        <v>1741</v>
      </c>
      <c r="X1910" s="3" t="s">
        <v>1741</v>
      </c>
      <c r="Y1910" s="3" t="s">
        <v>1741</v>
      </c>
      <c r="Z1910" s="3" t="s">
        <v>1741</v>
      </c>
      <c r="AA1910" s="3" t="s">
        <v>1741</v>
      </c>
      <c r="AB1910" s="3" t="s">
        <v>1741</v>
      </c>
      <c r="AC1910" s="3" t="s">
        <v>1741</v>
      </c>
      <c r="AD1910" s="3" t="s">
        <v>1741</v>
      </c>
      <c r="AE1910" s="3" t="s">
        <v>1741</v>
      </c>
      <c r="AF1910" s="3" t="s">
        <v>1741</v>
      </c>
      <c r="AG1910" s="3" t="s">
        <v>1741</v>
      </c>
      <c r="AH1910" s="3" t="s">
        <v>1741</v>
      </c>
      <c r="AI1910" s="15" t="s">
        <v>1741</v>
      </c>
    </row>
    <row r="1911" spans="1:35" x14ac:dyDescent="0.3">
      <c r="A1911" s="108" t="s">
        <v>1741</v>
      </c>
      <c r="B1911" s="89" t="s">
        <v>550</v>
      </c>
      <c r="C1911" s="3" t="s">
        <v>263</v>
      </c>
      <c r="D1911" s="9">
        <v>2012</v>
      </c>
      <c r="E1911" s="4">
        <v>41115</v>
      </c>
      <c r="F1911" s="205">
        <v>6570050</v>
      </c>
      <c r="G1911" s="174">
        <v>156953</v>
      </c>
      <c r="H1911" s="1">
        <v>11.5</v>
      </c>
      <c r="I1911" s="1">
        <v>3.18</v>
      </c>
      <c r="J1911" s="1" t="s">
        <v>1741</v>
      </c>
      <c r="K1911" s="1" t="s">
        <v>1741</v>
      </c>
      <c r="L1911" s="1" t="s">
        <v>1741</v>
      </c>
      <c r="M1911" s="1" t="s">
        <v>1741</v>
      </c>
      <c r="N1911" s="1" t="s">
        <v>1741</v>
      </c>
      <c r="O1911" s="1" t="s">
        <v>1741</v>
      </c>
      <c r="P1911" s="1" t="s">
        <v>1741</v>
      </c>
      <c r="Q1911" s="1" t="s">
        <v>1741</v>
      </c>
      <c r="R1911" s="1" t="s">
        <v>1741</v>
      </c>
      <c r="S1911" s="1" t="s">
        <v>1741</v>
      </c>
      <c r="T1911" s="1" t="s">
        <v>1741</v>
      </c>
      <c r="U1911" s="1" t="s">
        <v>1741</v>
      </c>
      <c r="V1911" s="1" t="s">
        <v>1741</v>
      </c>
      <c r="W1911" s="3" t="s">
        <v>1741</v>
      </c>
      <c r="X1911" s="3" t="s">
        <v>1741</v>
      </c>
      <c r="Y1911" s="3" t="s">
        <v>1741</v>
      </c>
      <c r="Z1911" s="3" t="s">
        <v>1741</v>
      </c>
      <c r="AA1911" s="3" t="s">
        <v>1741</v>
      </c>
      <c r="AB1911" s="3" t="s">
        <v>1741</v>
      </c>
      <c r="AC1911" s="3" t="s">
        <v>1741</v>
      </c>
      <c r="AD1911" s="3" t="s">
        <v>1741</v>
      </c>
      <c r="AE1911" s="3" t="s">
        <v>1741</v>
      </c>
      <c r="AF1911" s="3" t="s">
        <v>1741</v>
      </c>
      <c r="AG1911" s="3" t="s">
        <v>1741</v>
      </c>
      <c r="AH1911" s="3" t="s">
        <v>1741</v>
      </c>
      <c r="AI1911" s="15" t="s">
        <v>1741</v>
      </c>
    </row>
    <row r="1912" spans="1:35" x14ac:dyDescent="0.3">
      <c r="A1912" s="108" t="s">
        <v>1741</v>
      </c>
      <c r="B1912" s="89" t="s">
        <v>550</v>
      </c>
      <c r="C1912" s="3" t="s">
        <v>263</v>
      </c>
      <c r="D1912" s="9">
        <v>2012</v>
      </c>
      <c r="E1912" s="4">
        <v>41149</v>
      </c>
      <c r="F1912" s="205">
        <v>6570050</v>
      </c>
      <c r="G1912" s="174">
        <v>156953</v>
      </c>
      <c r="H1912" s="1">
        <v>10.199999999999999</v>
      </c>
      <c r="I1912" s="1">
        <v>2.86</v>
      </c>
      <c r="J1912" s="1" t="s">
        <v>1741</v>
      </c>
      <c r="K1912" s="1" t="s">
        <v>1741</v>
      </c>
      <c r="L1912" s="1" t="s">
        <v>1741</v>
      </c>
      <c r="M1912" s="1" t="s">
        <v>1741</v>
      </c>
      <c r="N1912" s="1" t="s">
        <v>1741</v>
      </c>
      <c r="O1912" s="1" t="s">
        <v>1741</v>
      </c>
      <c r="P1912" s="1" t="s">
        <v>1741</v>
      </c>
      <c r="Q1912" s="1" t="s">
        <v>1741</v>
      </c>
      <c r="R1912" s="1" t="s">
        <v>1741</v>
      </c>
      <c r="S1912" s="1" t="s">
        <v>1741</v>
      </c>
      <c r="T1912" s="1" t="s">
        <v>1741</v>
      </c>
      <c r="U1912" s="1" t="s">
        <v>1741</v>
      </c>
      <c r="V1912" s="1" t="s">
        <v>1741</v>
      </c>
      <c r="W1912" s="3" t="s">
        <v>1741</v>
      </c>
      <c r="X1912" s="3" t="s">
        <v>1741</v>
      </c>
      <c r="Y1912" s="3" t="s">
        <v>1741</v>
      </c>
      <c r="Z1912" s="3" t="s">
        <v>1741</v>
      </c>
      <c r="AA1912" s="3" t="s">
        <v>1741</v>
      </c>
      <c r="AB1912" s="3" t="s">
        <v>1741</v>
      </c>
      <c r="AC1912" s="3" t="s">
        <v>1741</v>
      </c>
      <c r="AD1912" s="3" t="s">
        <v>1741</v>
      </c>
      <c r="AE1912" s="3" t="s">
        <v>1741</v>
      </c>
      <c r="AF1912" s="3" t="s">
        <v>1741</v>
      </c>
      <c r="AG1912" s="3" t="s">
        <v>1741</v>
      </c>
      <c r="AH1912" s="3" t="s">
        <v>1741</v>
      </c>
      <c r="AI1912" s="15" t="s">
        <v>1741</v>
      </c>
    </row>
    <row r="1913" spans="1:35" x14ac:dyDescent="0.3">
      <c r="A1913" s="108" t="s">
        <v>1741</v>
      </c>
      <c r="B1913" s="89" t="s">
        <v>550</v>
      </c>
      <c r="C1913" s="3" t="s">
        <v>263</v>
      </c>
      <c r="D1913" s="9">
        <v>2012</v>
      </c>
      <c r="E1913" s="4">
        <v>41179</v>
      </c>
      <c r="F1913" s="205">
        <v>6570050</v>
      </c>
      <c r="G1913" s="174">
        <v>156953</v>
      </c>
      <c r="H1913" s="1">
        <v>8.36</v>
      </c>
      <c r="I1913" s="1">
        <v>1.89</v>
      </c>
      <c r="J1913" s="1" t="s">
        <v>1741</v>
      </c>
      <c r="K1913" s="1" t="s">
        <v>1741</v>
      </c>
      <c r="L1913" s="1" t="s">
        <v>1741</v>
      </c>
      <c r="M1913" s="1" t="s">
        <v>1741</v>
      </c>
      <c r="N1913" s="1" t="s">
        <v>1741</v>
      </c>
      <c r="O1913" s="1" t="s">
        <v>1741</v>
      </c>
      <c r="P1913" s="1" t="s">
        <v>1741</v>
      </c>
      <c r="Q1913" s="1" t="s">
        <v>1741</v>
      </c>
      <c r="R1913" s="1" t="s">
        <v>1741</v>
      </c>
      <c r="S1913" s="1" t="s">
        <v>1741</v>
      </c>
      <c r="T1913" s="1" t="s">
        <v>1741</v>
      </c>
      <c r="U1913" s="1" t="s">
        <v>1741</v>
      </c>
      <c r="V1913" s="1" t="s">
        <v>1741</v>
      </c>
      <c r="W1913" s="3" t="s">
        <v>1741</v>
      </c>
      <c r="X1913" s="3" t="s">
        <v>1741</v>
      </c>
      <c r="Y1913" s="3" t="s">
        <v>1741</v>
      </c>
      <c r="Z1913" s="3" t="s">
        <v>1741</v>
      </c>
      <c r="AA1913" s="3" t="s">
        <v>1741</v>
      </c>
      <c r="AB1913" s="3" t="s">
        <v>1741</v>
      </c>
      <c r="AC1913" s="3" t="s">
        <v>1741</v>
      </c>
      <c r="AD1913" s="3" t="s">
        <v>1741</v>
      </c>
      <c r="AE1913" s="3" t="s">
        <v>1741</v>
      </c>
      <c r="AF1913" s="3" t="s">
        <v>1741</v>
      </c>
      <c r="AG1913" s="3" t="s">
        <v>1741</v>
      </c>
      <c r="AH1913" s="3" t="s">
        <v>1741</v>
      </c>
      <c r="AI1913" s="15" t="s">
        <v>1741</v>
      </c>
    </row>
    <row r="1914" spans="1:35" x14ac:dyDescent="0.3">
      <c r="A1914" s="108" t="s">
        <v>1741</v>
      </c>
      <c r="B1914" s="89" t="s">
        <v>550</v>
      </c>
      <c r="C1914" s="3" t="s">
        <v>263</v>
      </c>
      <c r="D1914" s="9">
        <v>2012</v>
      </c>
      <c r="E1914" s="4">
        <v>41208</v>
      </c>
      <c r="F1914" s="205">
        <v>6570050</v>
      </c>
      <c r="G1914" s="174">
        <v>156953</v>
      </c>
      <c r="H1914" s="1">
        <v>9.52</v>
      </c>
      <c r="I1914" s="1">
        <v>3.92</v>
      </c>
      <c r="J1914" s="1" t="s">
        <v>1741</v>
      </c>
      <c r="K1914" s="1" t="s">
        <v>1741</v>
      </c>
      <c r="L1914" s="1" t="s">
        <v>1741</v>
      </c>
      <c r="M1914" s="1" t="s">
        <v>1741</v>
      </c>
      <c r="N1914" s="1" t="s">
        <v>1741</v>
      </c>
      <c r="O1914" s="1" t="s">
        <v>1741</v>
      </c>
      <c r="P1914" s="1" t="s">
        <v>1741</v>
      </c>
      <c r="Q1914" s="1" t="s">
        <v>1741</v>
      </c>
      <c r="R1914" s="1" t="s">
        <v>1741</v>
      </c>
      <c r="S1914" s="1" t="s">
        <v>1741</v>
      </c>
      <c r="T1914" s="1" t="s">
        <v>1741</v>
      </c>
      <c r="U1914" s="1" t="s">
        <v>1741</v>
      </c>
      <c r="V1914" s="1" t="s">
        <v>1741</v>
      </c>
      <c r="W1914" s="3" t="s">
        <v>1741</v>
      </c>
      <c r="X1914" s="3" t="s">
        <v>1741</v>
      </c>
      <c r="Y1914" s="3" t="s">
        <v>1741</v>
      </c>
      <c r="Z1914" s="3" t="s">
        <v>1741</v>
      </c>
      <c r="AA1914" s="3" t="s">
        <v>1741</v>
      </c>
      <c r="AB1914" s="3" t="s">
        <v>1741</v>
      </c>
      <c r="AC1914" s="3" t="s">
        <v>1741</v>
      </c>
      <c r="AD1914" s="3" t="s">
        <v>1741</v>
      </c>
      <c r="AE1914" s="3" t="s">
        <v>1741</v>
      </c>
      <c r="AF1914" s="3" t="s">
        <v>1741</v>
      </c>
      <c r="AG1914" s="3" t="s">
        <v>1741</v>
      </c>
      <c r="AH1914" s="3" t="s">
        <v>1741</v>
      </c>
      <c r="AI1914" s="15" t="s">
        <v>1741</v>
      </c>
    </row>
    <row r="1915" spans="1:35" x14ac:dyDescent="0.3">
      <c r="A1915" s="108" t="s">
        <v>1741</v>
      </c>
      <c r="B1915" s="89" t="s">
        <v>550</v>
      </c>
      <c r="C1915" s="3" t="s">
        <v>263</v>
      </c>
      <c r="D1915" s="9">
        <v>2012</v>
      </c>
      <c r="E1915" s="4">
        <v>41242</v>
      </c>
      <c r="F1915" s="205">
        <v>6570050</v>
      </c>
      <c r="G1915" s="174">
        <v>156953</v>
      </c>
      <c r="H1915" s="1">
        <v>9.75</v>
      </c>
      <c r="I1915" s="1">
        <v>2.0499999999999998</v>
      </c>
      <c r="J1915" s="1" t="s">
        <v>1741</v>
      </c>
      <c r="K1915" s="1" t="s">
        <v>1741</v>
      </c>
      <c r="L1915" s="1" t="s">
        <v>1741</v>
      </c>
      <c r="M1915" s="1" t="s">
        <v>1741</v>
      </c>
      <c r="N1915" s="1" t="s">
        <v>1741</v>
      </c>
      <c r="O1915" s="1" t="s">
        <v>1741</v>
      </c>
      <c r="P1915" s="1" t="s">
        <v>1741</v>
      </c>
      <c r="Q1915" s="1" t="s">
        <v>1741</v>
      </c>
      <c r="R1915" s="1" t="s">
        <v>1741</v>
      </c>
      <c r="S1915" s="1" t="s">
        <v>1741</v>
      </c>
      <c r="T1915" s="1" t="s">
        <v>1741</v>
      </c>
      <c r="U1915" s="1" t="s">
        <v>1741</v>
      </c>
      <c r="V1915" s="1" t="s">
        <v>1741</v>
      </c>
      <c r="W1915" s="3" t="s">
        <v>1741</v>
      </c>
      <c r="X1915" s="3" t="s">
        <v>1741</v>
      </c>
      <c r="Y1915" s="3" t="s">
        <v>1741</v>
      </c>
      <c r="Z1915" s="3" t="s">
        <v>1741</v>
      </c>
      <c r="AA1915" s="3" t="s">
        <v>1741</v>
      </c>
      <c r="AB1915" s="3" t="s">
        <v>1741</v>
      </c>
      <c r="AC1915" s="3" t="s">
        <v>1741</v>
      </c>
      <c r="AD1915" s="3" t="s">
        <v>1741</v>
      </c>
      <c r="AE1915" s="3" t="s">
        <v>1741</v>
      </c>
      <c r="AF1915" s="3" t="s">
        <v>1741</v>
      </c>
      <c r="AG1915" s="3" t="s">
        <v>1741</v>
      </c>
      <c r="AH1915" s="3" t="s">
        <v>1741</v>
      </c>
      <c r="AI1915" s="15" t="s">
        <v>1741</v>
      </c>
    </row>
    <row r="1916" spans="1:35" x14ac:dyDescent="0.3">
      <c r="A1916" s="109" t="s">
        <v>1741</v>
      </c>
      <c r="B1916" s="111" t="s">
        <v>550</v>
      </c>
      <c r="C1916" s="3" t="s">
        <v>263</v>
      </c>
      <c r="D1916" s="17">
        <v>2012</v>
      </c>
      <c r="E1916" s="18">
        <v>41270</v>
      </c>
      <c r="F1916" s="215">
        <v>6570050</v>
      </c>
      <c r="G1916" s="216">
        <v>156953</v>
      </c>
      <c r="H1916" s="19">
        <v>9.3699999999999992</v>
      </c>
      <c r="I1916" s="19">
        <v>3.28</v>
      </c>
      <c r="J1916" s="19" t="s">
        <v>1741</v>
      </c>
      <c r="K1916" s="19" t="s">
        <v>1741</v>
      </c>
      <c r="L1916" s="19" t="s">
        <v>1741</v>
      </c>
      <c r="M1916" s="19" t="s">
        <v>1741</v>
      </c>
      <c r="N1916" s="19" t="s">
        <v>1741</v>
      </c>
      <c r="O1916" s="19" t="s">
        <v>1741</v>
      </c>
      <c r="P1916" s="19" t="s">
        <v>1741</v>
      </c>
      <c r="Q1916" s="19" t="s">
        <v>1741</v>
      </c>
      <c r="R1916" s="19" t="s">
        <v>1741</v>
      </c>
      <c r="S1916" s="19" t="s">
        <v>1741</v>
      </c>
      <c r="T1916" s="19" t="s">
        <v>1741</v>
      </c>
      <c r="U1916" s="19" t="s">
        <v>1741</v>
      </c>
      <c r="V1916" s="19" t="s">
        <v>1741</v>
      </c>
      <c r="W1916" s="16" t="s">
        <v>1741</v>
      </c>
      <c r="X1916" s="16" t="s">
        <v>1741</v>
      </c>
      <c r="Y1916" s="16" t="s">
        <v>1741</v>
      </c>
      <c r="Z1916" s="16" t="s">
        <v>1741</v>
      </c>
      <c r="AA1916" s="16" t="s">
        <v>1741</v>
      </c>
      <c r="AB1916" s="16" t="s">
        <v>1741</v>
      </c>
      <c r="AC1916" s="16" t="s">
        <v>1741</v>
      </c>
      <c r="AD1916" s="16" t="s">
        <v>1741</v>
      </c>
      <c r="AE1916" s="16" t="s">
        <v>1741</v>
      </c>
      <c r="AF1916" s="16" t="s">
        <v>1741</v>
      </c>
      <c r="AG1916" s="16" t="s">
        <v>1741</v>
      </c>
      <c r="AH1916" s="16" t="s">
        <v>1741</v>
      </c>
      <c r="AI1916" s="22" t="s">
        <v>1741</v>
      </c>
    </row>
  </sheetData>
  <conditionalFormatting sqref="AC815:AI815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AC544:AI544">
    <cfRule type="cellIs" dxfId="1" priority="1" operator="lessThan">
      <formula>1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6"/>
  <sheetViews>
    <sheetView topLeftCell="A19" zoomScale="50" zoomScaleNormal="50" workbookViewId="0">
      <selection activeCell="D29" sqref="D29"/>
    </sheetView>
  </sheetViews>
  <sheetFormatPr defaultColWidth="9" defaultRowHeight="14" x14ac:dyDescent="0.3"/>
  <cols>
    <col min="1" max="1" width="14.33203125" style="87" bestFit="1" customWidth="1"/>
    <col min="2" max="2" width="35.58203125" style="87" bestFit="1" customWidth="1"/>
    <col min="3" max="3" width="35.58203125" style="87" customWidth="1"/>
    <col min="4" max="4" width="53.08203125" style="87" bestFit="1" customWidth="1"/>
    <col min="5" max="6" width="16.58203125" style="87" bestFit="1" customWidth="1"/>
    <col min="7" max="7" width="13.33203125" style="87" bestFit="1" customWidth="1"/>
    <col min="8" max="8" width="11.5" style="87" bestFit="1" customWidth="1"/>
    <col min="9" max="15" width="9" style="87"/>
    <col min="16" max="16384" width="9" style="88"/>
  </cols>
  <sheetData>
    <row r="1" spans="1:14" x14ac:dyDescent="0.3">
      <c r="A1" s="120" t="s">
        <v>13</v>
      </c>
      <c r="B1" s="121" t="s">
        <v>249</v>
      </c>
      <c r="C1" s="121" t="s">
        <v>14</v>
      </c>
      <c r="D1" s="121" t="s">
        <v>15</v>
      </c>
      <c r="E1" s="121" t="s">
        <v>16</v>
      </c>
      <c r="F1" s="121" t="s">
        <v>250</v>
      </c>
      <c r="G1" s="121" t="s">
        <v>17</v>
      </c>
      <c r="H1" s="126" t="s">
        <v>1364</v>
      </c>
      <c r="I1" s="126" t="s">
        <v>1365</v>
      </c>
      <c r="J1" s="126" t="s">
        <v>1366</v>
      </c>
      <c r="K1" s="126" t="s">
        <v>1367</v>
      </c>
      <c r="L1" s="126" t="s">
        <v>1368</v>
      </c>
      <c r="M1" s="126" t="s">
        <v>1369</v>
      </c>
      <c r="N1" s="127" t="s">
        <v>1370</v>
      </c>
    </row>
    <row r="2" spans="1:14" x14ac:dyDescent="0.3">
      <c r="A2" s="112" t="s">
        <v>13</v>
      </c>
      <c r="B2" s="113" t="s">
        <v>249</v>
      </c>
      <c r="C2" s="113" t="s">
        <v>14</v>
      </c>
      <c r="D2" s="113" t="s">
        <v>31</v>
      </c>
      <c r="E2" s="113" t="s">
        <v>31</v>
      </c>
      <c r="F2" s="113" t="s">
        <v>1284</v>
      </c>
      <c r="G2" s="113" t="s">
        <v>1281</v>
      </c>
      <c r="H2" s="136" t="s">
        <v>30</v>
      </c>
      <c r="I2" s="136" t="s">
        <v>30</v>
      </c>
      <c r="J2" s="136" t="s">
        <v>30</v>
      </c>
      <c r="K2" s="136" t="s">
        <v>30</v>
      </c>
      <c r="L2" s="136" t="s">
        <v>30</v>
      </c>
      <c r="M2" s="136" t="s">
        <v>30</v>
      </c>
      <c r="N2" s="178" t="s">
        <v>30</v>
      </c>
    </row>
    <row r="3" spans="1:14" x14ac:dyDescent="0.3">
      <c r="A3" s="195" t="s">
        <v>2016</v>
      </c>
      <c r="B3" s="45" t="s">
        <v>546</v>
      </c>
      <c r="C3" s="87" t="s">
        <v>32</v>
      </c>
      <c r="D3" s="144">
        <v>152125</v>
      </c>
      <c r="E3" s="144">
        <v>6576900</v>
      </c>
      <c r="F3" s="45">
        <v>2022</v>
      </c>
      <c r="G3" s="187">
        <v>44788</v>
      </c>
      <c r="H3" s="188" t="s">
        <v>1742</v>
      </c>
      <c r="I3" s="188">
        <v>5.9000000000000003E-4</v>
      </c>
      <c r="J3" s="188">
        <v>4.8999999999999998E-4</v>
      </c>
      <c r="K3" s="188">
        <v>2.4000000000000001E-4</v>
      </c>
      <c r="L3" s="188">
        <v>2.52E-4</v>
      </c>
      <c r="M3" s="188">
        <v>3.6999999999999999E-4</v>
      </c>
      <c r="N3" s="188">
        <v>3.1E-4</v>
      </c>
    </row>
    <row r="4" spans="1:14" x14ac:dyDescent="0.3">
      <c r="A4" s="195" t="s">
        <v>2017</v>
      </c>
      <c r="B4" s="45" t="s">
        <v>546</v>
      </c>
      <c r="C4" s="87" t="s">
        <v>32</v>
      </c>
      <c r="D4" s="144">
        <v>152125</v>
      </c>
      <c r="E4" s="144">
        <v>6576900</v>
      </c>
      <c r="F4" s="45">
        <v>2022</v>
      </c>
      <c r="G4" s="187">
        <v>44635</v>
      </c>
      <c r="H4" s="188" t="s">
        <v>1742</v>
      </c>
      <c r="I4" s="188">
        <v>1.6299999999999999E-3</v>
      </c>
      <c r="J4" s="188">
        <v>3.8000000000000002E-4</v>
      </c>
      <c r="K4" s="188" t="s">
        <v>1743</v>
      </c>
      <c r="L4" s="188">
        <v>2.72E-4</v>
      </c>
      <c r="M4" s="188">
        <v>3.3E-4</v>
      </c>
      <c r="N4" s="188">
        <v>2.4000000000000001E-4</v>
      </c>
    </row>
    <row r="5" spans="1:14" x14ac:dyDescent="0.3">
      <c r="A5" s="195" t="s">
        <v>2018</v>
      </c>
      <c r="B5" s="45" t="s">
        <v>546</v>
      </c>
      <c r="C5" s="87" t="s">
        <v>32</v>
      </c>
      <c r="D5" s="144">
        <v>152125</v>
      </c>
      <c r="E5" s="144">
        <v>6576900</v>
      </c>
      <c r="F5" s="45">
        <v>2022</v>
      </c>
      <c r="G5" s="187">
        <v>44666</v>
      </c>
      <c r="H5" s="188" t="s">
        <v>1742</v>
      </c>
      <c r="I5" s="188">
        <v>1.6100000000000001E-3</v>
      </c>
      <c r="J5" s="188">
        <v>9.8999999999999999E-4</v>
      </c>
      <c r="K5" s="188">
        <v>3.4000000000000002E-4</v>
      </c>
      <c r="L5" s="188">
        <v>3.6400000000000001E-4</v>
      </c>
      <c r="M5" s="188">
        <v>8.4000000000000003E-4</v>
      </c>
      <c r="N5" s="188">
        <v>8.8000000000000003E-4</v>
      </c>
    </row>
    <row r="6" spans="1:14" x14ac:dyDescent="0.3">
      <c r="A6" s="195" t="s">
        <v>2019</v>
      </c>
      <c r="B6" s="45" t="s">
        <v>546</v>
      </c>
      <c r="C6" s="87" t="s">
        <v>32</v>
      </c>
      <c r="D6" s="144">
        <v>152125</v>
      </c>
      <c r="E6" s="144">
        <v>6576900</v>
      </c>
      <c r="F6" s="45">
        <v>2022</v>
      </c>
      <c r="G6" s="187">
        <v>44696</v>
      </c>
      <c r="H6" s="188" t="s">
        <v>1742</v>
      </c>
      <c r="I6" s="188">
        <v>2.2200000000000002E-3</v>
      </c>
      <c r="J6" s="188">
        <v>1.15E-3</v>
      </c>
      <c r="K6" s="188">
        <v>4.0999999999999999E-4</v>
      </c>
      <c r="L6" s="188">
        <v>6.3500000000000004E-4</v>
      </c>
      <c r="M6" s="188">
        <v>7.2000000000000005E-4</v>
      </c>
      <c r="N6" s="188">
        <v>5.5999999999999995E-4</v>
      </c>
    </row>
    <row r="7" spans="1:14" x14ac:dyDescent="0.3">
      <c r="A7" s="195" t="s">
        <v>2020</v>
      </c>
      <c r="B7" s="45" t="s">
        <v>546</v>
      </c>
      <c r="C7" s="87" t="s">
        <v>32</v>
      </c>
      <c r="D7" s="144">
        <v>152125</v>
      </c>
      <c r="E7" s="144">
        <v>6576900</v>
      </c>
      <c r="F7" s="45">
        <v>2022</v>
      </c>
      <c r="G7" s="187">
        <v>44727</v>
      </c>
      <c r="H7" s="188">
        <v>3.5E-4</v>
      </c>
      <c r="I7" s="188">
        <v>1.6999999999999999E-3</v>
      </c>
      <c r="J7" s="188">
        <v>1.0499999999999999E-3</v>
      </c>
      <c r="K7" s="188">
        <v>5.2999999999999998E-4</v>
      </c>
      <c r="L7" s="188">
        <v>3.9899999999999999E-4</v>
      </c>
      <c r="M7" s="188">
        <v>7.5000000000000002E-4</v>
      </c>
      <c r="N7" s="188">
        <v>8.8999999999999995E-4</v>
      </c>
    </row>
    <row r="8" spans="1:14" x14ac:dyDescent="0.3">
      <c r="A8" s="195" t="s">
        <v>2021</v>
      </c>
      <c r="B8" s="45" t="s">
        <v>546</v>
      </c>
      <c r="C8" s="87" t="s">
        <v>32</v>
      </c>
      <c r="D8" s="144">
        <v>152125</v>
      </c>
      <c r="E8" s="144">
        <v>6576900</v>
      </c>
      <c r="F8" s="45">
        <v>2022</v>
      </c>
      <c r="G8" s="187">
        <v>44757</v>
      </c>
      <c r="H8" s="188">
        <v>4.0999999999999999E-4</v>
      </c>
      <c r="I8" s="188">
        <v>1.4599999999999999E-3</v>
      </c>
      <c r="J8" s="188">
        <v>6.8000000000000005E-4</v>
      </c>
      <c r="K8" s="188">
        <v>3.1E-4</v>
      </c>
      <c r="L8" s="188">
        <v>3.3399999999999999E-4</v>
      </c>
      <c r="M8" s="188">
        <v>3.8999999999999999E-4</v>
      </c>
      <c r="N8" s="188">
        <v>4.0999999999999999E-4</v>
      </c>
    </row>
    <row r="9" spans="1:14" x14ac:dyDescent="0.3">
      <c r="A9" s="195" t="s">
        <v>2022</v>
      </c>
      <c r="B9" s="45" t="s">
        <v>546</v>
      </c>
      <c r="C9" s="87" t="s">
        <v>32</v>
      </c>
      <c r="D9" s="144">
        <v>152125</v>
      </c>
      <c r="E9" s="144">
        <v>6576900</v>
      </c>
      <c r="F9" s="45">
        <v>2022</v>
      </c>
      <c r="G9" s="187">
        <v>44849</v>
      </c>
      <c r="H9" s="188" t="s">
        <v>2023</v>
      </c>
      <c r="I9" s="188">
        <v>9.2000000000000003E-4</v>
      </c>
      <c r="J9" s="188">
        <v>7.1000000000000002E-4</v>
      </c>
      <c r="K9" s="188">
        <v>3.3E-4</v>
      </c>
      <c r="L9" s="188">
        <v>3.6499999999999998E-4</v>
      </c>
      <c r="M9" s="188">
        <v>5.5000000000000003E-4</v>
      </c>
      <c r="N9" s="188">
        <v>4.8000000000000001E-4</v>
      </c>
    </row>
    <row r="10" spans="1:14" x14ac:dyDescent="0.3">
      <c r="A10" s="195" t="s">
        <v>2024</v>
      </c>
      <c r="B10" s="45" t="s">
        <v>546</v>
      </c>
      <c r="C10" s="87" t="s">
        <v>32</v>
      </c>
      <c r="D10" s="144">
        <v>152125</v>
      </c>
      <c r="E10" s="144">
        <v>6576900</v>
      </c>
      <c r="F10" s="45">
        <v>2022</v>
      </c>
      <c r="G10" s="187">
        <v>44910</v>
      </c>
      <c r="H10" s="188">
        <v>5.0000000000000001E-4</v>
      </c>
      <c r="I10" s="188">
        <v>2.66E-3</v>
      </c>
      <c r="J10" s="188">
        <v>1.49E-3</v>
      </c>
      <c r="K10" s="188">
        <v>7.7999999999999999E-4</v>
      </c>
      <c r="L10" s="188">
        <v>7.54E-4</v>
      </c>
      <c r="M10" s="188">
        <v>9.1E-4</v>
      </c>
      <c r="N10" s="188">
        <v>8.9999999999999998E-4</v>
      </c>
    </row>
    <row r="11" spans="1:14" x14ac:dyDescent="0.3">
      <c r="A11" s="195" t="s">
        <v>2025</v>
      </c>
      <c r="B11" s="45" t="s">
        <v>546</v>
      </c>
      <c r="C11" s="87" t="s">
        <v>32</v>
      </c>
      <c r="D11" s="144">
        <v>152125</v>
      </c>
      <c r="E11" s="144">
        <v>6576900</v>
      </c>
      <c r="F11" s="45">
        <v>2022</v>
      </c>
      <c r="G11" s="187">
        <v>44819</v>
      </c>
      <c r="H11" s="188">
        <v>3.6000000000000002E-4</v>
      </c>
      <c r="I11" s="188">
        <v>1.92E-3</v>
      </c>
      <c r="J11" s="188">
        <v>1.4499999999999999E-3</v>
      </c>
      <c r="K11" s="188">
        <v>7.5000000000000002E-4</v>
      </c>
      <c r="L11" s="188">
        <v>9.1600000000000004E-4</v>
      </c>
      <c r="M11" s="188">
        <v>1.2999999999999999E-3</v>
      </c>
      <c r="N11" s="188">
        <v>1.01E-3</v>
      </c>
    </row>
    <row r="12" spans="1:14" x14ac:dyDescent="0.3">
      <c r="A12" s="195" t="s">
        <v>2026</v>
      </c>
      <c r="B12" s="45" t="s">
        <v>546</v>
      </c>
      <c r="C12" s="87" t="s">
        <v>32</v>
      </c>
      <c r="D12" s="144">
        <v>152125</v>
      </c>
      <c r="E12" s="144">
        <v>6576900</v>
      </c>
      <c r="F12" s="45">
        <v>2022</v>
      </c>
      <c r="G12" s="187">
        <v>44576</v>
      </c>
      <c r="H12" s="188">
        <v>2.5799999999999998E-3</v>
      </c>
      <c r="I12" s="188">
        <v>1.3699999999999999E-3</v>
      </c>
      <c r="J12" s="188">
        <v>3.5E-4</v>
      </c>
      <c r="K12" s="188" t="s">
        <v>1743</v>
      </c>
      <c r="L12" s="188">
        <v>2.7300000000000002E-4</v>
      </c>
      <c r="M12" s="188" t="s">
        <v>1743</v>
      </c>
      <c r="N12" s="188">
        <v>3.2000000000000003E-4</v>
      </c>
    </row>
    <row r="13" spans="1:14" x14ac:dyDescent="0.3">
      <c r="A13" s="195" t="s">
        <v>2027</v>
      </c>
      <c r="B13" s="45" t="s">
        <v>546</v>
      </c>
      <c r="C13" s="87" t="s">
        <v>32</v>
      </c>
      <c r="D13" s="144">
        <v>152125</v>
      </c>
      <c r="E13" s="144">
        <v>6576900</v>
      </c>
      <c r="F13" s="45">
        <v>2022</v>
      </c>
      <c r="G13" s="187">
        <v>44607</v>
      </c>
      <c r="H13" s="188" t="s">
        <v>1742</v>
      </c>
      <c r="I13" s="188">
        <v>2.8500000000000001E-3</v>
      </c>
      <c r="J13" s="188">
        <v>1.5E-3</v>
      </c>
      <c r="K13" s="188">
        <v>7.3999999999999999E-4</v>
      </c>
      <c r="L13" s="188">
        <v>9.3000000000000005E-4</v>
      </c>
      <c r="M13" s="188">
        <v>1.08E-3</v>
      </c>
      <c r="N13" s="188">
        <v>1.0300000000000001E-3</v>
      </c>
    </row>
    <row r="14" spans="1:14" x14ac:dyDescent="0.3">
      <c r="A14" s="195" t="s">
        <v>2028</v>
      </c>
      <c r="B14" s="45" t="s">
        <v>546</v>
      </c>
      <c r="C14" s="87" t="s">
        <v>32</v>
      </c>
      <c r="D14" s="144">
        <v>152125</v>
      </c>
      <c r="E14" s="144">
        <v>6576900</v>
      </c>
      <c r="F14" s="45">
        <v>2022</v>
      </c>
      <c r="G14" s="187">
        <v>44880</v>
      </c>
      <c r="H14" s="188">
        <v>5.2999999999999998E-4</v>
      </c>
      <c r="I14" s="188">
        <v>1.4599999999999999E-3</v>
      </c>
      <c r="J14" s="188">
        <v>8.5999999999999998E-4</v>
      </c>
      <c r="K14" s="188">
        <v>3.5E-4</v>
      </c>
      <c r="L14" s="188">
        <v>6.29E-4</v>
      </c>
      <c r="M14" s="188">
        <v>6.9999999999999999E-4</v>
      </c>
      <c r="N14" s="188">
        <v>4.8999999999999998E-4</v>
      </c>
    </row>
    <row r="15" spans="1:14" x14ac:dyDescent="0.3">
      <c r="A15" s="195" t="s">
        <v>2029</v>
      </c>
      <c r="B15" s="191" t="s">
        <v>42</v>
      </c>
      <c r="C15" s="87" t="s">
        <v>1998</v>
      </c>
      <c r="D15" s="144">
        <v>148156</v>
      </c>
      <c r="E15" s="144">
        <v>6572520</v>
      </c>
      <c r="F15" s="45">
        <v>2022</v>
      </c>
      <c r="G15" s="187">
        <v>44788</v>
      </c>
      <c r="H15" s="188" t="s">
        <v>1742</v>
      </c>
      <c r="I15" s="188">
        <v>1.34E-3</v>
      </c>
      <c r="J15" s="188">
        <v>4.4000000000000002E-4</v>
      </c>
      <c r="K15" s="188">
        <v>2.2000000000000001E-4</v>
      </c>
      <c r="L15" s="188">
        <v>2.6400000000000002E-4</v>
      </c>
      <c r="M15" s="188">
        <v>2.7999999999999998E-4</v>
      </c>
      <c r="N15" s="188">
        <v>2.7999999999999998E-4</v>
      </c>
    </row>
    <row r="16" spans="1:14" x14ac:dyDescent="0.3">
      <c r="A16" s="195" t="s">
        <v>2030</v>
      </c>
      <c r="B16" s="191" t="s">
        <v>42</v>
      </c>
      <c r="C16" s="87" t="s">
        <v>1998</v>
      </c>
      <c r="D16" s="144">
        <v>148156</v>
      </c>
      <c r="E16" s="144">
        <v>6572520</v>
      </c>
      <c r="F16" s="45">
        <v>2022</v>
      </c>
      <c r="G16" s="187">
        <v>44576</v>
      </c>
      <c r="H16" s="188">
        <v>3.2000000000000003E-4</v>
      </c>
      <c r="I16" s="188">
        <v>6.77E-3</v>
      </c>
      <c r="J16" s="188">
        <v>3.2799999999999999E-3</v>
      </c>
      <c r="K16" s="188">
        <v>1.41E-3</v>
      </c>
      <c r="L16" s="188">
        <v>1.17E-3</v>
      </c>
      <c r="M16" s="188">
        <v>1.7600000000000001E-3</v>
      </c>
      <c r="N16" s="188">
        <v>2.33E-3</v>
      </c>
    </row>
    <row r="17" spans="1:14" x14ac:dyDescent="0.3">
      <c r="A17" s="195" t="s">
        <v>2031</v>
      </c>
      <c r="B17" s="191" t="s">
        <v>42</v>
      </c>
      <c r="C17" s="87" t="s">
        <v>1998</v>
      </c>
      <c r="D17" s="144">
        <v>148156</v>
      </c>
      <c r="E17" s="144">
        <v>6572520</v>
      </c>
      <c r="F17" s="45">
        <v>2022</v>
      </c>
      <c r="G17" s="187">
        <v>44635</v>
      </c>
      <c r="H17" s="188">
        <v>5.2999999999999998E-4</v>
      </c>
      <c r="I17" s="188">
        <v>1.6000000000000001E-3</v>
      </c>
      <c r="J17" s="188">
        <v>4.4000000000000002E-4</v>
      </c>
      <c r="K17" s="188" t="s">
        <v>1743</v>
      </c>
      <c r="L17" s="188">
        <v>2.2100000000000001E-4</v>
      </c>
      <c r="M17" s="188">
        <v>3.4000000000000002E-4</v>
      </c>
      <c r="N17" s="188">
        <v>2.5000000000000001E-4</v>
      </c>
    </row>
    <row r="18" spans="1:14" x14ac:dyDescent="0.3">
      <c r="A18" s="195" t="s">
        <v>2032</v>
      </c>
      <c r="B18" s="191" t="s">
        <v>42</v>
      </c>
      <c r="C18" s="87" t="s">
        <v>1998</v>
      </c>
      <c r="D18" s="144">
        <v>148156</v>
      </c>
      <c r="E18" s="144">
        <v>6572520</v>
      </c>
      <c r="F18" s="45">
        <v>2022</v>
      </c>
      <c r="G18" s="187">
        <v>44666</v>
      </c>
      <c r="H18" s="188" t="s">
        <v>1742</v>
      </c>
      <c r="I18" s="188">
        <v>1.5E-3</v>
      </c>
      <c r="J18" s="188">
        <v>5.0000000000000001E-4</v>
      </c>
      <c r="K18" s="188" t="s">
        <v>1743</v>
      </c>
      <c r="L18" s="188">
        <v>2.22E-4</v>
      </c>
      <c r="M18" s="188">
        <v>3.6999999999999999E-4</v>
      </c>
      <c r="N18" s="188">
        <v>4.0000000000000002E-4</v>
      </c>
    </row>
    <row r="19" spans="1:14" x14ac:dyDescent="0.3">
      <c r="A19" s="195" t="s">
        <v>2033</v>
      </c>
      <c r="B19" s="191" t="s">
        <v>42</v>
      </c>
      <c r="C19" s="87" t="s">
        <v>1998</v>
      </c>
      <c r="D19" s="144">
        <v>148156</v>
      </c>
      <c r="E19" s="144">
        <v>6572520</v>
      </c>
      <c r="F19" s="45">
        <v>2022</v>
      </c>
      <c r="G19" s="187">
        <v>44696</v>
      </c>
      <c r="H19" s="188" t="s">
        <v>1742</v>
      </c>
      <c r="I19" s="188">
        <v>1.14E-3</v>
      </c>
      <c r="J19" s="188">
        <v>4.8999999999999998E-4</v>
      </c>
      <c r="K19" s="188" t="s">
        <v>1743</v>
      </c>
      <c r="L19" s="188">
        <v>1.7100000000000001E-4</v>
      </c>
      <c r="M19" s="188">
        <v>3.2000000000000003E-4</v>
      </c>
      <c r="N19" s="188">
        <v>3.6999999999999999E-4</v>
      </c>
    </row>
    <row r="20" spans="1:14" x14ac:dyDescent="0.3">
      <c r="A20" s="195" t="s">
        <v>2034</v>
      </c>
      <c r="B20" s="191" t="s">
        <v>42</v>
      </c>
      <c r="C20" s="87" t="s">
        <v>1998</v>
      </c>
      <c r="D20" s="144">
        <v>148156</v>
      </c>
      <c r="E20" s="144">
        <v>6572520</v>
      </c>
      <c r="F20" s="45">
        <v>2022</v>
      </c>
      <c r="G20" s="187">
        <v>44727</v>
      </c>
      <c r="H20" s="188" t="s">
        <v>1742</v>
      </c>
      <c r="I20" s="188">
        <v>1.9300000000000001E-3</v>
      </c>
      <c r="J20" s="188">
        <v>7.1000000000000002E-4</v>
      </c>
      <c r="K20" s="188">
        <v>3.2000000000000003E-4</v>
      </c>
      <c r="L20" s="188">
        <v>2.5500000000000002E-4</v>
      </c>
      <c r="M20" s="188">
        <v>5.1999999999999995E-4</v>
      </c>
      <c r="N20" s="188">
        <v>5.5999999999999995E-4</v>
      </c>
    </row>
    <row r="21" spans="1:14" x14ac:dyDescent="0.3">
      <c r="A21" s="195" t="s">
        <v>2035</v>
      </c>
      <c r="B21" s="191" t="s">
        <v>42</v>
      </c>
      <c r="C21" s="87" t="s">
        <v>1998</v>
      </c>
      <c r="D21" s="144">
        <v>148156</v>
      </c>
      <c r="E21" s="144">
        <v>6572520</v>
      </c>
      <c r="F21" s="45">
        <v>2022</v>
      </c>
      <c r="G21" s="187">
        <v>44757</v>
      </c>
      <c r="H21" s="188">
        <v>3.5E-4</v>
      </c>
      <c r="I21" s="188">
        <v>2.2300000000000002E-3</v>
      </c>
      <c r="J21" s="188">
        <v>8.4000000000000003E-4</v>
      </c>
      <c r="K21" s="188">
        <v>4.0000000000000002E-4</v>
      </c>
      <c r="L21" s="188">
        <v>4.1199999999999999E-4</v>
      </c>
      <c r="M21" s="188">
        <v>4.6000000000000001E-4</v>
      </c>
      <c r="N21" s="188">
        <v>5.6999999999999998E-4</v>
      </c>
    </row>
    <row r="22" spans="1:14" x14ac:dyDescent="0.3">
      <c r="A22" s="195" t="s">
        <v>2036</v>
      </c>
      <c r="B22" s="191" t="s">
        <v>42</v>
      </c>
      <c r="C22" s="87" t="s">
        <v>1998</v>
      </c>
      <c r="D22" s="144">
        <v>148156</v>
      </c>
      <c r="E22" s="144">
        <v>6572520</v>
      </c>
      <c r="F22" s="45">
        <v>2022</v>
      </c>
      <c r="G22" s="187">
        <v>44849</v>
      </c>
      <c r="H22" s="188" t="s">
        <v>1742</v>
      </c>
      <c r="I22" s="188">
        <v>1.5200000000000001E-3</v>
      </c>
      <c r="J22" s="188">
        <v>6.8999999999999997E-4</v>
      </c>
      <c r="K22" s="188">
        <v>2.9999999999999997E-4</v>
      </c>
      <c r="L22" s="188">
        <v>3.4299999999999999E-4</v>
      </c>
      <c r="M22" s="188">
        <v>5.6999999999999998E-4</v>
      </c>
      <c r="N22" s="188">
        <v>5.1999999999999995E-4</v>
      </c>
    </row>
    <row r="23" spans="1:14" x14ac:dyDescent="0.3">
      <c r="A23" s="195" t="s">
        <v>2037</v>
      </c>
      <c r="B23" s="191" t="s">
        <v>42</v>
      </c>
      <c r="C23" s="87" t="s">
        <v>1998</v>
      </c>
      <c r="D23" s="144">
        <v>148156</v>
      </c>
      <c r="E23" s="144">
        <v>6572520</v>
      </c>
      <c r="F23" s="45">
        <v>2022</v>
      </c>
      <c r="G23" s="187">
        <v>44880</v>
      </c>
      <c r="H23" s="188">
        <v>4.2000000000000002E-4</v>
      </c>
      <c r="I23" s="188">
        <v>1.48E-3</v>
      </c>
      <c r="J23" s="188">
        <v>6.0999999999999997E-4</v>
      </c>
      <c r="K23" s="188">
        <v>2.7999999999999998E-4</v>
      </c>
      <c r="L23" s="188">
        <v>4.3300000000000001E-4</v>
      </c>
      <c r="M23" s="188">
        <v>6.4999999999999997E-4</v>
      </c>
      <c r="N23" s="188">
        <v>4.8999999999999998E-4</v>
      </c>
    </row>
    <row r="24" spans="1:14" x14ac:dyDescent="0.3">
      <c r="A24" s="195" t="s">
        <v>2038</v>
      </c>
      <c r="B24" s="191" t="s">
        <v>42</v>
      </c>
      <c r="C24" s="87" t="s">
        <v>1998</v>
      </c>
      <c r="D24" s="144">
        <v>148156</v>
      </c>
      <c r="E24" s="144">
        <v>6572520</v>
      </c>
      <c r="F24" s="45">
        <v>2022</v>
      </c>
      <c r="G24" s="187">
        <v>44910</v>
      </c>
      <c r="H24" s="188">
        <v>3.6000000000000002E-4</v>
      </c>
      <c r="I24" s="188">
        <v>3.2399999999999998E-3</v>
      </c>
      <c r="J24" s="188">
        <v>1.34E-3</v>
      </c>
      <c r="K24" s="188">
        <v>5.1999999999999995E-4</v>
      </c>
      <c r="L24" s="188">
        <v>8.2600000000000002E-4</v>
      </c>
      <c r="M24" s="188">
        <v>1.2899999999999999E-3</v>
      </c>
      <c r="N24" s="188">
        <v>1.3500000000000001E-3</v>
      </c>
    </row>
    <row r="25" spans="1:14" x14ac:dyDescent="0.3">
      <c r="A25" s="195" t="s">
        <v>2039</v>
      </c>
      <c r="B25" s="191" t="s">
        <v>42</v>
      </c>
      <c r="C25" s="87" t="s">
        <v>1998</v>
      </c>
      <c r="D25" s="144">
        <v>148156</v>
      </c>
      <c r="E25" s="144">
        <v>6572520</v>
      </c>
      <c r="F25" s="45">
        <v>2022</v>
      </c>
      <c r="G25" s="187">
        <v>44819</v>
      </c>
      <c r="H25" s="188" t="s">
        <v>1742</v>
      </c>
      <c r="I25" s="188">
        <v>2.2300000000000002E-3</v>
      </c>
      <c r="J25" s="188">
        <v>9.6000000000000002E-4</v>
      </c>
      <c r="K25" s="188">
        <v>5.2999999999999998E-4</v>
      </c>
      <c r="L25" s="188">
        <v>6.3400000000000001E-4</v>
      </c>
      <c r="M25" s="188">
        <v>5.8E-4</v>
      </c>
      <c r="N25" s="188">
        <v>6.4999999999999997E-4</v>
      </c>
    </row>
    <row r="26" spans="1:14" x14ac:dyDescent="0.3">
      <c r="A26" s="195" t="s">
        <v>2040</v>
      </c>
      <c r="B26" s="191" t="s">
        <v>42</v>
      </c>
      <c r="C26" s="87" t="s">
        <v>1998</v>
      </c>
      <c r="D26" s="144">
        <v>148156</v>
      </c>
      <c r="E26" s="144">
        <v>6572520</v>
      </c>
      <c r="F26" s="45">
        <v>2022</v>
      </c>
      <c r="G26" s="187">
        <v>44607</v>
      </c>
      <c r="H26" s="188">
        <v>3.4000000000000002E-4</v>
      </c>
      <c r="I26" s="188">
        <v>5.2100000000000002E-3</v>
      </c>
      <c r="J26" s="188">
        <v>2.0899999999999998E-3</v>
      </c>
      <c r="K26" s="188">
        <v>8.8000000000000003E-4</v>
      </c>
      <c r="L26" s="188">
        <v>7.4200000000000004E-4</v>
      </c>
      <c r="M26" s="188">
        <v>1.4400000000000001E-3</v>
      </c>
      <c r="N26" s="188">
        <v>1.2800000000000001E-3</v>
      </c>
    </row>
    <row r="27" spans="1:14" x14ac:dyDescent="0.3">
      <c r="A27" s="195" t="s">
        <v>2041</v>
      </c>
      <c r="B27" s="191" t="s">
        <v>41</v>
      </c>
      <c r="C27" s="87" t="s">
        <v>1999</v>
      </c>
      <c r="D27" s="144">
        <v>155057</v>
      </c>
      <c r="E27" s="144">
        <v>6568460</v>
      </c>
      <c r="F27" s="45">
        <v>2022</v>
      </c>
      <c r="G27" s="187">
        <v>44819</v>
      </c>
      <c r="H27" s="188" t="s">
        <v>1742</v>
      </c>
      <c r="I27" s="188">
        <v>7.5000000000000002E-4</v>
      </c>
      <c r="J27" s="188">
        <v>3.1E-4</v>
      </c>
      <c r="K27" s="188" t="s">
        <v>1743</v>
      </c>
      <c r="L27" s="188">
        <v>1.2400000000000001E-4</v>
      </c>
      <c r="M27" s="188" t="s">
        <v>1743</v>
      </c>
      <c r="N27" s="188" t="s">
        <v>1743</v>
      </c>
    </row>
    <row r="28" spans="1:14" x14ac:dyDescent="0.3">
      <c r="A28" s="195" t="s">
        <v>2042</v>
      </c>
      <c r="B28" s="191" t="s">
        <v>41</v>
      </c>
      <c r="C28" s="87" t="s">
        <v>1999</v>
      </c>
      <c r="D28" s="144">
        <v>155057</v>
      </c>
      <c r="E28" s="144">
        <v>6568460</v>
      </c>
      <c r="F28" s="45">
        <v>2022</v>
      </c>
      <c r="G28" s="187">
        <v>44576</v>
      </c>
      <c r="H28" s="188">
        <v>4.4000000000000002E-4</v>
      </c>
      <c r="I28" s="188">
        <v>3.9399999999999999E-3</v>
      </c>
      <c r="J28" s="188">
        <v>2.5699999999999998E-3</v>
      </c>
      <c r="K28" s="188">
        <v>1.06E-3</v>
      </c>
      <c r="L28" s="188">
        <v>1.2999999999999999E-3</v>
      </c>
      <c r="M28" s="188">
        <v>1.64E-3</v>
      </c>
      <c r="N28" s="188">
        <v>1.66E-3</v>
      </c>
    </row>
    <row r="29" spans="1:14" x14ac:dyDescent="0.3">
      <c r="A29" s="195" t="s">
        <v>2043</v>
      </c>
      <c r="B29" s="191" t="s">
        <v>41</v>
      </c>
      <c r="C29" s="87" t="s">
        <v>1999</v>
      </c>
      <c r="D29" s="144">
        <v>155057</v>
      </c>
      <c r="E29" s="144">
        <v>6568460</v>
      </c>
      <c r="F29" s="45">
        <v>2022</v>
      </c>
      <c r="G29" s="187">
        <v>44607</v>
      </c>
      <c r="H29" s="188">
        <v>3.8999999999999999E-4</v>
      </c>
      <c r="I29" s="188">
        <v>3.16E-3</v>
      </c>
      <c r="J29" s="188">
        <v>1.7899999999999999E-3</v>
      </c>
      <c r="K29" s="188">
        <v>7.2999999999999996E-4</v>
      </c>
      <c r="L29" s="188">
        <v>5.0600000000000005E-4</v>
      </c>
      <c r="M29" s="188">
        <v>1.39E-3</v>
      </c>
      <c r="N29" s="188">
        <v>1.3500000000000001E-3</v>
      </c>
    </row>
    <row r="30" spans="1:14" x14ac:dyDescent="0.3">
      <c r="A30" s="195" t="s">
        <v>2044</v>
      </c>
      <c r="B30" s="191" t="s">
        <v>41</v>
      </c>
      <c r="C30" s="87" t="s">
        <v>1999</v>
      </c>
      <c r="D30" s="144">
        <v>155057</v>
      </c>
      <c r="E30" s="144">
        <v>6568460</v>
      </c>
      <c r="F30" s="45">
        <v>2022</v>
      </c>
      <c r="G30" s="187">
        <v>44635</v>
      </c>
      <c r="H30" s="188">
        <v>4.0000000000000002E-4</v>
      </c>
      <c r="I30" s="188">
        <v>1.1800000000000001E-3</v>
      </c>
      <c r="J30" s="188">
        <v>3.3E-4</v>
      </c>
      <c r="K30" s="188" t="s">
        <v>1743</v>
      </c>
      <c r="L30" s="188">
        <v>1.1900000000000001E-4</v>
      </c>
      <c r="M30" s="188">
        <v>2.5000000000000001E-4</v>
      </c>
      <c r="N30" s="188" t="s">
        <v>1743</v>
      </c>
    </row>
    <row r="31" spans="1:14" x14ac:dyDescent="0.3">
      <c r="A31" s="195" t="s">
        <v>2045</v>
      </c>
      <c r="B31" s="191" t="s">
        <v>41</v>
      </c>
      <c r="C31" s="87" t="s">
        <v>1999</v>
      </c>
      <c r="D31" s="144">
        <v>155057</v>
      </c>
      <c r="E31" s="144">
        <v>6568460</v>
      </c>
      <c r="F31" s="45">
        <v>2022</v>
      </c>
      <c r="G31" s="187">
        <v>44666</v>
      </c>
      <c r="H31" s="188" t="s">
        <v>1742</v>
      </c>
      <c r="I31" s="188">
        <v>1.07E-3</v>
      </c>
      <c r="J31" s="188">
        <v>3.4000000000000002E-4</v>
      </c>
      <c r="K31" s="188" t="s">
        <v>1743</v>
      </c>
      <c r="L31" s="188">
        <v>8.8999999999999995E-5</v>
      </c>
      <c r="M31" s="188">
        <v>2.0000000000000001E-4</v>
      </c>
      <c r="N31" s="188">
        <v>2.7E-4</v>
      </c>
    </row>
    <row r="32" spans="1:14" x14ac:dyDescent="0.3">
      <c r="A32" s="195" t="s">
        <v>2046</v>
      </c>
      <c r="B32" s="191" t="s">
        <v>41</v>
      </c>
      <c r="C32" s="87" t="s">
        <v>1999</v>
      </c>
      <c r="D32" s="144">
        <v>155057</v>
      </c>
      <c r="E32" s="144">
        <v>6568460</v>
      </c>
      <c r="F32" s="45">
        <v>2022</v>
      </c>
      <c r="G32" s="187">
        <v>44727</v>
      </c>
      <c r="H32" s="188" t="s">
        <v>1742</v>
      </c>
      <c r="I32" s="188">
        <v>7.6000000000000004E-4</v>
      </c>
      <c r="J32" s="188">
        <v>3.3E-4</v>
      </c>
      <c r="K32" s="188" t="s">
        <v>1743</v>
      </c>
      <c r="L32" s="188">
        <v>1.03E-4</v>
      </c>
      <c r="M32" s="188">
        <v>2.4000000000000001E-4</v>
      </c>
      <c r="N32" s="188">
        <v>2.7999999999999998E-4</v>
      </c>
    </row>
    <row r="33" spans="1:14" x14ac:dyDescent="0.3">
      <c r="A33" s="195" t="s">
        <v>2047</v>
      </c>
      <c r="B33" s="191" t="s">
        <v>41</v>
      </c>
      <c r="C33" s="87" t="s">
        <v>1999</v>
      </c>
      <c r="D33" s="144">
        <v>155057</v>
      </c>
      <c r="E33" s="144">
        <v>6568460</v>
      </c>
      <c r="F33" s="45">
        <v>2022</v>
      </c>
      <c r="G33" s="187">
        <v>44757</v>
      </c>
      <c r="H33" s="188" t="s">
        <v>1742</v>
      </c>
      <c r="I33" s="188">
        <v>9.3000000000000005E-4</v>
      </c>
      <c r="J33" s="188">
        <v>5.1000000000000004E-4</v>
      </c>
      <c r="K33" s="188">
        <v>2.2000000000000001E-4</v>
      </c>
      <c r="L33" s="188">
        <v>2.13E-4</v>
      </c>
      <c r="M33" s="188">
        <v>2.1000000000000001E-4</v>
      </c>
      <c r="N33" s="188">
        <v>2.7999999999999998E-4</v>
      </c>
    </row>
    <row r="34" spans="1:14" x14ac:dyDescent="0.3">
      <c r="A34" s="195" t="s">
        <v>2048</v>
      </c>
      <c r="B34" s="191" t="s">
        <v>41</v>
      </c>
      <c r="C34" s="87" t="s">
        <v>1999</v>
      </c>
      <c r="D34" s="144">
        <v>155057</v>
      </c>
      <c r="E34" s="144">
        <v>6568460</v>
      </c>
      <c r="F34" s="45">
        <v>2022</v>
      </c>
      <c r="G34" s="187">
        <v>44788</v>
      </c>
      <c r="H34" s="188" t="s">
        <v>1742</v>
      </c>
      <c r="I34" s="188">
        <v>8.8999999999999995E-4</v>
      </c>
      <c r="J34" s="188">
        <v>4.2000000000000002E-4</v>
      </c>
      <c r="K34" s="188" t="s">
        <v>1743</v>
      </c>
      <c r="L34" s="188">
        <v>1.4100000000000001E-4</v>
      </c>
      <c r="M34" s="188">
        <v>2.3000000000000001E-4</v>
      </c>
      <c r="N34" s="188">
        <v>2.0000000000000001E-4</v>
      </c>
    </row>
    <row r="35" spans="1:14" x14ac:dyDescent="0.3">
      <c r="A35" s="195" t="s">
        <v>2049</v>
      </c>
      <c r="B35" s="191" t="s">
        <v>41</v>
      </c>
      <c r="C35" s="87" t="s">
        <v>1999</v>
      </c>
      <c r="D35" s="144">
        <v>155057</v>
      </c>
      <c r="E35" s="144">
        <v>6568460</v>
      </c>
      <c r="F35" s="45">
        <v>2022</v>
      </c>
      <c r="G35" s="187">
        <v>44849</v>
      </c>
      <c r="H35" s="188">
        <v>3.1E-4</v>
      </c>
      <c r="I35" s="188">
        <v>1.1100000000000001E-3</v>
      </c>
      <c r="J35" s="188">
        <v>4.0000000000000002E-4</v>
      </c>
      <c r="K35" s="188" t="s">
        <v>1743</v>
      </c>
      <c r="L35" s="188">
        <v>1.64E-4</v>
      </c>
      <c r="M35" s="188">
        <v>2.7999999999999998E-4</v>
      </c>
      <c r="N35" s="188" t="s">
        <v>1743</v>
      </c>
    </row>
    <row r="36" spans="1:14" x14ac:dyDescent="0.3">
      <c r="A36" s="195" t="s">
        <v>2050</v>
      </c>
      <c r="B36" s="191" t="s">
        <v>41</v>
      </c>
      <c r="C36" s="87" t="s">
        <v>1999</v>
      </c>
      <c r="D36" s="144">
        <v>155057</v>
      </c>
      <c r="E36" s="144">
        <v>6568460</v>
      </c>
      <c r="F36" s="45">
        <v>2022</v>
      </c>
      <c r="G36" s="187">
        <v>44880</v>
      </c>
      <c r="H36" s="188" t="s">
        <v>1742</v>
      </c>
      <c r="I36" s="188">
        <v>1.23E-3</v>
      </c>
      <c r="J36" s="188">
        <v>2.9E-4</v>
      </c>
      <c r="K36" s="188" t="s">
        <v>1743</v>
      </c>
      <c r="L36" s="188">
        <v>1.5300000000000001E-4</v>
      </c>
      <c r="M36" s="188">
        <v>2.7999999999999998E-4</v>
      </c>
      <c r="N36" s="188" t="s">
        <v>1743</v>
      </c>
    </row>
    <row r="37" spans="1:14" x14ac:dyDescent="0.3">
      <c r="A37" s="195" t="s">
        <v>2051</v>
      </c>
      <c r="B37" s="191" t="s">
        <v>41</v>
      </c>
      <c r="C37" s="87" t="s">
        <v>1999</v>
      </c>
      <c r="D37" s="144">
        <v>155057</v>
      </c>
      <c r="E37" s="144">
        <v>6568460</v>
      </c>
      <c r="F37" s="45">
        <v>2022</v>
      </c>
      <c r="G37" s="187">
        <v>44910</v>
      </c>
      <c r="H37" s="188">
        <v>5.5999999999999995E-4</v>
      </c>
      <c r="I37" s="188">
        <v>9.2599999999999991E-3</v>
      </c>
      <c r="J37" s="188">
        <v>2.8900000000000002E-3</v>
      </c>
      <c r="K37" s="188">
        <v>1.4599999999999999E-3</v>
      </c>
      <c r="L37" s="188">
        <v>1.7799999999999999E-3</v>
      </c>
      <c r="M37" s="188">
        <v>1.66E-3</v>
      </c>
      <c r="N37" s="188">
        <v>2.0999999999999999E-3</v>
      </c>
    </row>
    <row r="38" spans="1:14" x14ac:dyDescent="0.3">
      <c r="A38" s="195" t="s">
        <v>2052</v>
      </c>
      <c r="B38" s="191" t="s">
        <v>41</v>
      </c>
      <c r="C38" s="87" t="s">
        <v>1999</v>
      </c>
      <c r="D38" s="144">
        <v>155057</v>
      </c>
      <c r="E38" s="144">
        <v>6568460</v>
      </c>
      <c r="F38" s="45">
        <v>2022</v>
      </c>
      <c r="G38" s="187">
        <v>44696</v>
      </c>
      <c r="H38" s="188" t="s">
        <v>1742</v>
      </c>
      <c r="I38" s="188">
        <v>7.6000000000000004E-4</v>
      </c>
      <c r="J38" s="188">
        <v>3.8000000000000002E-4</v>
      </c>
      <c r="K38" s="188" t="s">
        <v>1743</v>
      </c>
      <c r="L38" s="188">
        <v>9.1000000000000003E-5</v>
      </c>
      <c r="M38" s="188">
        <v>2.5999999999999998E-4</v>
      </c>
      <c r="N38" s="188">
        <v>2.9999999999999997E-4</v>
      </c>
    </row>
    <row r="39" spans="1:14" x14ac:dyDescent="0.3">
      <c r="A39" s="195" t="s">
        <v>2053</v>
      </c>
      <c r="B39" s="191" t="s">
        <v>43</v>
      </c>
      <c r="C39" s="87" t="s">
        <v>2007</v>
      </c>
      <c r="D39" s="144">
        <v>153662</v>
      </c>
      <c r="E39" s="144">
        <v>6578630</v>
      </c>
      <c r="F39" s="45">
        <v>2022</v>
      </c>
      <c r="G39" s="187">
        <v>44727</v>
      </c>
      <c r="H39" s="188">
        <v>5.1000000000000004E-4</v>
      </c>
      <c r="I39" s="188">
        <v>3.0699999999999998E-3</v>
      </c>
      <c r="J39" s="188">
        <v>1.1199999999999999E-3</v>
      </c>
      <c r="K39" s="188">
        <v>5.9999999999999995E-4</v>
      </c>
      <c r="L39" s="188">
        <v>7.2400000000000003E-4</v>
      </c>
      <c r="M39" s="188">
        <v>6.8000000000000005E-4</v>
      </c>
      <c r="N39" s="188">
        <v>7.2999999999999996E-4</v>
      </c>
    </row>
    <row r="40" spans="1:14" x14ac:dyDescent="0.3">
      <c r="A40" s="195" t="s">
        <v>2054</v>
      </c>
      <c r="B40" s="191" t="s">
        <v>43</v>
      </c>
      <c r="C40" s="87" t="s">
        <v>2007</v>
      </c>
      <c r="D40" s="144">
        <v>153662</v>
      </c>
      <c r="E40" s="144">
        <v>6578630</v>
      </c>
      <c r="F40" s="45">
        <v>2022</v>
      </c>
      <c r="G40" s="187">
        <v>44757</v>
      </c>
      <c r="H40" s="188" t="s">
        <v>2269</v>
      </c>
      <c r="I40" s="188" t="s">
        <v>2269</v>
      </c>
      <c r="J40" s="188" t="s">
        <v>2269</v>
      </c>
      <c r="K40" s="188" t="s">
        <v>2269</v>
      </c>
      <c r="L40" s="188" t="s">
        <v>2269</v>
      </c>
      <c r="M40" s="188" t="s">
        <v>2269</v>
      </c>
      <c r="N40" s="188" t="s">
        <v>2269</v>
      </c>
    </row>
    <row r="41" spans="1:14" x14ac:dyDescent="0.3">
      <c r="A41" s="195" t="s">
        <v>2055</v>
      </c>
      <c r="B41" s="191" t="s">
        <v>43</v>
      </c>
      <c r="C41" s="87" t="s">
        <v>2007</v>
      </c>
      <c r="D41" s="144">
        <v>153662</v>
      </c>
      <c r="E41" s="144">
        <v>6578630</v>
      </c>
      <c r="F41" s="45">
        <v>2022</v>
      </c>
      <c r="G41" s="187">
        <v>44788</v>
      </c>
      <c r="H41" s="188">
        <v>4.6999999999999999E-4</v>
      </c>
      <c r="I41" s="188">
        <v>2.2499999999999998E-3</v>
      </c>
      <c r="J41" s="188">
        <v>8.8999999999999995E-4</v>
      </c>
      <c r="K41" s="188">
        <v>4.4000000000000002E-4</v>
      </c>
      <c r="L41" s="188">
        <v>5.8500000000000002E-4</v>
      </c>
      <c r="M41" s="188">
        <v>5.9000000000000003E-4</v>
      </c>
      <c r="N41" s="188">
        <v>5.4000000000000001E-4</v>
      </c>
    </row>
    <row r="42" spans="1:14" x14ac:dyDescent="0.3">
      <c r="A42" s="195" t="s">
        <v>2056</v>
      </c>
      <c r="B42" s="191" t="s">
        <v>43</v>
      </c>
      <c r="C42" s="87" t="s">
        <v>2007</v>
      </c>
      <c r="D42" s="144">
        <v>153662</v>
      </c>
      <c r="E42" s="144">
        <v>6578630</v>
      </c>
      <c r="F42" s="45">
        <v>2022</v>
      </c>
      <c r="G42" s="187">
        <v>44910</v>
      </c>
      <c r="H42" s="188" t="s">
        <v>1742</v>
      </c>
      <c r="I42" s="188">
        <v>1.1800000000000001E-3</v>
      </c>
      <c r="J42" s="188">
        <v>5.0000000000000001E-4</v>
      </c>
      <c r="K42" s="188">
        <v>2.4000000000000001E-4</v>
      </c>
      <c r="L42" s="188">
        <v>3.01E-4</v>
      </c>
      <c r="M42" s="188">
        <v>3.6999999999999999E-4</v>
      </c>
      <c r="N42" s="188">
        <v>3.6999999999999999E-4</v>
      </c>
    </row>
    <row r="43" spans="1:14" x14ac:dyDescent="0.3">
      <c r="A43" s="195" t="s">
        <v>2057</v>
      </c>
      <c r="B43" s="191" t="s">
        <v>43</v>
      </c>
      <c r="C43" s="87" t="s">
        <v>2007</v>
      </c>
      <c r="D43" s="144">
        <v>153662</v>
      </c>
      <c r="E43" s="144">
        <v>6578630</v>
      </c>
      <c r="F43" s="45">
        <v>2022</v>
      </c>
      <c r="G43" s="187">
        <v>44666</v>
      </c>
      <c r="H43" s="188" t="s">
        <v>1742</v>
      </c>
      <c r="I43" s="188">
        <v>1.6100000000000001E-3</v>
      </c>
      <c r="J43" s="188">
        <v>5.2999999999999998E-4</v>
      </c>
      <c r="K43" s="188" t="s">
        <v>1743</v>
      </c>
      <c r="L43" s="188">
        <v>3.7199999999999999E-4</v>
      </c>
      <c r="M43" s="188">
        <v>4.2000000000000002E-4</v>
      </c>
      <c r="N43" s="188">
        <v>4.0999999999999999E-4</v>
      </c>
    </row>
    <row r="44" spans="1:14" x14ac:dyDescent="0.3">
      <c r="A44" s="195" t="s">
        <v>2058</v>
      </c>
      <c r="B44" s="191" t="s">
        <v>43</v>
      </c>
      <c r="C44" s="87" t="s">
        <v>2007</v>
      </c>
      <c r="D44" s="144">
        <v>153662</v>
      </c>
      <c r="E44" s="144">
        <v>6578630</v>
      </c>
      <c r="F44" s="45">
        <v>2022</v>
      </c>
      <c r="G44" s="187">
        <v>44635</v>
      </c>
      <c r="H44" s="188">
        <v>1.0300000000000001E-3</v>
      </c>
      <c r="I44" s="188">
        <v>5.4000000000000003E-3</v>
      </c>
      <c r="J44" s="188">
        <v>1.39E-3</v>
      </c>
      <c r="K44" s="188">
        <v>7.6000000000000004E-4</v>
      </c>
      <c r="L44" s="188">
        <v>1.5299999999999999E-3</v>
      </c>
      <c r="M44" s="188">
        <v>9.3999999999999997E-4</v>
      </c>
      <c r="N44" s="188">
        <v>1.0399999999999999E-3</v>
      </c>
    </row>
    <row r="45" spans="1:14" x14ac:dyDescent="0.3">
      <c r="A45" s="195" t="s">
        <v>2059</v>
      </c>
      <c r="B45" s="191" t="s">
        <v>43</v>
      </c>
      <c r="C45" s="87" t="s">
        <v>2007</v>
      </c>
      <c r="D45" s="144">
        <v>153662</v>
      </c>
      <c r="E45" s="144">
        <v>6578630</v>
      </c>
      <c r="F45" s="45">
        <v>2022</v>
      </c>
      <c r="G45" s="187">
        <v>44849</v>
      </c>
      <c r="H45" s="188" t="s">
        <v>2023</v>
      </c>
      <c r="I45" s="188">
        <v>3.5999999999999999E-3</v>
      </c>
      <c r="J45" s="188">
        <v>1.5299999999999999E-3</v>
      </c>
      <c r="K45" s="188">
        <v>8.4999999999999995E-4</v>
      </c>
      <c r="L45" s="188">
        <v>1.2899999999999999E-3</v>
      </c>
      <c r="M45" s="188">
        <v>1E-3</v>
      </c>
      <c r="N45" s="188">
        <v>1.01E-3</v>
      </c>
    </row>
    <row r="46" spans="1:14" x14ac:dyDescent="0.3">
      <c r="A46" s="195" t="s">
        <v>2060</v>
      </c>
      <c r="B46" s="191" t="s">
        <v>43</v>
      </c>
      <c r="C46" s="87" t="s">
        <v>2007</v>
      </c>
      <c r="D46" s="144">
        <v>153662</v>
      </c>
      <c r="E46" s="144">
        <v>6578630</v>
      </c>
      <c r="F46" s="45">
        <v>2022</v>
      </c>
      <c r="G46" s="187">
        <v>44880</v>
      </c>
      <c r="H46" s="188">
        <v>8.8999999999999995E-4</v>
      </c>
      <c r="I46" s="188">
        <v>5.1599999999999997E-3</v>
      </c>
      <c r="J46" s="188">
        <v>2.0999999999999999E-3</v>
      </c>
      <c r="K46" s="188">
        <v>9.3999999999999997E-4</v>
      </c>
      <c r="L46" s="188">
        <v>1.9300000000000001E-3</v>
      </c>
      <c r="M46" s="188">
        <v>1.2999999999999999E-3</v>
      </c>
      <c r="N46" s="188">
        <v>1.2800000000000001E-3</v>
      </c>
    </row>
    <row r="47" spans="1:14" x14ac:dyDescent="0.3">
      <c r="A47" s="195" t="s">
        <v>2061</v>
      </c>
      <c r="B47" s="191" t="s">
        <v>43</v>
      </c>
      <c r="C47" s="87" t="s">
        <v>2007</v>
      </c>
      <c r="D47" s="144">
        <v>153662</v>
      </c>
      <c r="E47" s="144">
        <v>6578630</v>
      </c>
      <c r="F47" s="45">
        <v>2022</v>
      </c>
      <c r="G47" s="187">
        <v>44696</v>
      </c>
      <c r="H47" s="188" t="s">
        <v>1742</v>
      </c>
      <c r="I47" s="188">
        <v>1.8799999999999999E-3</v>
      </c>
      <c r="J47" s="188">
        <v>7.2000000000000005E-4</v>
      </c>
      <c r="K47" s="188">
        <v>3.3E-4</v>
      </c>
      <c r="L47" s="188">
        <v>3.6499999999999998E-4</v>
      </c>
      <c r="M47" s="188">
        <v>4.6999999999999999E-4</v>
      </c>
      <c r="N47" s="188">
        <v>4.6000000000000001E-4</v>
      </c>
    </row>
    <row r="48" spans="1:14" x14ac:dyDescent="0.3">
      <c r="A48" s="195" t="s">
        <v>2062</v>
      </c>
      <c r="B48" s="191" t="s">
        <v>43</v>
      </c>
      <c r="C48" s="87" t="s">
        <v>2007</v>
      </c>
      <c r="D48" s="144">
        <v>153662</v>
      </c>
      <c r="E48" s="144">
        <v>6578630</v>
      </c>
      <c r="F48" s="45">
        <v>2022</v>
      </c>
      <c r="G48" s="187">
        <v>44819</v>
      </c>
      <c r="H48" s="188">
        <v>3.5E-4</v>
      </c>
      <c r="I48" s="188">
        <v>1.92E-3</v>
      </c>
      <c r="J48" s="188">
        <v>9.8999999999999999E-4</v>
      </c>
      <c r="K48" s="188">
        <v>5.5999999999999995E-4</v>
      </c>
      <c r="L48" s="188">
        <v>8.92E-4</v>
      </c>
      <c r="M48" s="188">
        <v>7.7999999999999999E-4</v>
      </c>
      <c r="N48" s="188">
        <v>7.1000000000000002E-4</v>
      </c>
    </row>
    <row r="49" spans="1:14" x14ac:dyDescent="0.3">
      <c r="A49" s="195" t="s">
        <v>2063</v>
      </c>
      <c r="B49" s="192" t="s">
        <v>1327</v>
      </c>
      <c r="C49" s="87" t="s">
        <v>261</v>
      </c>
      <c r="D49" s="144">
        <v>156341</v>
      </c>
      <c r="E49" s="144">
        <v>6582550</v>
      </c>
      <c r="F49" s="45">
        <v>2022</v>
      </c>
      <c r="G49" s="187">
        <v>44576</v>
      </c>
      <c r="H49" s="188">
        <v>2.81E-3</v>
      </c>
      <c r="I49" s="188">
        <v>1.8699999999999999E-3</v>
      </c>
      <c r="J49" s="188">
        <v>3.6000000000000002E-4</v>
      </c>
      <c r="K49" s="188">
        <v>2.1000000000000001E-4</v>
      </c>
      <c r="L49" s="188">
        <v>4.5600000000000003E-4</v>
      </c>
      <c r="M49" s="188" t="s">
        <v>1743</v>
      </c>
      <c r="N49" s="188">
        <v>3.3E-4</v>
      </c>
    </row>
    <row r="50" spans="1:14" x14ac:dyDescent="0.3">
      <c r="A50" s="195" t="s">
        <v>2064</v>
      </c>
      <c r="B50" s="192" t="s">
        <v>1327</v>
      </c>
      <c r="C50" s="87" t="s">
        <v>261</v>
      </c>
      <c r="D50" s="144">
        <v>156341</v>
      </c>
      <c r="E50" s="144">
        <v>6582550</v>
      </c>
      <c r="F50" s="45">
        <v>2022</v>
      </c>
      <c r="G50" s="187">
        <v>44635</v>
      </c>
      <c r="H50" s="188">
        <v>8.0999999999999996E-4</v>
      </c>
      <c r="I50" s="188">
        <v>3.0100000000000001E-3</v>
      </c>
      <c r="J50" s="188">
        <v>4.0999999999999999E-4</v>
      </c>
      <c r="K50" s="188">
        <v>2.4000000000000001E-4</v>
      </c>
      <c r="L50" s="188">
        <v>5.2599999999999999E-4</v>
      </c>
      <c r="M50" s="188">
        <v>3.3E-4</v>
      </c>
      <c r="N50" s="188">
        <v>3.2000000000000003E-4</v>
      </c>
    </row>
    <row r="51" spans="1:14" x14ac:dyDescent="0.3">
      <c r="A51" s="195" t="s">
        <v>2065</v>
      </c>
      <c r="B51" s="192" t="s">
        <v>1327</v>
      </c>
      <c r="C51" s="87" t="s">
        <v>261</v>
      </c>
      <c r="D51" s="144">
        <v>156341</v>
      </c>
      <c r="E51" s="144">
        <v>6582550</v>
      </c>
      <c r="F51" s="45">
        <v>2022</v>
      </c>
      <c r="G51" s="187">
        <v>44666</v>
      </c>
      <c r="H51" s="188" t="s">
        <v>1742</v>
      </c>
      <c r="I51" s="188">
        <v>1.42E-3</v>
      </c>
      <c r="J51" s="188">
        <v>3.5E-4</v>
      </c>
      <c r="K51" s="188" t="s">
        <v>1743</v>
      </c>
      <c r="L51" s="188">
        <v>1.6699999999999999E-4</v>
      </c>
      <c r="M51" s="188">
        <v>2.7E-4</v>
      </c>
      <c r="N51" s="188">
        <v>2.7999999999999998E-4</v>
      </c>
    </row>
    <row r="52" spans="1:14" x14ac:dyDescent="0.3">
      <c r="A52" s="195" t="s">
        <v>2066</v>
      </c>
      <c r="B52" s="192" t="s">
        <v>1327</v>
      </c>
      <c r="C52" s="87" t="s">
        <v>261</v>
      </c>
      <c r="D52" s="144">
        <v>156341</v>
      </c>
      <c r="E52" s="144">
        <v>6582550</v>
      </c>
      <c r="F52" s="45">
        <v>2022</v>
      </c>
      <c r="G52" s="187">
        <v>44696</v>
      </c>
      <c r="H52" s="188">
        <v>3.8999999999999999E-4</v>
      </c>
      <c r="I52" s="188">
        <v>2.0500000000000002E-3</v>
      </c>
      <c r="J52" s="188">
        <v>5.5999999999999995E-4</v>
      </c>
      <c r="K52" s="188">
        <v>2.3000000000000001E-4</v>
      </c>
      <c r="L52" s="188">
        <v>2.1499999999999999E-4</v>
      </c>
      <c r="M52" s="188">
        <v>3.2000000000000003E-4</v>
      </c>
      <c r="N52" s="188">
        <v>2.9E-4</v>
      </c>
    </row>
    <row r="53" spans="1:14" x14ac:dyDescent="0.3">
      <c r="A53" s="195" t="s">
        <v>2067</v>
      </c>
      <c r="B53" s="192" t="s">
        <v>1327</v>
      </c>
      <c r="C53" s="87" t="s">
        <v>261</v>
      </c>
      <c r="D53" s="144">
        <v>156341</v>
      </c>
      <c r="E53" s="144">
        <v>6582550</v>
      </c>
      <c r="F53" s="45">
        <v>2022</v>
      </c>
      <c r="G53" s="187">
        <v>44727</v>
      </c>
      <c r="H53" s="188" t="s">
        <v>1742</v>
      </c>
      <c r="I53" s="188">
        <v>1.41E-3</v>
      </c>
      <c r="J53" s="188">
        <v>3.8999999999999999E-4</v>
      </c>
      <c r="K53" s="188" t="s">
        <v>1743</v>
      </c>
      <c r="L53" s="188">
        <v>9.0000000000000006E-5</v>
      </c>
      <c r="M53" s="188" t="s">
        <v>1743</v>
      </c>
      <c r="N53" s="188">
        <v>2.5000000000000001E-4</v>
      </c>
    </row>
    <row r="54" spans="1:14" x14ac:dyDescent="0.3">
      <c r="A54" s="195" t="s">
        <v>2068</v>
      </c>
      <c r="B54" s="192" t="s">
        <v>1327</v>
      </c>
      <c r="C54" s="87" t="s">
        <v>261</v>
      </c>
      <c r="D54" s="144">
        <v>156341</v>
      </c>
      <c r="E54" s="144">
        <v>6582550</v>
      </c>
      <c r="F54" s="45">
        <v>2022</v>
      </c>
      <c r="G54" s="187">
        <v>44757</v>
      </c>
      <c r="H54" s="188" t="s">
        <v>2269</v>
      </c>
      <c r="I54" s="188" t="s">
        <v>2269</v>
      </c>
      <c r="J54" s="188" t="s">
        <v>2269</v>
      </c>
      <c r="K54" s="188" t="s">
        <v>2269</v>
      </c>
      <c r="L54" s="188" t="s">
        <v>2269</v>
      </c>
      <c r="M54" s="188" t="s">
        <v>2269</v>
      </c>
      <c r="N54" s="188" t="s">
        <v>2269</v>
      </c>
    </row>
    <row r="55" spans="1:14" x14ac:dyDescent="0.3">
      <c r="A55" s="195" t="s">
        <v>2069</v>
      </c>
      <c r="B55" s="192" t="s">
        <v>1327</v>
      </c>
      <c r="C55" s="87" t="s">
        <v>261</v>
      </c>
      <c r="D55" s="144">
        <v>156341</v>
      </c>
      <c r="E55" s="144">
        <v>6582550</v>
      </c>
      <c r="F55" s="45">
        <v>2022</v>
      </c>
      <c r="G55" s="187">
        <v>44788</v>
      </c>
      <c r="H55" s="188" t="s">
        <v>1742</v>
      </c>
      <c r="I55" s="188">
        <v>1.7099999999999999E-3</v>
      </c>
      <c r="J55" s="188">
        <v>6.6E-4</v>
      </c>
      <c r="K55" s="188">
        <v>3.5E-4</v>
      </c>
      <c r="L55" s="188">
        <v>4.17E-4</v>
      </c>
      <c r="M55" s="188">
        <v>3.8000000000000002E-4</v>
      </c>
      <c r="N55" s="188">
        <v>3.8000000000000002E-4</v>
      </c>
    </row>
    <row r="56" spans="1:14" x14ac:dyDescent="0.3">
      <c r="A56" s="195" t="s">
        <v>2070</v>
      </c>
      <c r="B56" s="192" t="s">
        <v>1327</v>
      </c>
      <c r="C56" s="87" t="s">
        <v>261</v>
      </c>
      <c r="D56" s="144">
        <v>156341</v>
      </c>
      <c r="E56" s="144">
        <v>6582550</v>
      </c>
      <c r="F56" s="45">
        <v>2022</v>
      </c>
      <c r="G56" s="187">
        <v>44849</v>
      </c>
      <c r="H56" s="188" t="s">
        <v>2023</v>
      </c>
      <c r="I56" s="188">
        <v>1.15E-3</v>
      </c>
      <c r="J56" s="188">
        <v>4.0000000000000002E-4</v>
      </c>
      <c r="K56" s="188" t="s">
        <v>1743</v>
      </c>
      <c r="L56" s="188">
        <v>2.5099999999999998E-4</v>
      </c>
      <c r="M56" s="188">
        <v>2.3000000000000001E-4</v>
      </c>
      <c r="N56" s="188" t="s">
        <v>1743</v>
      </c>
    </row>
    <row r="57" spans="1:14" x14ac:dyDescent="0.3">
      <c r="A57" s="195" t="s">
        <v>2071</v>
      </c>
      <c r="B57" s="192" t="s">
        <v>1327</v>
      </c>
      <c r="C57" s="87" t="s">
        <v>261</v>
      </c>
      <c r="D57" s="144">
        <v>156341</v>
      </c>
      <c r="E57" s="144">
        <v>6582550</v>
      </c>
      <c r="F57" s="45">
        <v>2022</v>
      </c>
      <c r="G57" s="187">
        <v>44880</v>
      </c>
      <c r="H57" s="188">
        <v>4.2000000000000002E-4</v>
      </c>
      <c r="I57" s="188">
        <v>1.57E-3</v>
      </c>
      <c r="J57" s="188">
        <v>4.4000000000000002E-4</v>
      </c>
      <c r="K57" s="188" t="s">
        <v>1743</v>
      </c>
      <c r="L57" s="188">
        <v>3.4900000000000003E-4</v>
      </c>
      <c r="M57" s="188">
        <v>3.6999999999999999E-4</v>
      </c>
      <c r="N57" s="188">
        <v>2.4000000000000001E-4</v>
      </c>
    </row>
    <row r="58" spans="1:14" x14ac:dyDescent="0.3">
      <c r="A58" s="195" t="s">
        <v>2072</v>
      </c>
      <c r="B58" s="192" t="s">
        <v>1327</v>
      </c>
      <c r="C58" s="87" t="s">
        <v>261</v>
      </c>
      <c r="D58" s="144">
        <v>156341</v>
      </c>
      <c r="E58" s="144">
        <v>6582550</v>
      </c>
      <c r="F58" s="45">
        <v>2022</v>
      </c>
      <c r="G58" s="187">
        <v>44910</v>
      </c>
      <c r="H58" s="188" t="s">
        <v>1742</v>
      </c>
      <c r="I58" s="188">
        <v>1.6000000000000001E-3</v>
      </c>
      <c r="J58" s="188">
        <v>5.1999999999999995E-4</v>
      </c>
      <c r="K58" s="188" t="s">
        <v>1743</v>
      </c>
      <c r="L58" s="188">
        <v>2.6600000000000001E-4</v>
      </c>
      <c r="M58" s="188">
        <v>3.6000000000000002E-4</v>
      </c>
      <c r="N58" s="188">
        <v>2.9E-4</v>
      </c>
    </row>
    <row r="59" spans="1:14" x14ac:dyDescent="0.3">
      <c r="A59" s="195" t="s">
        <v>2073</v>
      </c>
      <c r="B59" s="192" t="s">
        <v>1327</v>
      </c>
      <c r="C59" s="87" t="s">
        <v>261</v>
      </c>
      <c r="D59" s="144">
        <v>156341</v>
      </c>
      <c r="E59" s="144">
        <v>6582550</v>
      </c>
      <c r="F59" s="45">
        <v>2022</v>
      </c>
      <c r="G59" s="187">
        <v>44819</v>
      </c>
      <c r="H59" s="188">
        <v>3.2000000000000003E-4</v>
      </c>
      <c r="I59" s="188">
        <v>1.81E-3</v>
      </c>
      <c r="J59" s="188">
        <v>5.4000000000000001E-4</v>
      </c>
      <c r="K59" s="188">
        <v>2.7999999999999998E-4</v>
      </c>
      <c r="L59" s="188">
        <v>3.4499999999999998E-4</v>
      </c>
      <c r="M59" s="188">
        <v>4.2000000000000002E-4</v>
      </c>
      <c r="N59" s="188">
        <v>3.6000000000000002E-4</v>
      </c>
    </row>
    <row r="60" spans="1:14" x14ac:dyDescent="0.3">
      <c r="A60" s="195" t="s">
        <v>2074</v>
      </c>
      <c r="B60" s="192" t="s">
        <v>1327</v>
      </c>
      <c r="C60" s="87" t="s">
        <v>261</v>
      </c>
      <c r="D60" s="144">
        <v>156341</v>
      </c>
      <c r="E60" s="144">
        <v>6582550</v>
      </c>
      <c r="F60" s="45">
        <v>2022</v>
      </c>
      <c r="G60" s="187">
        <v>44607</v>
      </c>
      <c r="H60" s="188">
        <v>3.1E-4</v>
      </c>
      <c r="I60" s="188">
        <v>2.8800000000000002E-3</v>
      </c>
      <c r="J60" s="188">
        <v>1.83E-3</v>
      </c>
      <c r="K60" s="188">
        <v>7.2999999999999996E-4</v>
      </c>
      <c r="L60" s="188" t="s">
        <v>2269</v>
      </c>
      <c r="M60" s="188" t="s">
        <v>2269</v>
      </c>
      <c r="N60" s="188" t="s">
        <v>2269</v>
      </c>
    </row>
    <row r="61" spans="1:14" x14ac:dyDescent="0.3">
      <c r="A61" s="195" t="s">
        <v>2075</v>
      </c>
      <c r="B61" s="2" t="s">
        <v>46</v>
      </c>
      <c r="C61" s="87" t="s">
        <v>46</v>
      </c>
      <c r="D61" s="147" t="s">
        <v>1283</v>
      </c>
      <c r="E61" s="147" t="s">
        <v>1282</v>
      </c>
      <c r="F61" s="45">
        <v>2022</v>
      </c>
      <c r="G61" s="187">
        <v>44576</v>
      </c>
      <c r="H61" s="188">
        <v>5.2999999999999998E-4</v>
      </c>
      <c r="I61" s="188">
        <v>3.3800000000000002E-3</v>
      </c>
      <c r="J61" s="188">
        <v>1.31E-3</v>
      </c>
      <c r="K61" s="188">
        <v>5.8E-4</v>
      </c>
      <c r="L61" s="188">
        <v>4.17E-4</v>
      </c>
      <c r="M61" s="188">
        <v>8.4000000000000003E-4</v>
      </c>
      <c r="N61" s="188">
        <v>9.6000000000000002E-4</v>
      </c>
    </row>
    <row r="62" spans="1:14" x14ac:dyDescent="0.3">
      <c r="A62" s="195" t="s">
        <v>2076</v>
      </c>
      <c r="B62" s="2" t="s">
        <v>46</v>
      </c>
      <c r="C62" s="87" t="s">
        <v>46</v>
      </c>
      <c r="D62" s="147" t="s">
        <v>1283</v>
      </c>
      <c r="E62" s="147" t="s">
        <v>1282</v>
      </c>
      <c r="F62" s="45">
        <v>2022</v>
      </c>
      <c r="G62" s="187">
        <v>44635</v>
      </c>
      <c r="H62" s="188">
        <v>4.2999999999999999E-4</v>
      </c>
      <c r="I62" s="188">
        <v>1.1000000000000001E-3</v>
      </c>
      <c r="J62" s="188" t="s">
        <v>1743</v>
      </c>
      <c r="K62" s="188" t="s">
        <v>1743</v>
      </c>
      <c r="L62" s="188">
        <v>9.7E-5</v>
      </c>
      <c r="M62" s="188" t="s">
        <v>1743</v>
      </c>
      <c r="N62" s="188" t="s">
        <v>1743</v>
      </c>
    </row>
    <row r="63" spans="1:14" x14ac:dyDescent="0.3">
      <c r="A63" s="195" t="s">
        <v>2077</v>
      </c>
      <c r="B63" s="2" t="s">
        <v>46</v>
      </c>
      <c r="C63" s="87" t="s">
        <v>46</v>
      </c>
      <c r="D63" s="147" t="s">
        <v>1283</v>
      </c>
      <c r="E63" s="147" t="s">
        <v>1282</v>
      </c>
      <c r="F63" s="45">
        <v>2022</v>
      </c>
      <c r="G63" s="187">
        <v>44666</v>
      </c>
      <c r="H63" s="188" t="s">
        <v>1742</v>
      </c>
      <c r="I63" s="188">
        <v>1.39E-3</v>
      </c>
      <c r="J63" s="188">
        <v>3.8000000000000002E-4</v>
      </c>
      <c r="K63" s="188" t="s">
        <v>1743</v>
      </c>
      <c r="L63" s="188">
        <v>2.2499999999999999E-4</v>
      </c>
      <c r="M63" s="188">
        <v>3.3E-4</v>
      </c>
      <c r="N63" s="188">
        <v>2.9E-4</v>
      </c>
    </row>
    <row r="64" spans="1:14" x14ac:dyDescent="0.3">
      <c r="A64" s="195" t="s">
        <v>2078</v>
      </c>
      <c r="B64" s="2" t="s">
        <v>46</v>
      </c>
      <c r="C64" s="87" t="s">
        <v>46</v>
      </c>
      <c r="D64" s="147" t="s">
        <v>1283</v>
      </c>
      <c r="E64" s="147" t="s">
        <v>1282</v>
      </c>
      <c r="F64" s="45">
        <v>2022</v>
      </c>
      <c r="G64" s="187">
        <v>44696</v>
      </c>
      <c r="H64" s="188" t="s">
        <v>1742</v>
      </c>
      <c r="I64" s="188">
        <v>1.09E-3</v>
      </c>
      <c r="J64" s="188">
        <v>3.8000000000000002E-4</v>
      </c>
      <c r="K64" s="188" t="s">
        <v>1743</v>
      </c>
      <c r="L64" s="188">
        <v>1.3100000000000001E-4</v>
      </c>
      <c r="M64" s="188" t="s">
        <v>1743</v>
      </c>
      <c r="N64" s="188" t="s">
        <v>1743</v>
      </c>
    </row>
    <row r="65" spans="1:14" x14ac:dyDescent="0.3">
      <c r="A65" s="195" t="s">
        <v>2079</v>
      </c>
      <c r="B65" s="2" t="s">
        <v>46</v>
      </c>
      <c r="C65" s="87" t="s">
        <v>46</v>
      </c>
      <c r="D65" s="147" t="s">
        <v>1283</v>
      </c>
      <c r="E65" s="147" t="s">
        <v>1282</v>
      </c>
      <c r="F65" s="45">
        <v>2022</v>
      </c>
      <c r="G65" s="187">
        <v>44727</v>
      </c>
      <c r="H65" s="188" t="s">
        <v>1742</v>
      </c>
      <c r="I65" s="188">
        <v>1.1800000000000001E-3</v>
      </c>
      <c r="J65" s="188">
        <v>4.6999999999999999E-4</v>
      </c>
      <c r="K65" s="188">
        <v>2.2000000000000001E-4</v>
      </c>
      <c r="L65" s="188">
        <v>1.65E-4</v>
      </c>
      <c r="M65" s="188">
        <v>3.6000000000000002E-4</v>
      </c>
      <c r="N65" s="188">
        <v>3.4000000000000002E-4</v>
      </c>
    </row>
    <row r="66" spans="1:14" x14ac:dyDescent="0.3">
      <c r="A66" s="195" t="s">
        <v>2080</v>
      </c>
      <c r="B66" s="2" t="s">
        <v>46</v>
      </c>
      <c r="C66" s="87" t="s">
        <v>46</v>
      </c>
      <c r="D66" s="147" t="s">
        <v>1283</v>
      </c>
      <c r="E66" s="147" t="s">
        <v>1282</v>
      </c>
      <c r="F66" s="45">
        <v>2022</v>
      </c>
      <c r="G66" s="187">
        <v>44757</v>
      </c>
      <c r="H66" s="188" t="s">
        <v>2269</v>
      </c>
      <c r="I66" s="188" t="s">
        <v>2269</v>
      </c>
      <c r="J66" s="188" t="s">
        <v>2269</v>
      </c>
      <c r="K66" s="188" t="s">
        <v>2269</v>
      </c>
      <c r="L66" s="188" t="s">
        <v>2269</v>
      </c>
      <c r="M66" s="188" t="s">
        <v>2269</v>
      </c>
      <c r="N66" s="188" t="s">
        <v>2269</v>
      </c>
    </row>
    <row r="67" spans="1:14" x14ac:dyDescent="0.3">
      <c r="A67" s="195" t="s">
        <v>2081</v>
      </c>
      <c r="B67" s="2" t="s">
        <v>46</v>
      </c>
      <c r="C67" s="87" t="s">
        <v>46</v>
      </c>
      <c r="D67" s="147" t="s">
        <v>1283</v>
      </c>
      <c r="E67" s="147" t="s">
        <v>1282</v>
      </c>
      <c r="F67" s="45">
        <v>2022</v>
      </c>
      <c r="G67" s="187">
        <v>44788</v>
      </c>
      <c r="H67" s="188" t="s">
        <v>1742</v>
      </c>
      <c r="I67" s="188">
        <v>8.0000000000000004E-4</v>
      </c>
      <c r="J67" s="188">
        <v>3.2000000000000003E-4</v>
      </c>
      <c r="K67" s="188" t="s">
        <v>1743</v>
      </c>
      <c r="L67" s="188">
        <v>1.0900000000000001E-4</v>
      </c>
      <c r="M67" s="188" t="s">
        <v>1743</v>
      </c>
      <c r="N67" s="188" t="s">
        <v>1743</v>
      </c>
    </row>
    <row r="68" spans="1:14" x14ac:dyDescent="0.3">
      <c r="A68" s="195" t="s">
        <v>2082</v>
      </c>
      <c r="B68" s="2" t="s">
        <v>46</v>
      </c>
      <c r="C68" s="87" t="s">
        <v>46</v>
      </c>
      <c r="D68" s="147" t="s">
        <v>1283</v>
      </c>
      <c r="E68" s="147" t="s">
        <v>1282</v>
      </c>
      <c r="F68" s="45">
        <v>2022</v>
      </c>
      <c r="G68" s="187">
        <v>44849</v>
      </c>
      <c r="H68" s="188">
        <v>3.1E-4</v>
      </c>
      <c r="I68" s="188">
        <v>1.5100000000000001E-3</v>
      </c>
      <c r="J68" s="188">
        <v>6.8000000000000005E-4</v>
      </c>
      <c r="K68" s="188">
        <v>3.4000000000000002E-4</v>
      </c>
      <c r="L68" s="188">
        <v>3.7599999999999998E-4</v>
      </c>
      <c r="M68" s="188">
        <v>5.4000000000000001E-4</v>
      </c>
      <c r="N68" s="188">
        <v>4.4000000000000002E-4</v>
      </c>
    </row>
    <row r="69" spans="1:14" x14ac:dyDescent="0.3">
      <c r="A69" s="195" t="s">
        <v>2083</v>
      </c>
      <c r="B69" s="2" t="s">
        <v>46</v>
      </c>
      <c r="C69" s="87" t="s">
        <v>46</v>
      </c>
      <c r="D69" s="147" t="s">
        <v>1283</v>
      </c>
      <c r="E69" s="147" t="s">
        <v>1282</v>
      </c>
      <c r="F69" s="45">
        <v>2022</v>
      </c>
      <c r="G69" s="187">
        <v>44880</v>
      </c>
      <c r="H69" s="188" t="s">
        <v>1746</v>
      </c>
      <c r="I69" s="188">
        <v>1.97E-3</v>
      </c>
      <c r="J69" s="188" t="s">
        <v>1747</v>
      </c>
      <c r="K69" s="188" t="s">
        <v>1747</v>
      </c>
      <c r="L69" s="188">
        <v>5.13E-4</v>
      </c>
      <c r="M69" s="188" t="s">
        <v>1747</v>
      </c>
      <c r="N69" s="188" t="s">
        <v>1747</v>
      </c>
    </row>
    <row r="70" spans="1:14" x14ac:dyDescent="0.3">
      <c r="A70" s="195" t="s">
        <v>2084</v>
      </c>
      <c r="B70" s="2" t="s">
        <v>46</v>
      </c>
      <c r="C70" s="87" t="s">
        <v>46</v>
      </c>
      <c r="D70" s="147" t="s">
        <v>1283</v>
      </c>
      <c r="E70" s="147" t="s">
        <v>1282</v>
      </c>
      <c r="F70" s="45">
        <v>2022</v>
      </c>
      <c r="G70" s="187">
        <v>44910</v>
      </c>
      <c r="H70" s="188" t="s">
        <v>2269</v>
      </c>
      <c r="I70" s="188" t="s">
        <v>2269</v>
      </c>
      <c r="J70" s="188" t="s">
        <v>2269</v>
      </c>
      <c r="K70" s="188" t="s">
        <v>2269</v>
      </c>
      <c r="L70" s="188" t="s">
        <v>2269</v>
      </c>
      <c r="M70" s="188" t="s">
        <v>2269</v>
      </c>
      <c r="N70" s="188" t="s">
        <v>2269</v>
      </c>
    </row>
    <row r="71" spans="1:14" x14ac:dyDescent="0.3">
      <c r="A71" s="195" t="s">
        <v>2085</v>
      </c>
      <c r="B71" s="2" t="s">
        <v>46</v>
      </c>
      <c r="C71" s="87" t="s">
        <v>46</v>
      </c>
      <c r="D71" s="147" t="s">
        <v>1283</v>
      </c>
      <c r="E71" s="147" t="s">
        <v>1282</v>
      </c>
      <c r="F71" s="45">
        <v>2022</v>
      </c>
      <c r="G71" s="187">
        <v>44607</v>
      </c>
      <c r="H71" s="188">
        <v>3.8999999999999999E-4</v>
      </c>
      <c r="I71" s="188">
        <v>5.3099999999999996E-3</v>
      </c>
      <c r="J71" s="188">
        <v>1.8E-3</v>
      </c>
      <c r="K71" s="188">
        <v>7.5000000000000002E-4</v>
      </c>
      <c r="L71" s="188">
        <v>8.8400000000000002E-4</v>
      </c>
      <c r="M71" s="188">
        <v>1.56E-3</v>
      </c>
      <c r="N71" s="188">
        <v>1.17E-3</v>
      </c>
    </row>
    <row r="72" spans="1:14" x14ac:dyDescent="0.3">
      <c r="A72" s="195" t="s">
        <v>2086</v>
      </c>
      <c r="B72" s="2" t="s">
        <v>46</v>
      </c>
      <c r="C72" s="87" t="s">
        <v>46</v>
      </c>
      <c r="D72" s="147" t="s">
        <v>1283</v>
      </c>
      <c r="E72" s="147" t="s">
        <v>1282</v>
      </c>
      <c r="F72" s="45">
        <v>2022</v>
      </c>
      <c r="G72" s="187">
        <v>44819</v>
      </c>
      <c r="H72" s="188" t="s">
        <v>1742</v>
      </c>
      <c r="I72" s="188">
        <v>1.2199999999999999E-3</v>
      </c>
      <c r="J72" s="188">
        <v>4.4999999999999999E-4</v>
      </c>
      <c r="K72" s="188" t="s">
        <v>1743</v>
      </c>
      <c r="L72" s="188">
        <v>1.2400000000000001E-4</v>
      </c>
      <c r="M72" s="188">
        <v>2.5999999999999998E-4</v>
      </c>
      <c r="N72" s="188">
        <v>2.5999999999999998E-4</v>
      </c>
    </row>
    <row r="73" spans="1:14" x14ac:dyDescent="0.3">
      <c r="A73" s="195" t="s">
        <v>2087</v>
      </c>
      <c r="B73" s="193" t="s">
        <v>939</v>
      </c>
      <c r="C73" s="87" t="s">
        <v>975</v>
      </c>
      <c r="D73" s="144">
        <v>158751</v>
      </c>
      <c r="E73" s="144">
        <v>6570553</v>
      </c>
      <c r="F73" s="45">
        <v>2022</v>
      </c>
      <c r="G73" s="187">
        <v>44880</v>
      </c>
      <c r="H73" s="188">
        <v>3.6000000000000002E-4</v>
      </c>
      <c r="I73" s="188">
        <v>1.09E-3</v>
      </c>
      <c r="J73" s="188">
        <v>2.7E-4</v>
      </c>
      <c r="K73" s="188" t="s">
        <v>1743</v>
      </c>
      <c r="L73" s="188">
        <v>1.93E-4</v>
      </c>
      <c r="M73" s="188">
        <v>2.5999999999999998E-4</v>
      </c>
      <c r="N73" s="188" t="s">
        <v>1743</v>
      </c>
    </row>
    <row r="74" spans="1:14" x14ac:dyDescent="0.3">
      <c r="A74" s="195" t="s">
        <v>2088</v>
      </c>
      <c r="B74" s="193" t="s">
        <v>939</v>
      </c>
      <c r="C74" s="87" t="s">
        <v>975</v>
      </c>
      <c r="D74" s="144">
        <v>158751</v>
      </c>
      <c r="E74" s="144">
        <v>6570553</v>
      </c>
      <c r="F74" s="45">
        <v>2022</v>
      </c>
      <c r="G74" s="187">
        <v>44910</v>
      </c>
      <c r="H74" s="188" t="s">
        <v>1742</v>
      </c>
      <c r="I74" s="188">
        <v>3.5100000000000001E-3</v>
      </c>
      <c r="J74" s="188">
        <v>1.09E-3</v>
      </c>
      <c r="K74" s="188">
        <v>4.4999999999999999E-4</v>
      </c>
      <c r="L74" s="188">
        <v>4.8999999999999998E-4</v>
      </c>
      <c r="M74" s="188">
        <v>6.8999999999999997E-4</v>
      </c>
      <c r="N74" s="188">
        <v>8.4000000000000003E-4</v>
      </c>
    </row>
    <row r="75" spans="1:14" x14ac:dyDescent="0.3">
      <c r="A75" s="195" t="s">
        <v>2089</v>
      </c>
      <c r="B75" s="193" t="s">
        <v>939</v>
      </c>
      <c r="C75" s="87" t="s">
        <v>975</v>
      </c>
      <c r="D75" s="144">
        <v>158751</v>
      </c>
      <c r="E75" s="144">
        <v>6570553</v>
      </c>
      <c r="F75" s="45">
        <v>2022</v>
      </c>
      <c r="G75" s="187">
        <v>44576</v>
      </c>
      <c r="H75" s="188">
        <v>3.3E-4</v>
      </c>
      <c r="I75" s="188">
        <v>3.3800000000000002E-3</v>
      </c>
      <c r="J75" s="188">
        <v>1.75E-3</v>
      </c>
      <c r="K75" s="188">
        <v>7.5000000000000002E-4</v>
      </c>
      <c r="L75" s="188">
        <v>7.6999999999999996E-4</v>
      </c>
      <c r="M75" s="188">
        <v>1.1000000000000001E-3</v>
      </c>
      <c r="N75" s="188">
        <v>1.1299999999999999E-3</v>
      </c>
    </row>
    <row r="76" spans="1:14" x14ac:dyDescent="0.3">
      <c r="A76" s="195" t="s">
        <v>2090</v>
      </c>
      <c r="B76" s="193" t="s">
        <v>939</v>
      </c>
      <c r="C76" s="87" t="s">
        <v>975</v>
      </c>
      <c r="D76" s="144">
        <v>158751</v>
      </c>
      <c r="E76" s="144">
        <v>6570553</v>
      </c>
      <c r="F76" s="45">
        <v>2022</v>
      </c>
      <c r="G76" s="187">
        <v>44607</v>
      </c>
      <c r="H76" s="188">
        <v>3.4000000000000002E-4</v>
      </c>
      <c r="I76" s="188">
        <v>2.5500000000000002E-3</v>
      </c>
      <c r="J76" s="188">
        <v>1.1900000000000001E-3</v>
      </c>
      <c r="K76" s="188">
        <v>4.8999999999999998E-4</v>
      </c>
      <c r="L76" s="188">
        <v>4.1599999999999997E-4</v>
      </c>
      <c r="M76" s="188">
        <v>5.8E-4</v>
      </c>
      <c r="N76" s="188">
        <v>6.6E-4</v>
      </c>
    </row>
    <row r="77" spans="1:14" x14ac:dyDescent="0.3">
      <c r="A77" s="195" t="s">
        <v>2091</v>
      </c>
      <c r="B77" s="193" t="s">
        <v>939</v>
      </c>
      <c r="C77" s="87" t="s">
        <v>975</v>
      </c>
      <c r="D77" s="144">
        <v>158751</v>
      </c>
      <c r="E77" s="144">
        <v>6570553</v>
      </c>
      <c r="F77" s="45">
        <v>2022</v>
      </c>
      <c r="G77" s="187">
        <v>44635</v>
      </c>
      <c r="H77" s="188">
        <v>4.2999999999999999E-4</v>
      </c>
      <c r="I77" s="188">
        <v>1.15E-3</v>
      </c>
      <c r="J77" s="188">
        <v>2.0000000000000001E-4</v>
      </c>
      <c r="K77" s="188" t="s">
        <v>1743</v>
      </c>
      <c r="L77" s="188">
        <v>1.12E-4</v>
      </c>
      <c r="M77" s="188" t="s">
        <v>1743</v>
      </c>
      <c r="N77" s="188" t="s">
        <v>1743</v>
      </c>
    </row>
    <row r="78" spans="1:14" x14ac:dyDescent="0.3">
      <c r="A78" s="195" t="s">
        <v>2092</v>
      </c>
      <c r="B78" s="193" t="s">
        <v>939</v>
      </c>
      <c r="C78" s="87" t="s">
        <v>975</v>
      </c>
      <c r="D78" s="144">
        <v>158751</v>
      </c>
      <c r="E78" s="144">
        <v>6570553</v>
      </c>
      <c r="F78" s="45">
        <v>2022</v>
      </c>
      <c r="G78" s="187">
        <v>44666</v>
      </c>
      <c r="H78" s="188" t="s">
        <v>1742</v>
      </c>
      <c r="I78" s="188">
        <v>1.06E-3</v>
      </c>
      <c r="J78" s="188">
        <v>3.8000000000000002E-4</v>
      </c>
      <c r="K78" s="188" t="s">
        <v>1743</v>
      </c>
      <c r="L78" s="188">
        <v>1.46E-4</v>
      </c>
      <c r="M78" s="188">
        <v>2.5999999999999998E-4</v>
      </c>
      <c r="N78" s="188">
        <v>2.7E-4</v>
      </c>
    </row>
    <row r="79" spans="1:14" x14ac:dyDescent="0.3">
      <c r="A79" s="195" t="s">
        <v>2093</v>
      </c>
      <c r="B79" s="193" t="s">
        <v>939</v>
      </c>
      <c r="C79" s="87" t="s">
        <v>975</v>
      </c>
      <c r="D79" s="144">
        <v>158751</v>
      </c>
      <c r="E79" s="144">
        <v>6570553</v>
      </c>
      <c r="F79" s="45">
        <v>2022</v>
      </c>
      <c r="G79" s="187">
        <v>44696</v>
      </c>
      <c r="H79" s="188" t="s">
        <v>1742</v>
      </c>
      <c r="I79" s="188">
        <v>6.8999999999999997E-4</v>
      </c>
      <c r="J79" s="188">
        <v>2.7999999999999998E-4</v>
      </c>
      <c r="K79" s="188" t="s">
        <v>1743</v>
      </c>
      <c r="L79" s="188">
        <v>1.17E-4</v>
      </c>
      <c r="M79" s="188" t="s">
        <v>1743</v>
      </c>
      <c r="N79" s="188" t="s">
        <v>1743</v>
      </c>
    </row>
    <row r="80" spans="1:14" x14ac:dyDescent="0.3">
      <c r="A80" s="195" t="s">
        <v>2094</v>
      </c>
      <c r="B80" s="193" t="s">
        <v>939</v>
      </c>
      <c r="C80" s="87" t="s">
        <v>975</v>
      </c>
      <c r="D80" s="144">
        <v>158751</v>
      </c>
      <c r="E80" s="144">
        <v>6570553</v>
      </c>
      <c r="F80" s="45">
        <v>2022</v>
      </c>
      <c r="G80" s="187">
        <v>44727</v>
      </c>
      <c r="H80" s="188" t="s">
        <v>1742</v>
      </c>
      <c r="I80" s="188">
        <v>4.8999999999999998E-4</v>
      </c>
      <c r="J80" s="188">
        <v>2.4000000000000001E-4</v>
      </c>
      <c r="K80" s="188" t="s">
        <v>1743</v>
      </c>
      <c r="L80" s="188">
        <v>5.5000000000000002E-5</v>
      </c>
      <c r="M80" s="188" t="s">
        <v>1743</v>
      </c>
      <c r="N80" s="188" t="s">
        <v>1743</v>
      </c>
    </row>
    <row r="81" spans="1:14" x14ac:dyDescent="0.3">
      <c r="A81" s="195" t="s">
        <v>2095</v>
      </c>
      <c r="B81" s="193" t="s">
        <v>939</v>
      </c>
      <c r="C81" s="87" t="s">
        <v>975</v>
      </c>
      <c r="D81" s="144">
        <v>158751</v>
      </c>
      <c r="E81" s="144">
        <v>6570553</v>
      </c>
      <c r="F81" s="45">
        <v>2022</v>
      </c>
      <c r="G81" s="187">
        <v>44757</v>
      </c>
      <c r="H81" s="188" t="s">
        <v>2269</v>
      </c>
      <c r="I81" s="188" t="s">
        <v>2269</v>
      </c>
      <c r="J81" s="188" t="s">
        <v>2269</v>
      </c>
      <c r="K81" s="188" t="s">
        <v>2269</v>
      </c>
      <c r="L81" s="188" t="s">
        <v>2269</v>
      </c>
      <c r="M81" s="188" t="s">
        <v>2269</v>
      </c>
      <c r="N81" s="188" t="s">
        <v>2269</v>
      </c>
    </row>
    <row r="82" spans="1:14" x14ac:dyDescent="0.3">
      <c r="A82" s="195" t="s">
        <v>2096</v>
      </c>
      <c r="B82" s="193" t="s">
        <v>939</v>
      </c>
      <c r="C82" s="87" t="s">
        <v>975</v>
      </c>
      <c r="D82" s="144">
        <v>158751</v>
      </c>
      <c r="E82" s="144">
        <v>6570553</v>
      </c>
      <c r="F82" s="45">
        <v>2022</v>
      </c>
      <c r="G82" s="187">
        <v>44788</v>
      </c>
      <c r="H82" s="188" t="s">
        <v>1742</v>
      </c>
      <c r="I82" s="188">
        <v>5.1000000000000004E-4</v>
      </c>
      <c r="J82" s="188">
        <v>2.9E-4</v>
      </c>
      <c r="K82" s="188" t="s">
        <v>1743</v>
      </c>
      <c r="L82" s="188">
        <v>1.1400000000000001E-4</v>
      </c>
      <c r="M82" s="188" t="s">
        <v>1743</v>
      </c>
      <c r="N82" s="188" t="s">
        <v>1743</v>
      </c>
    </row>
    <row r="83" spans="1:14" x14ac:dyDescent="0.3">
      <c r="A83" s="195" t="s">
        <v>2097</v>
      </c>
      <c r="B83" s="193" t="s">
        <v>939</v>
      </c>
      <c r="C83" s="87" t="s">
        <v>975</v>
      </c>
      <c r="D83" s="144">
        <v>158751</v>
      </c>
      <c r="E83" s="144">
        <v>6570553</v>
      </c>
      <c r="F83" s="45">
        <v>2022</v>
      </c>
      <c r="G83" s="187">
        <v>44849</v>
      </c>
      <c r="H83" s="188" t="s">
        <v>1742</v>
      </c>
      <c r="I83" s="188">
        <v>5.2999999999999998E-4</v>
      </c>
      <c r="J83" s="188">
        <v>2.5000000000000001E-4</v>
      </c>
      <c r="K83" s="188" t="s">
        <v>1743</v>
      </c>
      <c r="L83" s="188">
        <v>5.1999999999999997E-5</v>
      </c>
      <c r="M83" s="188" t="s">
        <v>1743</v>
      </c>
      <c r="N83" s="188" t="s">
        <v>1743</v>
      </c>
    </row>
    <row r="84" spans="1:14" x14ac:dyDescent="0.3">
      <c r="A84" s="195" t="s">
        <v>2098</v>
      </c>
      <c r="B84" s="193" t="s">
        <v>939</v>
      </c>
      <c r="C84" s="87" t="s">
        <v>975</v>
      </c>
      <c r="D84" s="144">
        <v>158751</v>
      </c>
      <c r="E84" s="144">
        <v>6570553</v>
      </c>
      <c r="F84" s="45">
        <v>2022</v>
      </c>
      <c r="G84" s="187">
        <v>44819</v>
      </c>
      <c r="H84" s="188" t="s">
        <v>1742</v>
      </c>
      <c r="I84" s="188">
        <v>2.9999999999999997E-4</v>
      </c>
      <c r="J84" s="188" t="s">
        <v>1743</v>
      </c>
      <c r="K84" s="188" t="s">
        <v>1743</v>
      </c>
      <c r="L84" s="188" t="s">
        <v>1744</v>
      </c>
      <c r="M84" s="188" t="s">
        <v>1743</v>
      </c>
      <c r="N84" s="188" t="s">
        <v>1743</v>
      </c>
    </row>
    <row r="85" spans="1:14" x14ac:dyDescent="0.3">
      <c r="A85" s="195" t="s">
        <v>2099</v>
      </c>
      <c r="B85" s="87" t="s">
        <v>1109</v>
      </c>
      <c r="C85" s="87" t="s">
        <v>1109</v>
      </c>
      <c r="D85" s="194">
        <v>157466</v>
      </c>
      <c r="E85" s="194">
        <v>6576237</v>
      </c>
      <c r="F85" s="45">
        <v>2022</v>
      </c>
      <c r="G85" s="187">
        <v>44576</v>
      </c>
      <c r="H85" s="188">
        <v>3.4000000000000002E-4</v>
      </c>
      <c r="I85" s="188">
        <v>3.15E-3</v>
      </c>
      <c r="J85" s="188">
        <v>1.83E-3</v>
      </c>
      <c r="K85" s="188">
        <v>8.4999999999999995E-4</v>
      </c>
      <c r="L85" s="188">
        <v>8.8699999999999998E-4</v>
      </c>
      <c r="M85" s="188">
        <v>1.16E-3</v>
      </c>
      <c r="N85" s="188">
        <v>1.1900000000000001E-3</v>
      </c>
    </row>
    <row r="86" spans="1:14" x14ac:dyDescent="0.3">
      <c r="A86" s="195" t="s">
        <v>2100</v>
      </c>
      <c r="B86" s="87" t="s">
        <v>1109</v>
      </c>
      <c r="C86" s="87" t="s">
        <v>1109</v>
      </c>
      <c r="D86" s="194">
        <v>157466</v>
      </c>
      <c r="E86" s="194">
        <v>6576237</v>
      </c>
      <c r="F86" s="45">
        <v>2022</v>
      </c>
      <c r="G86" s="187">
        <v>44696</v>
      </c>
      <c r="H86" s="188" t="s">
        <v>1742</v>
      </c>
      <c r="I86" s="188">
        <v>1.1900000000000001E-3</v>
      </c>
      <c r="J86" s="188">
        <v>3.8000000000000002E-4</v>
      </c>
      <c r="K86" s="188" t="s">
        <v>1743</v>
      </c>
      <c r="L86" s="188">
        <v>1.12E-4</v>
      </c>
      <c r="M86" s="188">
        <v>2.5000000000000001E-4</v>
      </c>
      <c r="N86" s="188">
        <v>2.9E-4</v>
      </c>
    </row>
    <row r="87" spans="1:14" x14ac:dyDescent="0.3">
      <c r="A87" s="195" t="s">
        <v>2101</v>
      </c>
      <c r="B87" s="87" t="s">
        <v>1109</v>
      </c>
      <c r="C87" s="87" t="s">
        <v>1109</v>
      </c>
      <c r="D87" s="194">
        <v>157466</v>
      </c>
      <c r="E87" s="194">
        <v>6576237</v>
      </c>
      <c r="F87" s="45">
        <v>2022</v>
      </c>
      <c r="G87" s="187">
        <v>44757</v>
      </c>
      <c r="H87" s="188" t="s">
        <v>2269</v>
      </c>
      <c r="I87" s="188" t="s">
        <v>2269</v>
      </c>
      <c r="J87" s="188" t="s">
        <v>2269</v>
      </c>
      <c r="K87" s="188" t="s">
        <v>2269</v>
      </c>
      <c r="L87" s="188" t="s">
        <v>2269</v>
      </c>
      <c r="M87" s="188" t="s">
        <v>2269</v>
      </c>
      <c r="N87" s="188" t="s">
        <v>2269</v>
      </c>
    </row>
    <row r="88" spans="1:14" x14ac:dyDescent="0.3">
      <c r="A88" s="195" t="s">
        <v>2102</v>
      </c>
      <c r="B88" s="87" t="s">
        <v>1109</v>
      </c>
      <c r="C88" s="87" t="s">
        <v>1109</v>
      </c>
      <c r="D88" s="194">
        <v>157466</v>
      </c>
      <c r="E88" s="194">
        <v>6576237</v>
      </c>
      <c r="F88" s="45">
        <v>2022</v>
      </c>
      <c r="G88" s="187">
        <v>44607</v>
      </c>
      <c r="H88" s="188">
        <v>5.0000000000000001E-4</v>
      </c>
      <c r="I88" s="188">
        <v>3.2599999999999999E-3</v>
      </c>
      <c r="J88" s="188">
        <v>1.72E-3</v>
      </c>
      <c r="K88" s="188">
        <v>7.6999999999999996E-4</v>
      </c>
      <c r="L88" s="188">
        <v>8.3900000000000001E-4</v>
      </c>
      <c r="M88" s="188">
        <v>1.14E-3</v>
      </c>
      <c r="N88" s="188">
        <v>1.08E-3</v>
      </c>
    </row>
    <row r="89" spans="1:14" x14ac:dyDescent="0.3">
      <c r="A89" s="195" t="s">
        <v>2103</v>
      </c>
      <c r="B89" s="87" t="s">
        <v>1109</v>
      </c>
      <c r="C89" s="87" t="s">
        <v>1109</v>
      </c>
      <c r="D89" s="194">
        <v>157466</v>
      </c>
      <c r="E89" s="194">
        <v>6576237</v>
      </c>
      <c r="F89" s="45">
        <v>2022</v>
      </c>
      <c r="G89" s="187">
        <v>44635</v>
      </c>
      <c r="H89" s="188">
        <v>5.0000000000000001E-4</v>
      </c>
      <c r="I89" s="188">
        <v>2.9399999999999999E-3</v>
      </c>
      <c r="J89" s="188">
        <v>4.2000000000000002E-4</v>
      </c>
      <c r="K89" s="188" t="s">
        <v>1743</v>
      </c>
      <c r="L89" s="188">
        <v>1.76E-4</v>
      </c>
      <c r="M89" s="188">
        <v>2.5000000000000001E-4</v>
      </c>
      <c r="N89" s="188" t="s">
        <v>1743</v>
      </c>
    </row>
    <row r="90" spans="1:14" x14ac:dyDescent="0.3">
      <c r="A90" s="195" t="s">
        <v>2104</v>
      </c>
      <c r="B90" s="87" t="s">
        <v>1109</v>
      </c>
      <c r="C90" s="87" t="s">
        <v>1109</v>
      </c>
      <c r="D90" s="194">
        <v>157466</v>
      </c>
      <c r="E90" s="194">
        <v>6576237</v>
      </c>
      <c r="F90" s="45">
        <v>2022</v>
      </c>
      <c r="G90" s="187">
        <v>44666</v>
      </c>
      <c r="H90" s="188" t="s">
        <v>1742</v>
      </c>
      <c r="I90" s="188">
        <v>1.3600000000000001E-3</v>
      </c>
      <c r="J90" s="188">
        <v>8.7000000000000001E-4</v>
      </c>
      <c r="K90" s="188" t="s">
        <v>1743</v>
      </c>
      <c r="L90" s="188">
        <v>8.3900000000000001E-4</v>
      </c>
      <c r="M90" s="188">
        <v>6.7000000000000002E-4</v>
      </c>
      <c r="N90" s="188">
        <v>3.5E-4</v>
      </c>
    </row>
    <row r="91" spans="1:14" x14ac:dyDescent="0.3">
      <c r="A91" s="195" t="s">
        <v>2105</v>
      </c>
      <c r="B91" s="87" t="s">
        <v>1109</v>
      </c>
      <c r="C91" s="87" t="s">
        <v>1109</v>
      </c>
      <c r="D91" s="194">
        <v>157466</v>
      </c>
      <c r="E91" s="194">
        <v>6576237</v>
      </c>
      <c r="F91" s="45">
        <v>2022</v>
      </c>
      <c r="G91" s="187">
        <v>44727</v>
      </c>
      <c r="H91" s="188">
        <v>3.5E-4</v>
      </c>
      <c r="I91" s="188">
        <v>1.7799999999999999E-3</v>
      </c>
      <c r="J91" s="188">
        <v>5.5999999999999995E-4</v>
      </c>
      <c r="K91" s="188">
        <v>2.5999999999999998E-4</v>
      </c>
      <c r="L91" s="188">
        <v>2.32E-4</v>
      </c>
      <c r="M91" s="188">
        <v>4.2000000000000002E-4</v>
      </c>
      <c r="N91" s="188">
        <v>4.6999999999999999E-4</v>
      </c>
    </row>
    <row r="92" spans="1:14" x14ac:dyDescent="0.3">
      <c r="A92" s="195" t="s">
        <v>2106</v>
      </c>
      <c r="B92" s="87" t="s">
        <v>1109</v>
      </c>
      <c r="C92" s="87" t="s">
        <v>1109</v>
      </c>
      <c r="D92" s="194">
        <v>157466</v>
      </c>
      <c r="E92" s="194">
        <v>6576237</v>
      </c>
      <c r="F92" s="45">
        <v>2022</v>
      </c>
      <c r="G92" s="187">
        <v>44788</v>
      </c>
      <c r="H92" s="188">
        <v>3.3E-4</v>
      </c>
      <c r="I92" s="188">
        <v>2.0600000000000002E-3</v>
      </c>
      <c r="J92" s="188">
        <v>5.9000000000000003E-4</v>
      </c>
      <c r="K92" s="188">
        <v>2.9999999999999997E-4</v>
      </c>
      <c r="L92" s="188">
        <v>2.7500000000000002E-4</v>
      </c>
      <c r="M92" s="188">
        <v>4.2999999999999999E-4</v>
      </c>
      <c r="N92" s="188">
        <v>4.6000000000000001E-4</v>
      </c>
    </row>
    <row r="93" spans="1:14" x14ac:dyDescent="0.3">
      <c r="A93" s="195" t="s">
        <v>2107</v>
      </c>
      <c r="B93" s="87" t="s">
        <v>1109</v>
      </c>
      <c r="C93" s="87" t="s">
        <v>1109</v>
      </c>
      <c r="D93" s="194">
        <v>157466</v>
      </c>
      <c r="E93" s="194">
        <v>6576237</v>
      </c>
      <c r="F93" s="45">
        <v>2022</v>
      </c>
      <c r="G93" s="187">
        <v>44849</v>
      </c>
      <c r="H93" s="188">
        <v>3.6999999999999999E-4</v>
      </c>
      <c r="I93" s="188">
        <v>1.5399999999999999E-3</v>
      </c>
      <c r="J93" s="188">
        <v>6.8999999999999997E-4</v>
      </c>
      <c r="K93" s="188">
        <v>2.5000000000000001E-4</v>
      </c>
      <c r="L93" s="188">
        <v>3.1300000000000002E-4</v>
      </c>
      <c r="M93" s="188">
        <v>4.8999999999999998E-4</v>
      </c>
      <c r="N93" s="188">
        <v>5.0000000000000001E-4</v>
      </c>
    </row>
    <row r="94" spans="1:14" x14ac:dyDescent="0.3">
      <c r="A94" s="195" t="s">
        <v>2108</v>
      </c>
      <c r="B94" s="87" t="s">
        <v>1109</v>
      </c>
      <c r="C94" s="87" t="s">
        <v>1109</v>
      </c>
      <c r="D94" s="194">
        <v>157466</v>
      </c>
      <c r="E94" s="194">
        <v>6576237</v>
      </c>
      <c r="F94" s="45">
        <v>2022</v>
      </c>
      <c r="G94" s="187">
        <v>44880</v>
      </c>
      <c r="H94" s="188">
        <v>4.6000000000000001E-4</v>
      </c>
      <c r="I94" s="188">
        <v>1.92E-3</v>
      </c>
      <c r="J94" s="188">
        <v>5.5999999999999995E-4</v>
      </c>
      <c r="K94" s="188">
        <v>2.5000000000000001E-4</v>
      </c>
      <c r="L94" s="188">
        <v>4.0999999999999999E-4</v>
      </c>
      <c r="M94" s="188">
        <v>4.8999999999999998E-4</v>
      </c>
      <c r="N94" s="188">
        <v>3.6999999999999999E-4</v>
      </c>
    </row>
    <row r="95" spans="1:14" x14ac:dyDescent="0.3">
      <c r="A95" s="195" t="s">
        <v>2109</v>
      </c>
      <c r="B95" s="87" t="s">
        <v>1109</v>
      </c>
      <c r="C95" s="87" t="s">
        <v>1109</v>
      </c>
      <c r="D95" s="194">
        <v>157466</v>
      </c>
      <c r="E95" s="194">
        <v>6576237</v>
      </c>
      <c r="F95" s="45">
        <v>2022</v>
      </c>
      <c r="G95" s="187">
        <v>44910</v>
      </c>
      <c r="H95" s="188">
        <v>4.4000000000000002E-4</v>
      </c>
      <c r="I95" s="188">
        <v>4.2500000000000003E-3</v>
      </c>
      <c r="J95" s="188">
        <v>1.23E-3</v>
      </c>
      <c r="K95" s="188">
        <v>7.2999999999999996E-4</v>
      </c>
      <c r="L95" s="188">
        <v>6.5799999999999995E-4</v>
      </c>
      <c r="M95" s="188">
        <v>9.8999999999999999E-4</v>
      </c>
      <c r="N95" s="188">
        <v>9.1E-4</v>
      </c>
    </row>
    <row r="96" spans="1:14" x14ac:dyDescent="0.3">
      <c r="A96" s="195" t="s">
        <v>2110</v>
      </c>
      <c r="B96" s="87" t="s">
        <v>1109</v>
      </c>
      <c r="C96" s="87" t="s">
        <v>1109</v>
      </c>
      <c r="D96" s="194">
        <v>157466</v>
      </c>
      <c r="E96" s="194">
        <v>6576237</v>
      </c>
      <c r="F96" s="45">
        <v>2022</v>
      </c>
      <c r="G96" s="187">
        <v>44819</v>
      </c>
      <c r="H96" s="188">
        <v>4.0999999999999999E-4</v>
      </c>
      <c r="I96" s="188">
        <v>2.3700000000000001E-3</v>
      </c>
      <c r="J96" s="188">
        <v>1.3600000000000001E-3</v>
      </c>
      <c r="K96" s="188">
        <v>7.1000000000000002E-4</v>
      </c>
      <c r="L96" s="188">
        <v>7.4799999999999997E-4</v>
      </c>
      <c r="M96" s="188">
        <v>7.7999999999999999E-4</v>
      </c>
      <c r="N96" s="188">
        <v>9.3000000000000005E-4</v>
      </c>
    </row>
    <row r="97" spans="1:14" x14ac:dyDescent="0.3">
      <c r="A97" s="195" t="s">
        <v>2111</v>
      </c>
      <c r="B97" s="193" t="s">
        <v>1116</v>
      </c>
      <c r="C97" s="87" t="s">
        <v>2002</v>
      </c>
      <c r="D97" s="194">
        <v>159604</v>
      </c>
      <c r="E97" s="194">
        <v>6572020</v>
      </c>
      <c r="F97" s="45">
        <v>2022</v>
      </c>
      <c r="G97" s="187">
        <v>44880</v>
      </c>
      <c r="H97" s="188" t="s">
        <v>1742</v>
      </c>
      <c r="I97" s="188">
        <v>1.2899999999999999E-3</v>
      </c>
      <c r="J97" s="188">
        <v>3.8999999999999999E-4</v>
      </c>
      <c r="K97" s="188" t="s">
        <v>1743</v>
      </c>
      <c r="L97" s="188">
        <v>2.03E-4</v>
      </c>
      <c r="M97" s="188">
        <v>4.2000000000000002E-4</v>
      </c>
      <c r="N97" s="188" t="s">
        <v>1743</v>
      </c>
    </row>
    <row r="98" spans="1:14" x14ac:dyDescent="0.3">
      <c r="A98" s="195" t="s">
        <v>2112</v>
      </c>
      <c r="B98" s="193" t="s">
        <v>1116</v>
      </c>
      <c r="C98" s="87" t="s">
        <v>2002</v>
      </c>
      <c r="D98" s="194">
        <v>159604</v>
      </c>
      <c r="E98" s="194">
        <v>6572020</v>
      </c>
      <c r="F98" s="45">
        <v>2022</v>
      </c>
      <c r="G98" s="187">
        <v>44576</v>
      </c>
      <c r="H98" s="188">
        <v>3.8999999999999999E-4</v>
      </c>
      <c r="I98" s="188">
        <v>5.7499999999999999E-3</v>
      </c>
      <c r="J98" s="188">
        <v>3.3600000000000001E-3</v>
      </c>
      <c r="K98" s="188">
        <v>1.47E-3</v>
      </c>
      <c r="L98" s="188">
        <v>1.32E-3</v>
      </c>
      <c r="M98" s="188">
        <v>1.65E-3</v>
      </c>
      <c r="N98" s="188">
        <v>1.89E-3</v>
      </c>
    </row>
    <row r="99" spans="1:14" x14ac:dyDescent="0.3">
      <c r="A99" s="195" t="s">
        <v>2113</v>
      </c>
      <c r="B99" s="193" t="s">
        <v>1116</v>
      </c>
      <c r="C99" s="87" t="s">
        <v>2002</v>
      </c>
      <c r="D99" s="194">
        <v>159604</v>
      </c>
      <c r="E99" s="194">
        <v>6572020</v>
      </c>
      <c r="F99" s="45">
        <v>2022</v>
      </c>
      <c r="G99" s="187">
        <v>44635</v>
      </c>
      <c r="H99" s="188">
        <v>3.5E-4</v>
      </c>
      <c r="I99" s="188">
        <v>1.7899999999999999E-3</v>
      </c>
      <c r="J99" s="188">
        <v>2.2000000000000001E-4</v>
      </c>
      <c r="K99" s="188" t="s">
        <v>1743</v>
      </c>
      <c r="L99" s="188">
        <v>1.34E-4</v>
      </c>
      <c r="M99" s="188" t="s">
        <v>1743</v>
      </c>
      <c r="N99" s="188" t="s">
        <v>1743</v>
      </c>
    </row>
    <row r="100" spans="1:14" x14ac:dyDescent="0.3">
      <c r="A100" s="195" t="s">
        <v>2114</v>
      </c>
      <c r="B100" s="193" t="s">
        <v>1116</v>
      </c>
      <c r="C100" s="87" t="s">
        <v>2002</v>
      </c>
      <c r="D100" s="194">
        <v>159604</v>
      </c>
      <c r="E100" s="194">
        <v>6572020</v>
      </c>
      <c r="F100" s="45">
        <v>2022</v>
      </c>
      <c r="G100" s="187">
        <v>44666</v>
      </c>
      <c r="H100" s="188" t="s">
        <v>1742</v>
      </c>
      <c r="I100" s="188">
        <v>1.2099999999999999E-3</v>
      </c>
      <c r="J100" s="188">
        <v>2.9999999999999997E-4</v>
      </c>
      <c r="K100" s="188" t="s">
        <v>1743</v>
      </c>
      <c r="L100" s="188">
        <v>8.7999999999999998E-5</v>
      </c>
      <c r="M100" s="188">
        <v>2.0000000000000001E-4</v>
      </c>
      <c r="N100" s="188">
        <v>2.4000000000000001E-4</v>
      </c>
    </row>
    <row r="101" spans="1:14" x14ac:dyDescent="0.3">
      <c r="A101" s="195" t="s">
        <v>2115</v>
      </c>
      <c r="B101" s="193" t="s">
        <v>1116</v>
      </c>
      <c r="C101" s="87" t="s">
        <v>2002</v>
      </c>
      <c r="D101" s="194">
        <v>159604</v>
      </c>
      <c r="E101" s="194">
        <v>6572020</v>
      </c>
      <c r="F101" s="45">
        <v>2022</v>
      </c>
      <c r="G101" s="187">
        <v>44696</v>
      </c>
      <c r="H101" s="188" t="s">
        <v>1742</v>
      </c>
      <c r="I101" s="188">
        <v>1.1000000000000001E-3</v>
      </c>
      <c r="J101" s="188">
        <v>3.5E-4</v>
      </c>
      <c r="K101" s="188" t="s">
        <v>1743</v>
      </c>
      <c r="L101" s="188">
        <v>9.2E-5</v>
      </c>
      <c r="M101" s="188">
        <v>2.3000000000000001E-4</v>
      </c>
      <c r="N101" s="188">
        <v>2.5999999999999998E-4</v>
      </c>
    </row>
    <row r="102" spans="1:14" x14ac:dyDescent="0.3">
      <c r="A102" s="195" t="s">
        <v>2116</v>
      </c>
      <c r="B102" s="193" t="s">
        <v>1116</v>
      </c>
      <c r="C102" s="87" t="s">
        <v>2002</v>
      </c>
      <c r="D102" s="194">
        <v>159604</v>
      </c>
      <c r="E102" s="194">
        <v>6572020</v>
      </c>
      <c r="F102" s="45">
        <v>2022</v>
      </c>
      <c r="G102" s="187">
        <v>44727</v>
      </c>
      <c r="H102" s="188" t="s">
        <v>1742</v>
      </c>
      <c r="I102" s="188">
        <v>9.3000000000000005E-4</v>
      </c>
      <c r="J102" s="188">
        <v>3.8999999999999999E-4</v>
      </c>
      <c r="K102" s="188" t="s">
        <v>1743</v>
      </c>
      <c r="L102" s="188">
        <v>1.22E-4</v>
      </c>
      <c r="M102" s="188">
        <v>3.8000000000000002E-4</v>
      </c>
      <c r="N102" s="188">
        <v>4.0999999999999999E-4</v>
      </c>
    </row>
    <row r="103" spans="1:14" x14ac:dyDescent="0.3">
      <c r="A103" s="195" t="s">
        <v>2117</v>
      </c>
      <c r="B103" s="193" t="s">
        <v>1116</v>
      </c>
      <c r="C103" s="87" t="s">
        <v>2002</v>
      </c>
      <c r="D103" s="194">
        <v>159604</v>
      </c>
      <c r="E103" s="194">
        <v>6572020</v>
      </c>
      <c r="F103" s="45">
        <v>2022</v>
      </c>
      <c r="G103" s="187">
        <v>44757</v>
      </c>
      <c r="H103" s="188" t="s">
        <v>2269</v>
      </c>
      <c r="I103" s="188" t="s">
        <v>2269</v>
      </c>
      <c r="J103" s="188" t="s">
        <v>2269</v>
      </c>
      <c r="K103" s="188" t="s">
        <v>2269</v>
      </c>
      <c r="L103" s="188" t="s">
        <v>2269</v>
      </c>
      <c r="M103" s="188" t="s">
        <v>2269</v>
      </c>
      <c r="N103" s="188" t="s">
        <v>2269</v>
      </c>
    </row>
    <row r="104" spans="1:14" x14ac:dyDescent="0.3">
      <c r="A104" s="195" t="s">
        <v>2118</v>
      </c>
      <c r="B104" s="193" t="s">
        <v>1116</v>
      </c>
      <c r="C104" s="87" t="s">
        <v>2002</v>
      </c>
      <c r="D104" s="194">
        <v>159604</v>
      </c>
      <c r="E104" s="194">
        <v>6572020</v>
      </c>
      <c r="F104" s="45">
        <v>2022</v>
      </c>
      <c r="G104" s="187">
        <v>44788</v>
      </c>
      <c r="H104" s="188" t="s">
        <v>1742</v>
      </c>
      <c r="I104" s="188">
        <v>1.09E-3</v>
      </c>
      <c r="J104" s="188">
        <v>3.3E-4</v>
      </c>
      <c r="K104" s="188" t="s">
        <v>1743</v>
      </c>
      <c r="L104" s="188">
        <v>1.4200000000000001E-4</v>
      </c>
      <c r="M104" s="188">
        <v>2.1000000000000001E-4</v>
      </c>
      <c r="N104" s="188">
        <v>2.1000000000000001E-4</v>
      </c>
    </row>
    <row r="105" spans="1:14" x14ac:dyDescent="0.3">
      <c r="A105" s="195" t="s">
        <v>2119</v>
      </c>
      <c r="B105" s="193" t="s">
        <v>1116</v>
      </c>
      <c r="C105" s="87" t="s">
        <v>2002</v>
      </c>
      <c r="D105" s="194">
        <v>159604</v>
      </c>
      <c r="E105" s="194">
        <v>6572020</v>
      </c>
      <c r="F105" s="45">
        <v>2022</v>
      </c>
      <c r="G105" s="187">
        <v>44849</v>
      </c>
      <c r="H105" s="188" t="s">
        <v>1742</v>
      </c>
      <c r="I105" s="188">
        <v>9.7999999999999997E-4</v>
      </c>
      <c r="J105" s="188">
        <v>4.6000000000000001E-4</v>
      </c>
      <c r="K105" s="188" t="s">
        <v>1743</v>
      </c>
      <c r="L105" s="188">
        <v>1.6799999999999999E-4</v>
      </c>
      <c r="M105" s="188">
        <v>2.9999999999999997E-4</v>
      </c>
      <c r="N105" s="188">
        <v>3.1E-4</v>
      </c>
    </row>
    <row r="106" spans="1:14" x14ac:dyDescent="0.3">
      <c r="A106" s="195" t="s">
        <v>2120</v>
      </c>
      <c r="B106" s="193" t="s">
        <v>1116</v>
      </c>
      <c r="C106" s="87" t="s">
        <v>2002</v>
      </c>
      <c r="D106" s="194">
        <v>159604</v>
      </c>
      <c r="E106" s="194">
        <v>6572020</v>
      </c>
      <c r="F106" s="45">
        <v>2022</v>
      </c>
      <c r="G106" s="187">
        <v>44910</v>
      </c>
      <c r="H106" s="188">
        <v>6.2E-4</v>
      </c>
      <c r="I106" s="188">
        <v>1.2500000000000001E-2</v>
      </c>
      <c r="J106" s="188">
        <v>4.8500000000000001E-3</v>
      </c>
      <c r="K106" s="188">
        <v>2.1199999999999999E-3</v>
      </c>
      <c r="L106" s="188">
        <v>2.8E-3</v>
      </c>
      <c r="M106" s="188">
        <v>3.3400000000000001E-3</v>
      </c>
      <c r="N106" s="188">
        <v>3.8800000000000002E-3</v>
      </c>
    </row>
    <row r="107" spans="1:14" x14ac:dyDescent="0.3">
      <c r="A107" s="195" t="s">
        <v>2121</v>
      </c>
      <c r="B107" s="193" t="s">
        <v>1116</v>
      </c>
      <c r="C107" s="87" t="s">
        <v>2002</v>
      </c>
      <c r="D107" s="194">
        <v>159604</v>
      </c>
      <c r="E107" s="194">
        <v>6572020</v>
      </c>
      <c r="F107" s="45">
        <v>2022</v>
      </c>
      <c r="G107" s="187">
        <v>44819</v>
      </c>
      <c r="H107" s="188" t="s">
        <v>2269</v>
      </c>
      <c r="I107" s="188" t="s">
        <v>2269</v>
      </c>
      <c r="J107" s="188" t="s">
        <v>2269</v>
      </c>
      <c r="K107" s="188" t="s">
        <v>2269</v>
      </c>
      <c r="L107" s="188" t="s">
        <v>2269</v>
      </c>
      <c r="M107" s="188" t="s">
        <v>2269</v>
      </c>
      <c r="N107" s="188" t="s">
        <v>2269</v>
      </c>
    </row>
    <row r="108" spans="1:14" x14ac:dyDescent="0.3">
      <c r="A108" s="195" t="s">
        <v>2122</v>
      </c>
      <c r="B108" s="193" t="s">
        <v>1116</v>
      </c>
      <c r="C108" s="87" t="s">
        <v>2002</v>
      </c>
      <c r="D108" s="194">
        <v>159604</v>
      </c>
      <c r="E108" s="194">
        <v>6572020</v>
      </c>
      <c r="F108" s="45">
        <v>2022</v>
      </c>
      <c r="G108" s="187">
        <v>44607</v>
      </c>
      <c r="H108" s="188">
        <v>3.8999999999999999E-4</v>
      </c>
      <c r="I108" s="188">
        <v>5.5700000000000003E-3</v>
      </c>
      <c r="J108" s="188">
        <v>2.1199999999999999E-3</v>
      </c>
      <c r="K108" s="188">
        <v>7.6999999999999996E-4</v>
      </c>
      <c r="L108" s="188">
        <v>6.0599999999999998E-4</v>
      </c>
      <c r="M108" s="188">
        <v>1.31E-3</v>
      </c>
      <c r="N108" s="188">
        <v>1.5399999999999999E-3</v>
      </c>
    </row>
    <row r="109" spans="1:14" x14ac:dyDescent="0.3">
      <c r="A109" s="195" t="s">
        <v>2123</v>
      </c>
      <c r="B109" s="87" t="s">
        <v>1123</v>
      </c>
      <c r="C109" s="87" t="s">
        <v>1123</v>
      </c>
      <c r="D109" s="194">
        <v>158949</v>
      </c>
      <c r="E109" s="194">
        <v>6576324</v>
      </c>
      <c r="F109" s="45">
        <v>2022</v>
      </c>
      <c r="G109" s="187">
        <v>44696</v>
      </c>
      <c r="H109" s="188" t="s">
        <v>1742</v>
      </c>
      <c r="I109" s="188">
        <v>1.1999999999999999E-3</v>
      </c>
      <c r="J109" s="188">
        <v>1.24E-3</v>
      </c>
      <c r="K109" s="188">
        <v>6.2E-4</v>
      </c>
      <c r="L109" s="188">
        <v>4.5800000000000002E-4</v>
      </c>
      <c r="M109" s="188">
        <v>8.0000000000000004E-4</v>
      </c>
      <c r="N109" s="188">
        <v>1.0399999999999999E-3</v>
      </c>
    </row>
    <row r="110" spans="1:14" x14ac:dyDescent="0.3">
      <c r="A110" s="195" t="s">
        <v>2124</v>
      </c>
      <c r="B110" s="87" t="s">
        <v>1123</v>
      </c>
      <c r="C110" s="87" t="s">
        <v>1123</v>
      </c>
      <c r="D110" s="194">
        <v>158949</v>
      </c>
      <c r="E110" s="194">
        <v>6576324</v>
      </c>
      <c r="F110" s="45">
        <v>2022</v>
      </c>
      <c r="G110" s="187">
        <v>44788</v>
      </c>
      <c r="H110" s="188" t="s">
        <v>1742</v>
      </c>
      <c r="I110" s="188">
        <v>8.4999999999999995E-4</v>
      </c>
      <c r="J110" s="188">
        <v>3.8000000000000002E-4</v>
      </c>
      <c r="K110" s="188">
        <v>2.3000000000000001E-4</v>
      </c>
      <c r="L110" s="188">
        <v>1.46E-4</v>
      </c>
      <c r="M110" s="188">
        <v>2.3000000000000001E-4</v>
      </c>
      <c r="N110" s="188">
        <v>2.9E-4</v>
      </c>
    </row>
    <row r="111" spans="1:14" x14ac:dyDescent="0.3">
      <c r="A111" s="195" t="s">
        <v>2125</v>
      </c>
      <c r="B111" s="87" t="s">
        <v>1123</v>
      </c>
      <c r="C111" s="87" t="s">
        <v>1123</v>
      </c>
      <c r="D111" s="194">
        <v>158949</v>
      </c>
      <c r="E111" s="194">
        <v>6576324</v>
      </c>
      <c r="F111" s="45">
        <v>2022</v>
      </c>
      <c r="G111" s="187">
        <v>44607</v>
      </c>
      <c r="H111" s="188">
        <v>4.2000000000000002E-4</v>
      </c>
      <c r="I111" s="188">
        <v>2.5300000000000001E-3</v>
      </c>
      <c r="J111" s="188">
        <v>1.4E-3</v>
      </c>
      <c r="K111" s="188">
        <v>6.2E-4</v>
      </c>
      <c r="L111" s="188">
        <v>4.8299999999999998E-4</v>
      </c>
      <c r="M111" s="188">
        <v>9.3000000000000005E-4</v>
      </c>
      <c r="N111" s="188">
        <v>9.5E-4</v>
      </c>
    </row>
    <row r="112" spans="1:14" x14ac:dyDescent="0.3">
      <c r="A112" s="195" t="s">
        <v>2126</v>
      </c>
      <c r="B112" s="87" t="s">
        <v>1123</v>
      </c>
      <c r="C112" s="87" t="s">
        <v>1123</v>
      </c>
      <c r="D112" s="194">
        <v>158949</v>
      </c>
      <c r="E112" s="194">
        <v>6576324</v>
      </c>
      <c r="F112" s="45">
        <v>2022</v>
      </c>
      <c r="G112" s="187">
        <v>44880</v>
      </c>
      <c r="H112" s="188">
        <v>4.2999999999999999E-4</v>
      </c>
      <c r="I112" s="188">
        <v>1.33E-3</v>
      </c>
      <c r="J112" s="188">
        <v>3.2000000000000003E-4</v>
      </c>
      <c r="K112" s="188" t="s">
        <v>1743</v>
      </c>
      <c r="L112" s="188">
        <v>1.7200000000000001E-4</v>
      </c>
      <c r="M112" s="188">
        <v>2.7999999999999998E-4</v>
      </c>
      <c r="N112" s="188" t="s">
        <v>1743</v>
      </c>
    </row>
    <row r="113" spans="1:14" x14ac:dyDescent="0.3">
      <c r="A113" s="195" t="s">
        <v>2127</v>
      </c>
      <c r="B113" s="193" t="s">
        <v>1279</v>
      </c>
      <c r="C113" s="87" t="s">
        <v>2001</v>
      </c>
      <c r="D113" s="186">
        <v>158727</v>
      </c>
      <c r="E113" s="186">
        <v>6578210</v>
      </c>
      <c r="F113" s="45">
        <v>2022</v>
      </c>
      <c r="G113" s="187">
        <v>44910</v>
      </c>
      <c r="H113" s="188">
        <v>7.3999999999999999E-4</v>
      </c>
      <c r="I113" s="188">
        <v>4.4099999999999999E-3</v>
      </c>
      <c r="J113" s="188">
        <v>1.1900000000000001E-3</v>
      </c>
      <c r="K113" s="188">
        <v>6.2E-4</v>
      </c>
      <c r="L113" s="188">
        <v>9.19E-4</v>
      </c>
      <c r="M113" s="188">
        <v>8.7000000000000001E-4</v>
      </c>
      <c r="N113" s="188">
        <v>6.9999999999999999E-4</v>
      </c>
    </row>
    <row r="114" spans="1:14" x14ac:dyDescent="0.3">
      <c r="A114" s="195" t="s">
        <v>2128</v>
      </c>
      <c r="B114" s="193" t="s">
        <v>1279</v>
      </c>
      <c r="C114" s="87" t="s">
        <v>2001</v>
      </c>
      <c r="D114" s="186">
        <v>158727</v>
      </c>
      <c r="E114" s="186">
        <v>6578210</v>
      </c>
      <c r="F114" s="45">
        <v>2022</v>
      </c>
      <c r="G114" s="187">
        <v>44635</v>
      </c>
      <c r="H114" s="188">
        <v>5.1000000000000004E-4</v>
      </c>
      <c r="I114" s="188">
        <v>3.0100000000000001E-3</v>
      </c>
      <c r="J114" s="188">
        <v>6.8000000000000005E-4</v>
      </c>
      <c r="K114" s="188">
        <v>3.3E-4</v>
      </c>
      <c r="L114" s="188">
        <v>6.1499999999999999E-4</v>
      </c>
      <c r="M114" s="188">
        <v>5.5999999999999995E-4</v>
      </c>
      <c r="N114" s="188">
        <v>4.8000000000000001E-4</v>
      </c>
    </row>
    <row r="115" spans="1:14" x14ac:dyDescent="0.3">
      <c r="A115" s="195" t="s">
        <v>2129</v>
      </c>
      <c r="B115" s="193" t="s">
        <v>1279</v>
      </c>
      <c r="C115" s="87" t="s">
        <v>2001</v>
      </c>
      <c r="D115" s="186">
        <v>158727</v>
      </c>
      <c r="E115" s="186">
        <v>6578210</v>
      </c>
      <c r="F115" s="45">
        <v>2022</v>
      </c>
      <c r="G115" s="187">
        <v>44576</v>
      </c>
      <c r="H115" s="188">
        <v>5.8E-4</v>
      </c>
      <c r="I115" s="188">
        <v>3.49E-3</v>
      </c>
      <c r="J115" s="188">
        <v>1.49E-3</v>
      </c>
      <c r="K115" s="188">
        <v>7.7999999999999999E-4</v>
      </c>
      <c r="L115" s="188">
        <v>1.32E-3</v>
      </c>
      <c r="M115" s="188">
        <v>1.1299999999999999E-3</v>
      </c>
      <c r="N115" s="188">
        <v>1.34E-3</v>
      </c>
    </row>
    <row r="116" spans="1:14" x14ac:dyDescent="0.3">
      <c r="A116" s="195" t="s">
        <v>2130</v>
      </c>
      <c r="B116" s="193" t="s">
        <v>1279</v>
      </c>
      <c r="C116" s="87" t="s">
        <v>2001</v>
      </c>
      <c r="D116" s="186">
        <v>158727</v>
      </c>
      <c r="E116" s="186">
        <v>6578210</v>
      </c>
      <c r="F116" s="45">
        <v>2022</v>
      </c>
      <c r="G116" s="187">
        <v>44607</v>
      </c>
      <c r="H116" s="188">
        <v>3.6000000000000002E-4</v>
      </c>
      <c r="I116" s="188">
        <v>3.4399999999999999E-3</v>
      </c>
      <c r="J116" s="188">
        <v>1.6900000000000001E-3</v>
      </c>
      <c r="K116" s="188">
        <v>7.1000000000000002E-4</v>
      </c>
      <c r="L116" s="188">
        <v>9.3300000000000002E-4</v>
      </c>
      <c r="M116" s="188">
        <v>1.1000000000000001E-3</v>
      </c>
      <c r="N116" s="188">
        <v>1.01E-3</v>
      </c>
    </row>
    <row r="117" spans="1:14" x14ac:dyDescent="0.3">
      <c r="A117" s="195" t="s">
        <v>2131</v>
      </c>
      <c r="B117" s="193" t="s">
        <v>1279</v>
      </c>
      <c r="C117" s="87" t="s">
        <v>2001</v>
      </c>
      <c r="D117" s="186">
        <v>158727</v>
      </c>
      <c r="E117" s="186">
        <v>6578210</v>
      </c>
      <c r="F117" s="45">
        <v>2022</v>
      </c>
      <c r="G117" s="187">
        <v>44666</v>
      </c>
      <c r="H117" s="188" t="s">
        <v>1742</v>
      </c>
      <c r="I117" s="188">
        <v>1.58E-3</v>
      </c>
      <c r="J117" s="188">
        <v>7.3999999999999999E-4</v>
      </c>
      <c r="K117" s="188" t="s">
        <v>1743</v>
      </c>
      <c r="L117" s="188">
        <v>5.7200000000000003E-4</v>
      </c>
      <c r="M117" s="188">
        <v>6.3000000000000003E-4</v>
      </c>
      <c r="N117" s="188">
        <v>5.2999999999999998E-4</v>
      </c>
    </row>
    <row r="118" spans="1:14" x14ac:dyDescent="0.3">
      <c r="A118" s="195" t="s">
        <v>2132</v>
      </c>
      <c r="B118" s="193" t="s">
        <v>1279</v>
      </c>
      <c r="C118" s="87" t="s">
        <v>2001</v>
      </c>
      <c r="D118" s="186">
        <v>158727</v>
      </c>
      <c r="E118" s="186">
        <v>6578210</v>
      </c>
      <c r="F118" s="45">
        <v>2022</v>
      </c>
      <c r="G118" s="187">
        <v>44696</v>
      </c>
      <c r="H118" s="188" t="s">
        <v>1742</v>
      </c>
      <c r="I118" s="188">
        <v>1.89E-3</v>
      </c>
      <c r="J118" s="188">
        <v>5.0000000000000001E-4</v>
      </c>
      <c r="K118" s="188">
        <v>2.1000000000000001E-4</v>
      </c>
      <c r="L118" s="188">
        <v>2.1800000000000001E-4</v>
      </c>
      <c r="M118" s="188">
        <v>2.7E-4</v>
      </c>
      <c r="N118" s="188">
        <v>2.7E-4</v>
      </c>
    </row>
    <row r="119" spans="1:14" x14ac:dyDescent="0.3">
      <c r="A119" s="195" t="s">
        <v>2133</v>
      </c>
      <c r="B119" s="193" t="s">
        <v>1279</v>
      </c>
      <c r="C119" s="87" t="s">
        <v>2001</v>
      </c>
      <c r="D119" s="186">
        <v>158727</v>
      </c>
      <c r="E119" s="186">
        <v>6578210</v>
      </c>
      <c r="F119" s="45">
        <v>2022</v>
      </c>
      <c r="G119" s="187">
        <v>44727</v>
      </c>
      <c r="H119" s="188">
        <v>5.1999999999999995E-4</v>
      </c>
      <c r="I119" s="188">
        <v>3.0400000000000002E-3</v>
      </c>
      <c r="J119" s="188">
        <v>2.8400000000000001E-3</v>
      </c>
      <c r="K119" s="188">
        <v>1.58E-3</v>
      </c>
      <c r="L119" s="188">
        <v>1.14E-3</v>
      </c>
      <c r="M119" s="188">
        <v>1.67E-3</v>
      </c>
      <c r="N119" s="188">
        <v>2.0799999999999998E-3</v>
      </c>
    </row>
    <row r="120" spans="1:14" x14ac:dyDescent="0.3">
      <c r="A120" s="195" t="s">
        <v>2134</v>
      </c>
      <c r="B120" s="193" t="s">
        <v>1279</v>
      </c>
      <c r="C120" s="87" t="s">
        <v>2001</v>
      </c>
      <c r="D120" s="186">
        <v>158727</v>
      </c>
      <c r="E120" s="186">
        <v>6578210</v>
      </c>
      <c r="F120" s="45">
        <v>2022</v>
      </c>
      <c r="G120" s="187">
        <v>44757</v>
      </c>
      <c r="H120" s="188">
        <v>7.2999999999999996E-4</v>
      </c>
      <c r="I120" s="188">
        <v>3.9100000000000003E-3</v>
      </c>
      <c r="J120" s="188">
        <v>8.3000000000000001E-4</v>
      </c>
      <c r="K120" s="188">
        <v>4.0999999999999999E-4</v>
      </c>
      <c r="L120" s="188">
        <v>5.0900000000000001E-4</v>
      </c>
      <c r="M120" s="188">
        <v>6.0999999999999997E-4</v>
      </c>
      <c r="N120" s="188">
        <v>6.7000000000000002E-4</v>
      </c>
    </row>
    <row r="121" spans="1:14" x14ac:dyDescent="0.3">
      <c r="A121" s="195" t="s">
        <v>2135</v>
      </c>
      <c r="B121" s="193" t="s">
        <v>1279</v>
      </c>
      <c r="C121" s="87" t="s">
        <v>2001</v>
      </c>
      <c r="D121" s="186">
        <v>158727</v>
      </c>
      <c r="E121" s="186">
        <v>6578210</v>
      </c>
      <c r="F121" s="45">
        <v>2022</v>
      </c>
      <c r="G121" s="187">
        <v>44788</v>
      </c>
      <c r="H121" s="188" t="s">
        <v>1742</v>
      </c>
      <c r="I121" s="188">
        <v>1.47E-3</v>
      </c>
      <c r="J121" s="188">
        <v>4.8999999999999998E-4</v>
      </c>
      <c r="K121" s="188">
        <v>2.3000000000000001E-4</v>
      </c>
      <c r="L121" s="188">
        <v>3.1100000000000002E-4</v>
      </c>
      <c r="M121" s="188">
        <v>3.4000000000000002E-4</v>
      </c>
      <c r="N121" s="188">
        <v>3.2000000000000003E-4</v>
      </c>
    </row>
    <row r="122" spans="1:14" x14ac:dyDescent="0.3">
      <c r="A122" s="195" t="s">
        <v>2136</v>
      </c>
      <c r="B122" s="193" t="s">
        <v>1279</v>
      </c>
      <c r="C122" s="87" t="s">
        <v>2001</v>
      </c>
      <c r="D122" s="186">
        <v>158727</v>
      </c>
      <c r="E122" s="186">
        <v>6578210</v>
      </c>
      <c r="F122" s="45">
        <v>2022</v>
      </c>
      <c r="G122" s="187">
        <v>44849</v>
      </c>
      <c r="H122" s="188" t="s">
        <v>2023</v>
      </c>
      <c r="I122" s="188">
        <v>1.1800000000000001E-3</v>
      </c>
      <c r="J122" s="188">
        <v>4.4000000000000002E-4</v>
      </c>
      <c r="K122" s="188">
        <v>2.1000000000000001E-4</v>
      </c>
      <c r="L122" s="188">
        <v>2.1499999999999999E-4</v>
      </c>
      <c r="M122" s="188">
        <v>2.7999999999999998E-4</v>
      </c>
      <c r="N122" s="188">
        <v>2.7999999999999998E-4</v>
      </c>
    </row>
    <row r="123" spans="1:14" x14ac:dyDescent="0.3">
      <c r="A123" s="195" t="s">
        <v>2137</v>
      </c>
      <c r="B123" s="193" t="s">
        <v>1279</v>
      </c>
      <c r="C123" s="87" t="s">
        <v>2001</v>
      </c>
      <c r="D123" s="186">
        <v>158727</v>
      </c>
      <c r="E123" s="186">
        <v>6578210</v>
      </c>
      <c r="F123" s="45">
        <v>2022</v>
      </c>
      <c r="G123" s="187">
        <v>44880</v>
      </c>
      <c r="H123" s="188">
        <v>5.4000000000000001E-4</v>
      </c>
      <c r="I123" s="188">
        <v>2.1299999999999999E-3</v>
      </c>
      <c r="J123" s="188">
        <v>7.3999999999999999E-4</v>
      </c>
      <c r="K123" s="188">
        <v>2.9E-4</v>
      </c>
      <c r="L123" s="188">
        <v>4.7100000000000001E-4</v>
      </c>
      <c r="M123" s="188">
        <v>5.4000000000000001E-4</v>
      </c>
      <c r="N123" s="188">
        <v>4.0999999999999999E-4</v>
      </c>
    </row>
    <row r="124" spans="1:14" x14ac:dyDescent="0.3">
      <c r="A124" s="195" t="s">
        <v>2138</v>
      </c>
      <c r="B124" s="193" t="s">
        <v>1279</v>
      </c>
      <c r="C124" s="87" t="s">
        <v>2001</v>
      </c>
      <c r="D124" s="186">
        <v>158727</v>
      </c>
      <c r="E124" s="186">
        <v>6578210</v>
      </c>
      <c r="F124" s="45">
        <v>2022</v>
      </c>
      <c r="G124" s="187">
        <v>44819</v>
      </c>
      <c r="H124" s="188" t="s">
        <v>1742</v>
      </c>
      <c r="I124" s="188">
        <v>1.6900000000000001E-3</v>
      </c>
      <c r="J124" s="188">
        <v>5.1000000000000004E-4</v>
      </c>
      <c r="K124" s="188">
        <v>2.5999999999999998E-4</v>
      </c>
      <c r="L124" s="188">
        <v>3.01E-4</v>
      </c>
      <c r="M124" s="188">
        <v>4.2000000000000002E-4</v>
      </c>
      <c r="N124" s="188">
        <v>3.4000000000000002E-4</v>
      </c>
    </row>
    <row r="125" spans="1:14" x14ac:dyDescent="0.3">
      <c r="A125" s="195" t="s">
        <v>2139</v>
      </c>
      <c r="B125" s="193" t="s">
        <v>2008</v>
      </c>
      <c r="C125" s="87" t="s">
        <v>2008</v>
      </c>
      <c r="D125" s="194"/>
      <c r="E125" s="194"/>
      <c r="F125" s="45">
        <v>2022</v>
      </c>
      <c r="G125" s="187">
        <v>44696</v>
      </c>
      <c r="H125" s="188">
        <v>5.6999999999999998E-4</v>
      </c>
      <c r="I125" s="188">
        <v>4.9100000000000003E-3</v>
      </c>
      <c r="J125" s="188">
        <v>2.6099999999999999E-3</v>
      </c>
      <c r="K125" s="188">
        <v>1.14E-3</v>
      </c>
      <c r="L125" s="188">
        <v>1.1000000000000001E-3</v>
      </c>
      <c r="M125" s="188">
        <v>1.9499999999999999E-3</v>
      </c>
      <c r="N125" s="188">
        <v>1.7700000000000001E-3</v>
      </c>
    </row>
    <row r="126" spans="1:14" x14ac:dyDescent="0.3">
      <c r="A126" s="195" t="s">
        <v>2140</v>
      </c>
      <c r="B126" s="193" t="s">
        <v>2008</v>
      </c>
      <c r="C126" s="87" t="s">
        <v>2008</v>
      </c>
      <c r="D126" s="194"/>
      <c r="E126" s="194"/>
      <c r="F126" s="45">
        <v>2022</v>
      </c>
      <c r="G126" s="187">
        <v>44576</v>
      </c>
      <c r="H126" s="188">
        <v>6.4999999999999997E-4</v>
      </c>
      <c r="I126" s="188">
        <v>4.5900000000000003E-3</v>
      </c>
      <c r="J126" s="188">
        <v>1.9599999999999999E-3</v>
      </c>
      <c r="K126" s="188">
        <v>8.0999999999999996E-4</v>
      </c>
      <c r="L126" s="188">
        <v>1.16E-3</v>
      </c>
      <c r="M126" s="188">
        <v>1.41E-3</v>
      </c>
      <c r="N126" s="188">
        <v>1.3500000000000001E-3</v>
      </c>
    </row>
    <row r="127" spans="1:14" x14ac:dyDescent="0.3">
      <c r="A127" s="195" t="s">
        <v>2141</v>
      </c>
      <c r="B127" s="193" t="s">
        <v>2008</v>
      </c>
      <c r="C127" s="87" t="s">
        <v>2008</v>
      </c>
      <c r="D127" s="194"/>
      <c r="E127" s="194"/>
      <c r="F127" s="45">
        <v>2022</v>
      </c>
      <c r="G127" s="187">
        <v>44635</v>
      </c>
      <c r="H127" s="188">
        <v>6.3000000000000003E-4</v>
      </c>
      <c r="I127" s="188">
        <v>2.0999999999999999E-3</v>
      </c>
      <c r="J127" s="188">
        <v>3.6000000000000002E-4</v>
      </c>
      <c r="K127" s="188" t="s">
        <v>1743</v>
      </c>
      <c r="L127" s="188">
        <v>2.5000000000000001E-4</v>
      </c>
      <c r="M127" s="188">
        <v>2.9E-4</v>
      </c>
      <c r="N127" s="188">
        <v>2.7E-4</v>
      </c>
    </row>
    <row r="128" spans="1:14" x14ac:dyDescent="0.3">
      <c r="A128" s="195" t="s">
        <v>2142</v>
      </c>
      <c r="B128" s="193" t="s">
        <v>2008</v>
      </c>
      <c r="C128" s="87" t="s">
        <v>2008</v>
      </c>
      <c r="D128" s="194"/>
      <c r="E128" s="194"/>
      <c r="F128" s="45">
        <v>2022</v>
      </c>
      <c r="G128" s="187">
        <v>44666</v>
      </c>
      <c r="H128" s="188">
        <v>3.4000000000000002E-4</v>
      </c>
      <c r="I128" s="188">
        <v>2.8999999999999998E-3</v>
      </c>
      <c r="J128" s="188">
        <v>7.6999999999999996E-4</v>
      </c>
      <c r="K128" s="188" t="s">
        <v>1743</v>
      </c>
      <c r="L128" s="188">
        <v>3.5199999999999999E-4</v>
      </c>
      <c r="M128" s="188">
        <v>6.3000000000000003E-4</v>
      </c>
      <c r="N128" s="188">
        <v>6.3000000000000003E-4</v>
      </c>
    </row>
    <row r="129" spans="1:14" x14ac:dyDescent="0.3">
      <c r="A129" s="195" t="s">
        <v>2143</v>
      </c>
      <c r="B129" s="193" t="s">
        <v>2008</v>
      </c>
      <c r="C129" s="87" t="s">
        <v>2008</v>
      </c>
      <c r="D129" s="194"/>
      <c r="E129" s="194"/>
      <c r="F129" s="45">
        <v>2022</v>
      </c>
      <c r="G129" s="187">
        <v>44727</v>
      </c>
      <c r="H129" s="188">
        <v>6.6E-4</v>
      </c>
      <c r="I129" s="188">
        <v>3.49E-3</v>
      </c>
      <c r="J129" s="188">
        <v>2.0200000000000001E-3</v>
      </c>
      <c r="K129" s="188">
        <v>8.5999999999999998E-4</v>
      </c>
      <c r="L129" s="188">
        <v>9.2800000000000001E-4</v>
      </c>
      <c r="M129" s="188">
        <v>2.15E-3</v>
      </c>
      <c r="N129" s="188">
        <v>1.9499999999999999E-3</v>
      </c>
    </row>
    <row r="130" spans="1:14" x14ac:dyDescent="0.3">
      <c r="A130" s="195" t="s">
        <v>2144</v>
      </c>
      <c r="B130" s="193" t="s">
        <v>2008</v>
      </c>
      <c r="C130" s="87" t="s">
        <v>2008</v>
      </c>
      <c r="D130" s="194"/>
      <c r="E130" s="194"/>
      <c r="F130" s="45">
        <v>2022</v>
      </c>
      <c r="G130" s="187">
        <v>44757</v>
      </c>
      <c r="H130" s="188" t="s">
        <v>2269</v>
      </c>
      <c r="I130" s="188" t="s">
        <v>2269</v>
      </c>
      <c r="J130" s="188" t="s">
        <v>2269</v>
      </c>
      <c r="K130" s="188" t="s">
        <v>2269</v>
      </c>
      <c r="L130" s="188" t="s">
        <v>2269</v>
      </c>
      <c r="M130" s="188" t="s">
        <v>2269</v>
      </c>
      <c r="N130" s="188" t="s">
        <v>2269</v>
      </c>
    </row>
    <row r="131" spans="1:14" x14ac:dyDescent="0.3">
      <c r="A131" s="195" t="s">
        <v>2145</v>
      </c>
      <c r="B131" s="193" t="s">
        <v>2008</v>
      </c>
      <c r="C131" s="87" t="s">
        <v>2008</v>
      </c>
      <c r="D131" s="194"/>
      <c r="E131" s="194"/>
      <c r="F131" s="45">
        <v>2022</v>
      </c>
      <c r="G131" s="187">
        <v>44788</v>
      </c>
      <c r="H131" s="188" t="s">
        <v>2269</v>
      </c>
      <c r="I131" s="188" t="s">
        <v>2269</v>
      </c>
      <c r="J131" s="188" t="s">
        <v>2269</v>
      </c>
      <c r="K131" s="188" t="s">
        <v>2269</v>
      </c>
      <c r="L131" s="188" t="s">
        <v>2269</v>
      </c>
      <c r="M131" s="188" t="s">
        <v>2269</v>
      </c>
      <c r="N131" s="188" t="s">
        <v>2269</v>
      </c>
    </row>
    <row r="132" spans="1:14" x14ac:dyDescent="0.3">
      <c r="A132" s="195" t="s">
        <v>2146</v>
      </c>
      <c r="B132" s="193" t="s">
        <v>2008</v>
      </c>
      <c r="C132" s="87" t="s">
        <v>2008</v>
      </c>
      <c r="D132" s="194"/>
      <c r="E132" s="194"/>
      <c r="F132" s="45">
        <v>2022</v>
      </c>
      <c r="G132" s="187">
        <v>44849</v>
      </c>
      <c r="H132" s="188">
        <v>7.3999999999999999E-4</v>
      </c>
      <c r="I132" s="188">
        <v>2.0500000000000002E-3</v>
      </c>
      <c r="J132" s="188">
        <v>8.9999999999999998E-4</v>
      </c>
      <c r="K132" s="188">
        <v>3.8999999999999999E-4</v>
      </c>
      <c r="L132" s="188">
        <v>4.3600000000000003E-4</v>
      </c>
      <c r="M132" s="188">
        <v>6.9999999999999999E-4</v>
      </c>
      <c r="N132" s="188">
        <v>5.2999999999999998E-4</v>
      </c>
    </row>
    <row r="133" spans="1:14" x14ac:dyDescent="0.3">
      <c r="A133" s="195" t="s">
        <v>2147</v>
      </c>
      <c r="B133" s="193" t="s">
        <v>2008</v>
      </c>
      <c r="C133" s="87" t="s">
        <v>2008</v>
      </c>
      <c r="D133" s="194"/>
      <c r="E133" s="194"/>
      <c r="F133" s="45">
        <v>2022</v>
      </c>
      <c r="G133" s="187">
        <v>44880</v>
      </c>
      <c r="H133" s="188">
        <v>7.6000000000000004E-4</v>
      </c>
      <c r="I133" s="188">
        <v>2.6700000000000001E-3</v>
      </c>
      <c r="J133" s="188">
        <v>1.24E-3</v>
      </c>
      <c r="K133" s="188">
        <v>5.4000000000000001E-4</v>
      </c>
      <c r="L133" s="188">
        <v>7.7800000000000005E-4</v>
      </c>
      <c r="M133" s="188">
        <v>1.08E-3</v>
      </c>
      <c r="N133" s="188">
        <v>8.0999999999999996E-4</v>
      </c>
    </row>
    <row r="134" spans="1:14" x14ac:dyDescent="0.3">
      <c r="A134" s="195" t="s">
        <v>2148</v>
      </c>
      <c r="B134" s="193" t="s">
        <v>2008</v>
      </c>
      <c r="C134" s="87" t="s">
        <v>2008</v>
      </c>
      <c r="D134" s="194"/>
      <c r="E134" s="194"/>
      <c r="F134" s="45">
        <v>2022</v>
      </c>
      <c r="G134" s="187">
        <v>44910</v>
      </c>
      <c r="H134" s="188">
        <v>4.6000000000000001E-4</v>
      </c>
      <c r="I134" s="188">
        <v>2.6800000000000001E-3</v>
      </c>
      <c r="J134" s="188">
        <v>7.2000000000000005E-4</v>
      </c>
      <c r="K134" s="188">
        <v>2.9E-4</v>
      </c>
      <c r="L134" s="188">
        <v>3.6299999999999999E-4</v>
      </c>
      <c r="M134" s="188">
        <v>6.9999999999999999E-4</v>
      </c>
      <c r="N134" s="188">
        <v>6.0999999999999997E-4</v>
      </c>
    </row>
    <row r="135" spans="1:14" x14ac:dyDescent="0.3">
      <c r="A135" s="195" t="s">
        <v>2149</v>
      </c>
      <c r="B135" s="193" t="s">
        <v>2008</v>
      </c>
      <c r="C135" s="87" t="s">
        <v>2008</v>
      </c>
      <c r="D135" s="194"/>
      <c r="E135" s="194"/>
      <c r="F135" s="45">
        <v>2022</v>
      </c>
      <c r="G135" s="187">
        <v>44819</v>
      </c>
      <c r="H135" s="188">
        <v>3.3E-4</v>
      </c>
      <c r="I135" s="188">
        <v>2.2499999999999998E-3</v>
      </c>
      <c r="J135" s="188">
        <v>5.5000000000000003E-4</v>
      </c>
      <c r="K135" s="188" t="s">
        <v>1743</v>
      </c>
      <c r="L135" s="188">
        <v>2.24E-4</v>
      </c>
      <c r="M135" s="188">
        <v>3.4000000000000002E-4</v>
      </c>
      <c r="N135" s="188">
        <v>3.8999999999999999E-4</v>
      </c>
    </row>
    <row r="136" spans="1:14" x14ac:dyDescent="0.3">
      <c r="A136" s="195" t="s">
        <v>2150</v>
      </c>
      <c r="B136" s="193" t="s">
        <v>2008</v>
      </c>
      <c r="C136" s="87" t="s">
        <v>2008</v>
      </c>
      <c r="D136" s="194"/>
      <c r="E136" s="194"/>
      <c r="F136" s="45">
        <v>2022</v>
      </c>
      <c r="G136" s="187">
        <v>44607</v>
      </c>
      <c r="H136" s="188">
        <v>6.8999999999999997E-4</v>
      </c>
      <c r="I136" s="188">
        <v>4.5399999999999998E-3</v>
      </c>
      <c r="J136" s="188">
        <v>1.09E-3</v>
      </c>
      <c r="K136" s="188">
        <v>3.8999999999999999E-4</v>
      </c>
      <c r="L136" s="188">
        <v>5.4799999999999998E-4</v>
      </c>
      <c r="M136" s="188">
        <v>8.9999999999999998E-4</v>
      </c>
      <c r="N136" s="188">
        <v>6.0999999999999997E-4</v>
      </c>
    </row>
    <row r="137" spans="1:14" x14ac:dyDescent="0.3">
      <c r="A137" s="195" t="s">
        <v>2151</v>
      </c>
      <c r="B137" s="193" t="s">
        <v>1263</v>
      </c>
      <c r="C137" s="87" t="s">
        <v>2009</v>
      </c>
      <c r="D137" s="163">
        <v>138359</v>
      </c>
      <c r="E137" s="163">
        <v>6582640</v>
      </c>
      <c r="F137" s="45">
        <v>2022</v>
      </c>
      <c r="G137" s="187">
        <v>44819</v>
      </c>
      <c r="H137" s="188" t="s">
        <v>1742</v>
      </c>
      <c r="I137" s="188">
        <v>3.3E-4</v>
      </c>
      <c r="J137" s="188" t="s">
        <v>1743</v>
      </c>
      <c r="K137" s="188" t="s">
        <v>1743</v>
      </c>
      <c r="L137" s="188">
        <v>1.4100000000000001E-4</v>
      </c>
      <c r="M137" s="188" t="s">
        <v>1743</v>
      </c>
      <c r="N137" s="188" t="s">
        <v>1743</v>
      </c>
    </row>
    <row r="138" spans="1:14" x14ac:dyDescent="0.3">
      <c r="A138" s="195" t="s">
        <v>2152</v>
      </c>
      <c r="B138" s="193" t="s">
        <v>1263</v>
      </c>
      <c r="C138" s="87" t="s">
        <v>2009</v>
      </c>
      <c r="D138" s="163">
        <v>138359</v>
      </c>
      <c r="E138" s="163">
        <v>6582640</v>
      </c>
      <c r="F138" s="45">
        <v>2022</v>
      </c>
      <c r="G138" s="187">
        <v>44727</v>
      </c>
      <c r="H138" s="188" t="s">
        <v>1742</v>
      </c>
      <c r="I138" s="188">
        <v>4.8000000000000001E-4</v>
      </c>
      <c r="J138" s="188">
        <v>2.7E-4</v>
      </c>
      <c r="K138" s="188" t="s">
        <v>1743</v>
      </c>
      <c r="L138" s="188">
        <v>5.1E-5</v>
      </c>
      <c r="M138" s="188" t="s">
        <v>1743</v>
      </c>
      <c r="N138" s="188" t="s">
        <v>1743</v>
      </c>
    </row>
    <row r="139" spans="1:14" x14ac:dyDescent="0.3">
      <c r="A139" s="195" t="s">
        <v>2153</v>
      </c>
      <c r="B139" s="193" t="s">
        <v>1263</v>
      </c>
      <c r="C139" s="87" t="s">
        <v>2009</v>
      </c>
      <c r="D139" s="163">
        <v>138359</v>
      </c>
      <c r="E139" s="163">
        <v>6582640</v>
      </c>
      <c r="F139" s="45">
        <v>2022</v>
      </c>
      <c r="G139" s="187">
        <v>44757</v>
      </c>
      <c r="H139" s="188" t="s">
        <v>2269</v>
      </c>
      <c r="I139" s="188" t="s">
        <v>2269</v>
      </c>
      <c r="J139" s="188" t="s">
        <v>2269</v>
      </c>
      <c r="K139" s="188" t="s">
        <v>2269</v>
      </c>
      <c r="L139" s="188" t="s">
        <v>2269</v>
      </c>
      <c r="M139" s="188" t="s">
        <v>2269</v>
      </c>
      <c r="N139" s="188" t="s">
        <v>2269</v>
      </c>
    </row>
    <row r="140" spans="1:14" x14ac:dyDescent="0.3">
      <c r="A140" s="195" t="s">
        <v>2154</v>
      </c>
      <c r="B140" s="193" t="s">
        <v>1263</v>
      </c>
      <c r="C140" s="87" t="s">
        <v>2009</v>
      </c>
      <c r="D140" s="163">
        <v>138359</v>
      </c>
      <c r="E140" s="163">
        <v>6582640</v>
      </c>
      <c r="F140" s="45">
        <v>2022</v>
      </c>
      <c r="G140" s="187">
        <v>44788</v>
      </c>
      <c r="H140" s="188" t="s">
        <v>1742</v>
      </c>
      <c r="I140" s="188">
        <v>5.8E-4</v>
      </c>
      <c r="J140" s="188">
        <v>2.5000000000000001E-4</v>
      </c>
      <c r="K140" s="188" t="s">
        <v>1743</v>
      </c>
      <c r="L140" s="188">
        <v>1.0399999999999999E-4</v>
      </c>
      <c r="M140" s="188" t="s">
        <v>1743</v>
      </c>
      <c r="N140" s="188" t="s">
        <v>1743</v>
      </c>
    </row>
    <row r="141" spans="1:14" x14ac:dyDescent="0.3">
      <c r="A141" s="195" t="s">
        <v>2155</v>
      </c>
      <c r="B141" s="193" t="s">
        <v>1263</v>
      </c>
      <c r="C141" s="87" t="s">
        <v>2009</v>
      </c>
      <c r="D141" s="163">
        <v>138359</v>
      </c>
      <c r="E141" s="163">
        <v>6582640</v>
      </c>
      <c r="F141" s="45">
        <v>2022</v>
      </c>
      <c r="G141" s="187">
        <v>44849</v>
      </c>
      <c r="H141" s="188" t="s">
        <v>2023</v>
      </c>
      <c r="I141" s="188">
        <v>4.6000000000000001E-4</v>
      </c>
      <c r="J141" s="188" t="s">
        <v>1743</v>
      </c>
      <c r="K141" s="188" t="s">
        <v>1743</v>
      </c>
      <c r="L141" s="188">
        <v>3.1999999999999999E-5</v>
      </c>
      <c r="M141" s="188" t="s">
        <v>1743</v>
      </c>
      <c r="N141" s="188" t="s">
        <v>1743</v>
      </c>
    </row>
    <row r="142" spans="1:14" x14ac:dyDescent="0.3">
      <c r="A142" s="195" t="s">
        <v>2156</v>
      </c>
      <c r="B142" s="193" t="s">
        <v>1263</v>
      </c>
      <c r="C142" s="87" t="s">
        <v>2009</v>
      </c>
      <c r="D142" s="163">
        <v>138359</v>
      </c>
      <c r="E142" s="163">
        <v>6582640</v>
      </c>
      <c r="F142" s="45">
        <v>2022</v>
      </c>
      <c r="G142" s="187">
        <v>44910</v>
      </c>
      <c r="H142" s="188" t="s">
        <v>1742</v>
      </c>
      <c r="I142" s="188">
        <v>1.23E-3</v>
      </c>
      <c r="J142" s="188">
        <v>3.4000000000000002E-4</v>
      </c>
      <c r="K142" s="188" t="s">
        <v>1743</v>
      </c>
      <c r="L142" s="188">
        <v>1.8599999999999999E-4</v>
      </c>
      <c r="M142" s="188">
        <v>2.5999999999999998E-4</v>
      </c>
      <c r="N142" s="188">
        <v>2.1000000000000001E-4</v>
      </c>
    </row>
    <row r="143" spans="1:14" x14ac:dyDescent="0.3">
      <c r="A143" s="195" t="s">
        <v>2157</v>
      </c>
      <c r="B143" s="193" t="s">
        <v>1263</v>
      </c>
      <c r="C143" s="87" t="s">
        <v>2009</v>
      </c>
      <c r="D143" s="163">
        <v>138359</v>
      </c>
      <c r="E143" s="163">
        <v>6582640</v>
      </c>
      <c r="F143" s="45">
        <v>2022</v>
      </c>
      <c r="G143" s="187">
        <v>44666</v>
      </c>
      <c r="H143" s="188" t="s">
        <v>1742</v>
      </c>
      <c r="I143" s="188">
        <v>8.3000000000000001E-4</v>
      </c>
      <c r="J143" s="188">
        <v>2.4000000000000001E-4</v>
      </c>
      <c r="K143" s="188" t="s">
        <v>1743</v>
      </c>
      <c r="L143" s="188">
        <v>1.17E-4</v>
      </c>
      <c r="M143" s="188" t="s">
        <v>1743</v>
      </c>
      <c r="N143" s="188" t="s">
        <v>1743</v>
      </c>
    </row>
    <row r="144" spans="1:14" x14ac:dyDescent="0.3">
      <c r="A144" s="195" t="s">
        <v>2158</v>
      </c>
      <c r="B144" s="193" t="s">
        <v>1263</v>
      </c>
      <c r="C144" s="87" t="s">
        <v>2009</v>
      </c>
      <c r="D144" s="163">
        <v>138359</v>
      </c>
      <c r="E144" s="163">
        <v>6582640</v>
      </c>
      <c r="F144" s="45">
        <v>2022</v>
      </c>
      <c r="G144" s="187">
        <v>44696</v>
      </c>
      <c r="H144" s="188" t="s">
        <v>1742</v>
      </c>
      <c r="I144" s="188">
        <v>9.2000000000000003E-4</v>
      </c>
      <c r="J144" s="188">
        <v>7.2000000000000005E-4</v>
      </c>
      <c r="K144" s="188">
        <v>3.6000000000000002E-4</v>
      </c>
      <c r="L144" s="188">
        <v>2.5500000000000002E-4</v>
      </c>
      <c r="M144" s="188">
        <v>4.4999999999999999E-4</v>
      </c>
      <c r="N144" s="188">
        <v>5.4000000000000001E-4</v>
      </c>
    </row>
    <row r="145" spans="1:14" x14ac:dyDescent="0.3">
      <c r="A145" s="195" t="s">
        <v>2159</v>
      </c>
      <c r="B145" s="193" t="s">
        <v>1263</v>
      </c>
      <c r="C145" s="87" t="s">
        <v>2009</v>
      </c>
      <c r="D145" s="163">
        <v>138359</v>
      </c>
      <c r="E145" s="163">
        <v>6582640</v>
      </c>
      <c r="F145" s="45">
        <v>2022</v>
      </c>
      <c r="G145" s="187">
        <v>44880</v>
      </c>
      <c r="H145" s="188" t="s">
        <v>1742</v>
      </c>
      <c r="I145" s="188">
        <v>8.7000000000000001E-4</v>
      </c>
      <c r="J145" s="188">
        <v>2.5999999999999998E-4</v>
      </c>
      <c r="K145" s="188" t="s">
        <v>1743</v>
      </c>
      <c r="L145" s="188">
        <v>1.44E-4</v>
      </c>
      <c r="M145" s="188">
        <v>2.2000000000000001E-4</v>
      </c>
      <c r="N145" s="188" t="s">
        <v>1743</v>
      </c>
    </row>
    <row r="146" spans="1:14" x14ac:dyDescent="0.3">
      <c r="A146" s="195" t="s">
        <v>2160</v>
      </c>
      <c r="B146" s="193" t="s">
        <v>1263</v>
      </c>
      <c r="C146" s="87" t="s">
        <v>2009</v>
      </c>
      <c r="D146" s="163">
        <v>138359</v>
      </c>
      <c r="E146" s="163">
        <v>6582640</v>
      </c>
      <c r="F146" s="45">
        <v>2022</v>
      </c>
      <c r="G146" s="187">
        <v>44635</v>
      </c>
      <c r="H146" s="188" t="s">
        <v>1742</v>
      </c>
      <c r="I146" s="188">
        <v>1.2700000000000001E-3</v>
      </c>
      <c r="J146" s="188">
        <v>2.1000000000000001E-4</v>
      </c>
      <c r="K146" s="188" t="s">
        <v>1743</v>
      </c>
      <c r="L146" s="188">
        <v>1.6899999999999999E-4</v>
      </c>
      <c r="M146" s="188">
        <v>2.2000000000000001E-4</v>
      </c>
      <c r="N146" s="188" t="s">
        <v>1743</v>
      </c>
    </row>
    <row r="147" spans="1:14" x14ac:dyDescent="0.3">
      <c r="A147" s="195" t="s">
        <v>2161</v>
      </c>
      <c r="B147" s="193" t="s">
        <v>1263</v>
      </c>
      <c r="C147" s="87" t="s">
        <v>2009</v>
      </c>
      <c r="D147" s="163">
        <v>138359</v>
      </c>
      <c r="E147" s="163">
        <v>6582640</v>
      </c>
      <c r="F147" s="45">
        <v>2022</v>
      </c>
      <c r="G147" s="187">
        <v>44576</v>
      </c>
      <c r="H147" s="188">
        <v>3.4000000000000002E-4</v>
      </c>
      <c r="I147" s="188">
        <v>2.48E-3</v>
      </c>
      <c r="J147" s="188">
        <v>1.83E-3</v>
      </c>
      <c r="K147" s="188">
        <v>1.08E-3</v>
      </c>
      <c r="L147" s="188">
        <v>9.8799999999999995E-4</v>
      </c>
      <c r="M147" s="188">
        <v>1.1199999999999999E-3</v>
      </c>
      <c r="N147" s="188">
        <v>1.1800000000000001E-3</v>
      </c>
    </row>
    <row r="148" spans="1:14" x14ac:dyDescent="0.3">
      <c r="A148" s="195" t="s">
        <v>2162</v>
      </c>
      <c r="B148" s="193" t="s">
        <v>1262</v>
      </c>
      <c r="C148" s="87" t="s">
        <v>2010</v>
      </c>
      <c r="D148" s="163">
        <v>147437</v>
      </c>
      <c r="E148" s="163">
        <v>6577200</v>
      </c>
      <c r="F148" s="45">
        <v>2022</v>
      </c>
      <c r="G148" s="187">
        <v>44819</v>
      </c>
      <c r="H148" s="188" t="s">
        <v>1742</v>
      </c>
      <c r="I148" s="188">
        <v>5.9999999999999995E-4</v>
      </c>
      <c r="J148" s="188">
        <v>3.3E-4</v>
      </c>
      <c r="K148" s="188" t="s">
        <v>1743</v>
      </c>
      <c r="L148" s="188">
        <v>1.47E-4</v>
      </c>
      <c r="M148" s="188">
        <v>2.5000000000000001E-4</v>
      </c>
      <c r="N148" s="188">
        <v>2.2000000000000001E-4</v>
      </c>
    </row>
    <row r="149" spans="1:14" x14ac:dyDescent="0.3">
      <c r="A149" s="195" t="s">
        <v>2163</v>
      </c>
      <c r="B149" s="193" t="s">
        <v>1262</v>
      </c>
      <c r="C149" s="87" t="s">
        <v>2010</v>
      </c>
      <c r="D149" s="163">
        <v>147437</v>
      </c>
      <c r="E149" s="163">
        <v>6577200</v>
      </c>
      <c r="F149" s="45">
        <v>2022</v>
      </c>
      <c r="G149" s="187">
        <v>44727</v>
      </c>
      <c r="H149" s="188" t="s">
        <v>1742</v>
      </c>
      <c r="I149" s="188">
        <v>5.9999999999999995E-4</v>
      </c>
      <c r="J149" s="188">
        <v>2.5999999999999998E-4</v>
      </c>
      <c r="K149" s="188" t="s">
        <v>1743</v>
      </c>
      <c r="L149" s="188">
        <v>1.76E-4</v>
      </c>
      <c r="M149" s="188" t="s">
        <v>1743</v>
      </c>
      <c r="N149" s="188" t="s">
        <v>1743</v>
      </c>
    </row>
    <row r="150" spans="1:14" x14ac:dyDescent="0.3">
      <c r="A150" s="195" t="s">
        <v>2164</v>
      </c>
      <c r="B150" s="193" t="s">
        <v>1262</v>
      </c>
      <c r="C150" s="87" t="s">
        <v>2010</v>
      </c>
      <c r="D150" s="163">
        <v>147437</v>
      </c>
      <c r="E150" s="163">
        <v>6577200</v>
      </c>
      <c r="F150" s="45">
        <v>2022</v>
      </c>
      <c r="G150" s="187">
        <v>44757</v>
      </c>
      <c r="H150" s="188" t="s">
        <v>2269</v>
      </c>
      <c r="I150" s="188" t="s">
        <v>2269</v>
      </c>
      <c r="J150" s="188" t="s">
        <v>2269</v>
      </c>
      <c r="K150" s="188" t="s">
        <v>2269</v>
      </c>
      <c r="L150" s="188" t="s">
        <v>2269</v>
      </c>
      <c r="M150" s="188" t="s">
        <v>2269</v>
      </c>
      <c r="N150" s="188" t="s">
        <v>2269</v>
      </c>
    </row>
    <row r="151" spans="1:14" x14ac:dyDescent="0.3">
      <c r="A151" s="195" t="s">
        <v>2165</v>
      </c>
      <c r="B151" s="193" t="s">
        <v>1262</v>
      </c>
      <c r="C151" s="87" t="s">
        <v>2010</v>
      </c>
      <c r="D151" s="163">
        <v>147437</v>
      </c>
      <c r="E151" s="163">
        <v>6577200</v>
      </c>
      <c r="F151" s="45">
        <v>2022</v>
      </c>
      <c r="G151" s="187">
        <v>44788</v>
      </c>
      <c r="H151" s="188" t="s">
        <v>1742</v>
      </c>
      <c r="I151" s="188">
        <v>5.1000000000000004E-4</v>
      </c>
      <c r="J151" s="188">
        <v>4.0000000000000002E-4</v>
      </c>
      <c r="K151" s="188" t="s">
        <v>1743</v>
      </c>
      <c r="L151" s="188">
        <v>1.8100000000000001E-4</v>
      </c>
      <c r="M151" s="188">
        <v>2.5999999999999998E-4</v>
      </c>
      <c r="N151" s="188">
        <v>2.5000000000000001E-4</v>
      </c>
    </row>
    <row r="152" spans="1:14" x14ac:dyDescent="0.3">
      <c r="A152" s="195" t="s">
        <v>2166</v>
      </c>
      <c r="B152" s="193" t="s">
        <v>1262</v>
      </c>
      <c r="C152" s="87" t="s">
        <v>2010</v>
      </c>
      <c r="D152" s="163">
        <v>147437</v>
      </c>
      <c r="E152" s="163">
        <v>6577200</v>
      </c>
      <c r="F152" s="45">
        <v>2022</v>
      </c>
      <c r="G152" s="187">
        <v>44849</v>
      </c>
      <c r="H152" s="188" t="s">
        <v>1742</v>
      </c>
      <c r="I152" s="188">
        <v>7.3999999999999999E-4</v>
      </c>
      <c r="J152" s="188">
        <v>4.0000000000000002E-4</v>
      </c>
      <c r="K152" s="188" t="s">
        <v>1743</v>
      </c>
      <c r="L152" s="188">
        <v>1.37E-4</v>
      </c>
      <c r="M152" s="188">
        <v>2.3000000000000001E-4</v>
      </c>
      <c r="N152" s="188">
        <v>2.4000000000000001E-4</v>
      </c>
    </row>
    <row r="153" spans="1:14" x14ac:dyDescent="0.3">
      <c r="A153" s="195" t="s">
        <v>2167</v>
      </c>
      <c r="B153" s="193" t="s">
        <v>1262</v>
      </c>
      <c r="C153" s="87" t="s">
        <v>2010</v>
      </c>
      <c r="D153" s="163">
        <v>147437</v>
      </c>
      <c r="E153" s="163">
        <v>6577200</v>
      </c>
      <c r="F153" s="45">
        <v>2022</v>
      </c>
      <c r="G153" s="187">
        <v>44910</v>
      </c>
      <c r="H153" s="188" t="s">
        <v>1742</v>
      </c>
      <c r="I153" s="188">
        <v>7.6999999999999996E-4</v>
      </c>
      <c r="J153" s="188">
        <v>3.3E-4</v>
      </c>
      <c r="K153" s="188" t="s">
        <v>1743</v>
      </c>
      <c r="L153" s="188">
        <v>1.2999999999999999E-4</v>
      </c>
      <c r="M153" s="188">
        <v>2.5000000000000001E-4</v>
      </c>
      <c r="N153" s="188">
        <v>2.0000000000000001E-4</v>
      </c>
    </row>
    <row r="154" spans="1:14" x14ac:dyDescent="0.3">
      <c r="A154" s="195" t="s">
        <v>2168</v>
      </c>
      <c r="B154" s="193" t="s">
        <v>1262</v>
      </c>
      <c r="C154" s="87" t="s">
        <v>2010</v>
      </c>
      <c r="D154" s="163">
        <v>147437</v>
      </c>
      <c r="E154" s="163">
        <v>6577200</v>
      </c>
      <c r="F154" s="45">
        <v>2022</v>
      </c>
      <c r="G154" s="187">
        <v>44635</v>
      </c>
      <c r="H154" s="188" t="s">
        <v>1742</v>
      </c>
      <c r="I154" s="188">
        <v>1.15E-3</v>
      </c>
      <c r="J154" s="188">
        <v>2.0000000000000001E-4</v>
      </c>
      <c r="K154" s="188" t="s">
        <v>1743</v>
      </c>
      <c r="L154" s="188">
        <v>1.37E-4</v>
      </c>
      <c r="M154" s="188" t="s">
        <v>1743</v>
      </c>
      <c r="N154" s="188" t="s">
        <v>1743</v>
      </c>
    </row>
    <row r="155" spans="1:14" x14ac:dyDescent="0.3">
      <c r="A155" s="195" t="s">
        <v>2169</v>
      </c>
      <c r="B155" s="193" t="s">
        <v>1262</v>
      </c>
      <c r="C155" s="87" t="s">
        <v>2010</v>
      </c>
      <c r="D155" s="163">
        <v>147437</v>
      </c>
      <c r="E155" s="163">
        <v>6577200</v>
      </c>
      <c r="F155" s="45">
        <v>2022</v>
      </c>
      <c r="G155" s="187">
        <v>44696</v>
      </c>
      <c r="H155" s="188" t="s">
        <v>1742</v>
      </c>
      <c r="I155" s="188">
        <v>1.0200000000000001E-3</v>
      </c>
      <c r="J155" s="188">
        <v>4.8000000000000001E-4</v>
      </c>
      <c r="K155" s="188">
        <v>2.7E-4</v>
      </c>
      <c r="L155" s="188">
        <v>1.45E-4</v>
      </c>
      <c r="M155" s="188">
        <v>3.2000000000000003E-4</v>
      </c>
      <c r="N155" s="188">
        <v>3.8999999999999999E-4</v>
      </c>
    </row>
    <row r="156" spans="1:14" x14ac:dyDescent="0.3">
      <c r="A156" s="195" t="s">
        <v>2170</v>
      </c>
      <c r="B156" s="193" t="s">
        <v>1262</v>
      </c>
      <c r="C156" s="87" t="s">
        <v>2010</v>
      </c>
      <c r="D156" s="163">
        <v>147437</v>
      </c>
      <c r="E156" s="163">
        <v>6577200</v>
      </c>
      <c r="F156" s="45">
        <v>2022</v>
      </c>
      <c r="G156" s="187">
        <v>44880</v>
      </c>
      <c r="H156" s="188" t="s">
        <v>1742</v>
      </c>
      <c r="I156" s="188">
        <v>1.01E-3</v>
      </c>
      <c r="J156" s="188">
        <v>3.1E-4</v>
      </c>
      <c r="K156" s="188" t="s">
        <v>1743</v>
      </c>
      <c r="L156" s="188">
        <v>2.1100000000000001E-4</v>
      </c>
      <c r="M156" s="188">
        <v>2.9E-4</v>
      </c>
      <c r="N156" s="188" t="s">
        <v>1743</v>
      </c>
    </row>
    <row r="157" spans="1:14" x14ac:dyDescent="0.3">
      <c r="A157" s="195" t="s">
        <v>2171</v>
      </c>
      <c r="B157" s="193" t="s">
        <v>1262</v>
      </c>
      <c r="C157" s="87" t="s">
        <v>2010</v>
      </c>
      <c r="D157" s="163">
        <v>147437</v>
      </c>
      <c r="E157" s="163">
        <v>6577200</v>
      </c>
      <c r="F157" s="45">
        <v>2022</v>
      </c>
      <c r="G157" s="187">
        <v>44666</v>
      </c>
      <c r="H157" s="188" t="s">
        <v>1742</v>
      </c>
      <c r="I157" s="188">
        <v>8.5999999999999998E-4</v>
      </c>
      <c r="J157" s="188">
        <v>2.2000000000000001E-4</v>
      </c>
      <c r="K157" s="188" t="s">
        <v>1743</v>
      </c>
      <c r="L157" s="188">
        <v>8.0000000000000007E-5</v>
      </c>
      <c r="M157" s="188" t="s">
        <v>1743</v>
      </c>
      <c r="N157" s="188" t="s">
        <v>1743</v>
      </c>
    </row>
    <row r="158" spans="1:14" x14ac:dyDescent="0.3">
      <c r="A158" s="195" t="s">
        <v>2172</v>
      </c>
      <c r="B158" s="193" t="s">
        <v>1262</v>
      </c>
      <c r="C158" s="87" t="s">
        <v>2010</v>
      </c>
      <c r="D158" s="163">
        <v>147437</v>
      </c>
      <c r="E158" s="163">
        <v>6577200</v>
      </c>
      <c r="F158" s="45">
        <v>2022</v>
      </c>
      <c r="G158" s="187">
        <v>44576</v>
      </c>
      <c r="H158" s="188" t="s">
        <v>1742</v>
      </c>
      <c r="I158" s="188">
        <v>2.3800000000000002E-3</v>
      </c>
      <c r="J158" s="188">
        <v>1.4E-3</v>
      </c>
      <c r="K158" s="188">
        <v>7.2999999999999996E-4</v>
      </c>
      <c r="L158" s="188">
        <v>6.8099999999999996E-4</v>
      </c>
      <c r="M158" s="188">
        <v>8.1999999999999998E-4</v>
      </c>
      <c r="N158" s="188">
        <v>8.4000000000000003E-4</v>
      </c>
    </row>
    <row r="159" spans="1:14" x14ac:dyDescent="0.3">
      <c r="A159" s="195" t="s">
        <v>2173</v>
      </c>
      <c r="B159" s="193" t="s">
        <v>550</v>
      </c>
      <c r="C159" s="87" t="s">
        <v>33</v>
      </c>
      <c r="D159" s="144">
        <v>156953</v>
      </c>
      <c r="E159" s="144">
        <v>6570050</v>
      </c>
      <c r="F159" s="45">
        <v>2022</v>
      </c>
      <c r="G159" s="187">
        <v>44576</v>
      </c>
      <c r="H159" s="188">
        <v>4.2000000000000002E-4</v>
      </c>
      <c r="I159" s="188">
        <v>4.5900000000000003E-3</v>
      </c>
      <c r="J159" s="188">
        <v>2.3999999999999998E-3</v>
      </c>
      <c r="K159" s="188">
        <v>9.7999999999999997E-4</v>
      </c>
      <c r="L159" s="188">
        <v>1.1100000000000001E-3</v>
      </c>
      <c r="M159" s="188">
        <v>1.57E-3</v>
      </c>
      <c r="N159" s="188">
        <v>1.5E-3</v>
      </c>
    </row>
    <row r="160" spans="1:14" x14ac:dyDescent="0.3">
      <c r="A160" s="195" t="s">
        <v>2174</v>
      </c>
      <c r="B160" s="193" t="s">
        <v>550</v>
      </c>
      <c r="C160" s="87" t="s">
        <v>33</v>
      </c>
      <c r="D160" s="144">
        <v>156953</v>
      </c>
      <c r="E160" s="144">
        <v>6570050</v>
      </c>
      <c r="F160" s="45">
        <v>2022</v>
      </c>
      <c r="G160" s="187">
        <v>44607</v>
      </c>
      <c r="H160" s="188">
        <v>3.6999999999999999E-4</v>
      </c>
      <c r="I160" s="188">
        <v>3.8999999999999998E-3</v>
      </c>
      <c r="J160" s="188">
        <v>1.67E-3</v>
      </c>
      <c r="K160" s="188">
        <v>6.4000000000000005E-4</v>
      </c>
      <c r="L160" s="188">
        <v>4.84E-4</v>
      </c>
      <c r="M160" s="188">
        <v>1.08E-3</v>
      </c>
      <c r="N160" s="188">
        <v>9.6000000000000002E-4</v>
      </c>
    </row>
    <row r="161" spans="1:14" x14ac:dyDescent="0.3">
      <c r="A161" s="195" t="s">
        <v>2175</v>
      </c>
      <c r="B161" s="193" t="s">
        <v>550</v>
      </c>
      <c r="C161" s="87" t="s">
        <v>33</v>
      </c>
      <c r="D161" s="144">
        <v>156953</v>
      </c>
      <c r="E161" s="144">
        <v>6570050</v>
      </c>
      <c r="F161" s="45">
        <v>2022</v>
      </c>
      <c r="G161" s="187">
        <v>44635</v>
      </c>
      <c r="H161" s="188">
        <v>3.8999999999999999E-4</v>
      </c>
      <c r="I161" s="188">
        <v>1.3500000000000001E-3</v>
      </c>
      <c r="J161" s="188">
        <v>3.3E-4</v>
      </c>
      <c r="K161" s="188" t="s">
        <v>1743</v>
      </c>
      <c r="L161" s="188">
        <v>8.7999999999999998E-5</v>
      </c>
      <c r="M161" s="188" t="s">
        <v>1743</v>
      </c>
      <c r="N161" s="188" t="s">
        <v>1743</v>
      </c>
    </row>
    <row r="162" spans="1:14" x14ac:dyDescent="0.3">
      <c r="A162" s="195" t="s">
        <v>2176</v>
      </c>
      <c r="B162" s="193" t="s">
        <v>550</v>
      </c>
      <c r="C162" s="87" t="s">
        <v>33</v>
      </c>
      <c r="D162" s="144">
        <v>156953</v>
      </c>
      <c r="E162" s="144">
        <v>6570050</v>
      </c>
      <c r="F162" s="45">
        <v>2022</v>
      </c>
      <c r="G162" s="187">
        <v>44666</v>
      </c>
      <c r="H162" s="188" t="s">
        <v>1742</v>
      </c>
      <c r="I162" s="188">
        <v>1.39E-3</v>
      </c>
      <c r="J162" s="188">
        <v>5.5999999999999995E-4</v>
      </c>
      <c r="K162" s="188" t="s">
        <v>1743</v>
      </c>
      <c r="L162" s="188">
        <v>2.7500000000000002E-4</v>
      </c>
      <c r="M162" s="188">
        <v>4.8999999999999998E-4</v>
      </c>
      <c r="N162" s="188">
        <v>4.4000000000000002E-4</v>
      </c>
    </row>
    <row r="163" spans="1:14" x14ac:dyDescent="0.3">
      <c r="A163" s="195" t="s">
        <v>2177</v>
      </c>
      <c r="B163" s="193" t="s">
        <v>550</v>
      </c>
      <c r="C163" s="87" t="s">
        <v>33</v>
      </c>
      <c r="D163" s="144">
        <v>156953</v>
      </c>
      <c r="E163" s="144">
        <v>6570050</v>
      </c>
      <c r="F163" s="45">
        <v>2022</v>
      </c>
      <c r="G163" s="187">
        <v>44727</v>
      </c>
      <c r="H163" s="188" t="s">
        <v>1742</v>
      </c>
      <c r="I163" s="188">
        <v>1.1299999999999999E-3</v>
      </c>
      <c r="J163" s="188">
        <v>8.5999999999999998E-4</v>
      </c>
      <c r="K163" s="188">
        <v>4.0000000000000002E-4</v>
      </c>
      <c r="L163" s="188">
        <v>3.4299999999999999E-4</v>
      </c>
      <c r="M163" s="188">
        <v>7.6000000000000004E-4</v>
      </c>
      <c r="N163" s="188">
        <v>7.6000000000000004E-4</v>
      </c>
    </row>
    <row r="164" spans="1:14" x14ac:dyDescent="0.3">
      <c r="A164" s="195" t="s">
        <v>2178</v>
      </c>
      <c r="B164" s="193" t="s">
        <v>550</v>
      </c>
      <c r="C164" s="87" t="s">
        <v>33</v>
      </c>
      <c r="D164" s="144">
        <v>156953</v>
      </c>
      <c r="E164" s="144">
        <v>6570050</v>
      </c>
      <c r="F164" s="45">
        <v>2022</v>
      </c>
      <c r="G164" s="187">
        <v>44757</v>
      </c>
      <c r="H164" s="188" t="s">
        <v>1742</v>
      </c>
      <c r="I164" s="188">
        <v>1.0200000000000001E-3</v>
      </c>
      <c r="J164" s="188">
        <v>4.4000000000000002E-4</v>
      </c>
      <c r="K164" s="188" t="s">
        <v>1743</v>
      </c>
      <c r="L164" s="188">
        <v>1.17E-4</v>
      </c>
      <c r="M164" s="188" t="s">
        <v>1743</v>
      </c>
      <c r="N164" s="188">
        <v>2.4000000000000001E-4</v>
      </c>
    </row>
    <row r="165" spans="1:14" x14ac:dyDescent="0.3">
      <c r="A165" s="195" t="s">
        <v>2179</v>
      </c>
      <c r="B165" s="193" t="s">
        <v>550</v>
      </c>
      <c r="C165" s="87" t="s">
        <v>33</v>
      </c>
      <c r="D165" s="144">
        <v>156953</v>
      </c>
      <c r="E165" s="144">
        <v>6570050</v>
      </c>
      <c r="F165" s="45">
        <v>2022</v>
      </c>
      <c r="G165" s="187">
        <v>44788</v>
      </c>
      <c r="H165" s="188" t="s">
        <v>1742</v>
      </c>
      <c r="I165" s="188">
        <v>1.01E-3</v>
      </c>
      <c r="J165" s="188">
        <v>6.3000000000000003E-4</v>
      </c>
      <c r="K165" s="188">
        <v>3.6000000000000002E-4</v>
      </c>
      <c r="L165" s="188">
        <v>2.99E-4</v>
      </c>
      <c r="M165" s="188">
        <v>4.0000000000000002E-4</v>
      </c>
      <c r="N165" s="188">
        <v>4.4999999999999999E-4</v>
      </c>
    </row>
    <row r="166" spans="1:14" x14ac:dyDescent="0.3">
      <c r="A166" s="195" t="s">
        <v>2180</v>
      </c>
      <c r="B166" s="193" t="s">
        <v>550</v>
      </c>
      <c r="C166" s="87" t="s">
        <v>33</v>
      </c>
      <c r="D166" s="144">
        <v>156953</v>
      </c>
      <c r="E166" s="144">
        <v>6570050</v>
      </c>
      <c r="F166" s="45">
        <v>2022</v>
      </c>
      <c r="G166" s="187">
        <v>44880</v>
      </c>
      <c r="H166" s="188">
        <v>4.2000000000000002E-4</v>
      </c>
      <c r="I166" s="188">
        <v>1.39E-3</v>
      </c>
      <c r="J166" s="188">
        <v>4.0000000000000002E-4</v>
      </c>
      <c r="K166" s="188">
        <v>2.2000000000000001E-4</v>
      </c>
      <c r="L166" s="188">
        <v>3.01E-4</v>
      </c>
      <c r="M166" s="188">
        <v>3.8000000000000002E-4</v>
      </c>
      <c r="N166" s="188">
        <v>2.5999999999999998E-4</v>
      </c>
    </row>
    <row r="167" spans="1:14" x14ac:dyDescent="0.3">
      <c r="A167" s="195" t="s">
        <v>2181</v>
      </c>
      <c r="B167" s="193" t="s">
        <v>550</v>
      </c>
      <c r="C167" s="87" t="s">
        <v>33</v>
      </c>
      <c r="D167" s="144">
        <v>156953</v>
      </c>
      <c r="E167" s="144">
        <v>6570050</v>
      </c>
      <c r="F167" s="45">
        <v>2022</v>
      </c>
      <c r="G167" s="187">
        <v>44910</v>
      </c>
      <c r="H167" s="188" t="s">
        <v>1742</v>
      </c>
      <c r="I167" s="188">
        <v>2.82E-3</v>
      </c>
      <c r="J167" s="188">
        <v>8.5999999999999998E-4</v>
      </c>
      <c r="K167" s="188">
        <v>3.8000000000000002E-4</v>
      </c>
      <c r="L167" s="188">
        <v>3.4499999999999998E-4</v>
      </c>
      <c r="M167" s="188">
        <v>4.6999999999999999E-4</v>
      </c>
      <c r="N167" s="188">
        <v>5.5999999999999995E-4</v>
      </c>
    </row>
    <row r="168" spans="1:14" x14ac:dyDescent="0.3">
      <c r="A168" s="195" t="s">
        <v>2182</v>
      </c>
      <c r="B168" s="193" t="s">
        <v>550</v>
      </c>
      <c r="C168" s="87" t="s">
        <v>33</v>
      </c>
      <c r="D168" s="144">
        <v>156953</v>
      </c>
      <c r="E168" s="144">
        <v>6570050</v>
      </c>
      <c r="F168" s="45">
        <v>2022</v>
      </c>
      <c r="G168" s="187">
        <v>44819</v>
      </c>
      <c r="H168" s="188" t="s">
        <v>1742</v>
      </c>
      <c r="I168" s="188">
        <v>1.4E-3</v>
      </c>
      <c r="J168" s="188">
        <v>7.1000000000000002E-4</v>
      </c>
      <c r="K168" s="188">
        <v>3.4000000000000002E-4</v>
      </c>
      <c r="L168" s="188">
        <v>3.5399999999999999E-4</v>
      </c>
      <c r="M168" s="188">
        <v>4.8999999999999998E-4</v>
      </c>
      <c r="N168" s="188">
        <v>4.8999999999999998E-4</v>
      </c>
    </row>
    <row r="169" spans="1:14" x14ac:dyDescent="0.3">
      <c r="A169" s="195" t="s">
        <v>2183</v>
      </c>
      <c r="B169" s="193" t="s">
        <v>550</v>
      </c>
      <c r="C169" s="87" t="s">
        <v>33</v>
      </c>
      <c r="D169" s="144">
        <v>156953</v>
      </c>
      <c r="E169" s="144">
        <v>6570050</v>
      </c>
      <c r="F169" s="45">
        <v>2022</v>
      </c>
      <c r="G169" s="187">
        <v>44696</v>
      </c>
      <c r="H169" s="188" t="s">
        <v>1742</v>
      </c>
      <c r="I169" s="188">
        <v>1.2600000000000001E-3</v>
      </c>
      <c r="J169" s="188">
        <v>6.8000000000000005E-4</v>
      </c>
      <c r="K169" s="188">
        <v>2.9999999999999997E-4</v>
      </c>
      <c r="L169" s="188">
        <v>2.32E-4</v>
      </c>
      <c r="M169" s="188">
        <v>4.6999999999999999E-4</v>
      </c>
      <c r="N169" s="188">
        <v>5.1000000000000004E-4</v>
      </c>
    </row>
    <row r="170" spans="1:14" x14ac:dyDescent="0.3">
      <c r="A170" s="195" t="s">
        <v>2184</v>
      </c>
      <c r="B170" s="193" t="s">
        <v>550</v>
      </c>
      <c r="C170" s="87" t="s">
        <v>33</v>
      </c>
      <c r="D170" s="144">
        <v>156953</v>
      </c>
      <c r="E170" s="144">
        <v>6570050</v>
      </c>
      <c r="F170" s="45">
        <v>2022</v>
      </c>
      <c r="G170" s="187">
        <v>44849</v>
      </c>
      <c r="H170" s="188" t="s">
        <v>1742</v>
      </c>
      <c r="I170" s="188">
        <v>1.1100000000000001E-3</v>
      </c>
      <c r="J170" s="188">
        <v>3.8999999999999999E-4</v>
      </c>
      <c r="K170" s="188" t="s">
        <v>1743</v>
      </c>
      <c r="L170" s="188">
        <v>9.7999999999999997E-5</v>
      </c>
      <c r="M170" s="188">
        <v>2.5999999999999998E-4</v>
      </c>
      <c r="N170" s="188">
        <v>2.2000000000000001E-4</v>
      </c>
    </row>
    <row r="171" spans="1:14" x14ac:dyDescent="0.3">
      <c r="A171" s="195" t="s">
        <v>2185</v>
      </c>
      <c r="B171" s="193" t="s">
        <v>552</v>
      </c>
      <c r="C171" s="87" t="s">
        <v>34</v>
      </c>
      <c r="D171" s="144">
        <v>152713</v>
      </c>
      <c r="E171" s="144">
        <v>6582780</v>
      </c>
      <c r="F171" s="45">
        <v>2022</v>
      </c>
      <c r="G171" s="187">
        <v>44576</v>
      </c>
      <c r="H171" s="188">
        <v>4.6999999999999999E-4</v>
      </c>
      <c r="I171" s="188">
        <v>4.7600000000000003E-3</v>
      </c>
      <c r="J171" s="188">
        <v>2.4599999999999999E-3</v>
      </c>
      <c r="K171" s="188">
        <v>1.0399999999999999E-3</v>
      </c>
      <c r="L171" s="188">
        <v>1.17E-3</v>
      </c>
      <c r="M171" s="188">
        <v>1.49E-3</v>
      </c>
      <c r="N171" s="188">
        <v>1.42E-3</v>
      </c>
    </row>
    <row r="172" spans="1:14" x14ac:dyDescent="0.3">
      <c r="A172" s="195" t="s">
        <v>2186</v>
      </c>
      <c r="B172" s="193" t="s">
        <v>552</v>
      </c>
      <c r="C172" s="87" t="s">
        <v>34</v>
      </c>
      <c r="D172" s="144">
        <v>152713</v>
      </c>
      <c r="E172" s="144">
        <v>6582780</v>
      </c>
      <c r="F172" s="45">
        <v>2022</v>
      </c>
      <c r="G172" s="187">
        <v>44607</v>
      </c>
      <c r="H172" s="188">
        <v>5.0000000000000001E-4</v>
      </c>
      <c r="I172" s="188">
        <v>5.3299999999999997E-3</v>
      </c>
      <c r="J172" s="188">
        <v>1.57E-3</v>
      </c>
      <c r="K172" s="188">
        <v>6.7000000000000002E-4</v>
      </c>
      <c r="L172" s="188">
        <v>8.03E-4</v>
      </c>
      <c r="M172" s="188">
        <v>1.3600000000000001E-3</v>
      </c>
      <c r="N172" s="188">
        <v>1.0300000000000001E-3</v>
      </c>
    </row>
    <row r="173" spans="1:14" x14ac:dyDescent="0.3">
      <c r="A173" s="195" t="s">
        <v>2187</v>
      </c>
      <c r="B173" s="193" t="s">
        <v>552</v>
      </c>
      <c r="C173" s="87" t="s">
        <v>34</v>
      </c>
      <c r="D173" s="144">
        <v>152713</v>
      </c>
      <c r="E173" s="144">
        <v>6582780</v>
      </c>
      <c r="F173" s="45">
        <v>2022</v>
      </c>
      <c r="G173" s="187">
        <v>44666</v>
      </c>
      <c r="H173" s="188" t="s">
        <v>1742</v>
      </c>
      <c r="I173" s="188">
        <v>2.1299999999999999E-3</v>
      </c>
      <c r="J173" s="188">
        <v>5.2999999999999998E-4</v>
      </c>
      <c r="K173" s="188" t="s">
        <v>1743</v>
      </c>
      <c r="L173" s="188">
        <v>1.92E-4</v>
      </c>
      <c r="M173" s="188">
        <v>3.6999999999999999E-4</v>
      </c>
      <c r="N173" s="188">
        <v>3.8999999999999999E-4</v>
      </c>
    </row>
    <row r="174" spans="1:14" x14ac:dyDescent="0.3">
      <c r="A174" s="195" t="s">
        <v>2188</v>
      </c>
      <c r="B174" s="193" t="s">
        <v>552</v>
      </c>
      <c r="C174" s="87" t="s">
        <v>2011</v>
      </c>
      <c r="D174" s="144">
        <v>152713</v>
      </c>
      <c r="E174" s="144">
        <v>6582780</v>
      </c>
      <c r="F174" s="45">
        <v>2022</v>
      </c>
      <c r="G174" s="187">
        <v>44696</v>
      </c>
      <c r="H174" s="188" t="s">
        <v>1742</v>
      </c>
      <c r="I174" s="188">
        <v>4.0099999999999997E-3</v>
      </c>
      <c r="J174" s="188">
        <v>9.6000000000000002E-4</v>
      </c>
      <c r="K174" s="188">
        <v>4.8999999999999998E-4</v>
      </c>
      <c r="L174" s="188">
        <v>2.9100000000000003E-4</v>
      </c>
      <c r="M174" s="188">
        <v>5.2999999999999998E-4</v>
      </c>
      <c r="N174" s="188">
        <v>6.8000000000000005E-4</v>
      </c>
    </row>
    <row r="175" spans="1:14" x14ac:dyDescent="0.3">
      <c r="A175" s="195" t="s">
        <v>2189</v>
      </c>
      <c r="B175" s="193" t="s">
        <v>552</v>
      </c>
      <c r="C175" s="87" t="s">
        <v>34</v>
      </c>
      <c r="D175" s="144">
        <v>152713</v>
      </c>
      <c r="E175" s="144">
        <v>6582780</v>
      </c>
      <c r="F175" s="45">
        <v>2022</v>
      </c>
      <c r="G175" s="187">
        <v>44727</v>
      </c>
      <c r="H175" s="188" t="s">
        <v>1742</v>
      </c>
      <c r="I175" s="188">
        <v>1.2899999999999999E-3</v>
      </c>
      <c r="J175" s="188">
        <v>6.3000000000000003E-4</v>
      </c>
      <c r="K175" s="188">
        <v>3.2000000000000003E-4</v>
      </c>
      <c r="L175" s="188">
        <v>2.8600000000000001E-4</v>
      </c>
      <c r="M175" s="188">
        <v>2.9999999999999997E-4</v>
      </c>
      <c r="N175" s="188">
        <v>4.8999999999999998E-4</v>
      </c>
    </row>
    <row r="176" spans="1:14" x14ac:dyDescent="0.3">
      <c r="A176" s="195" t="s">
        <v>2190</v>
      </c>
      <c r="B176" s="193" t="s">
        <v>552</v>
      </c>
      <c r="C176" s="87" t="s">
        <v>34</v>
      </c>
      <c r="D176" s="144">
        <v>152713</v>
      </c>
      <c r="E176" s="144">
        <v>6582780</v>
      </c>
      <c r="F176" s="45">
        <v>2022</v>
      </c>
      <c r="G176" s="187">
        <v>44757</v>
      </c>
      <c r="H176" s="188">
        <v>4.2999999999999999E-4</v>
      </c>
      <c r="I176" s="188">
        <v>1.98E-3</v>
      </c>
      <c r="J176" s="188">
        <v>4.8999999999999998E-4</v>
      </c>
      <c r="K176" s="188">
        <v>2.4000000000000001E-4</v>
      </c>
      <c r="L176" s="188">
        <v>1.5799999999999999E-4</v>
      </c>
      <c r="M176" s="188">
        <v>2.7E-4</v>
      </c>
      <c r="N176" s="188">
        <v>3.8000000000000002E-4</v>
      </c>
    </row>
    <row r="177" spans="1:14" x14ac:dyDescent="0.3">
      <c r="A177" s="195" t="s">
        <v>2191</v>
      </c>
      <c r="B177" s="193" t="s">
        <v>552</v>
      </c>
      <c r="C177" s="87" t="s">
        <v>34</v>
      </c>
      <c r="D177" s="144">
        <v>152713</v>
      </c>
      <c r="E177" s="144">
        <v>6582780</v>
      </c>
      <c r="F177" s="45">
        <v>2022</v>
      </c>
      <c r="G177" s="187">
        <v>44788</v>
      </c>
      <c r="H177" s="188">
        <v>3.8000000000000002E-4</v>
      </c>
      <c r="I177" s="188">
        <v>1.9300000000000001E-3</v>
      </c>
      <c r="J177" s="188">
        <v>3.2000000000000003E-4</v>
      </c>
      <c r="K177" s="188" t="s">
        <v>1743</v>
      </c>
      <c r="L177" s="188">
        <v>1.02E-4</v>
      </c>
      <c r="M177" s="188" t="s">
        <v>1743</v>
      </c>
      <c r="N177" s="188" t="s">
        <v>1743</v>
      </c>
    </row>
    <row r="178" spans="1:14" x14ac:dyDescent="0.3">
      <c r="A178" s="195" t="s">
        <v>2192</v>
      </c>
      <c r="B178" s="193" t="s">
        <v>552</v>
      </c>
      <c r="C178" s="87" t="s">
        <v>34</v>
      </c>
      <c r="D178" s="144">
        <v>152713</v>
      </c>
      <c r="E178" s="144">
        <v>6582780</v>
      </c>
      <c r="F178" s="45">
        <v>2022</v>
      </c>
      <c r="G178" s="187">
        <v>44849</v>
      </c>
      <c r="H178" s="188" t="s">
        <v>2023</v>
      </c>
      <c r="I178" s="188">
        <v>1.2700000000000001E-3</v>
      </c>
      <c r="J178" s="188">
        <v>3.5E-4</v>
      </c>
      <c r="K178" s="188" t="s">
        <v>1743</v>
      </c>
      <c r="L178" s="188">
        <v>1.2799999999999999E-4</v>
      </c>
      <c r="M178" s="188">
        <v>2.4000000000000001E-4</v>
      </c>
      <c r="N178" s="188">
        <v>2.5000000000000001E-4</v>
      </c>
    </row>
    <row r="179" spans="1:14" x14ac:dyDescent="0.3">
      <c r="A179" s="195" t="s">
        <v>2193</v>
      </c>
      <c r="B179" s="193" t="s">
        <v>552</v>
      </c>
      <c r="C179" s="87" t="s">
        <v>34</v>
      </c>
      <c r="D179" s="144">
        <v>152713</v>
      </c>
      <c r="E179" s="144">
        <v>6582780</v>
      </c>
      <c r="F179" s="45">
        <v>2022</v>
      </c>
      <c r="G179" s="187">
        <v>44910</v>
      </c>
      <c r="H179" s="188">
        <v>3.8000000000000002E-4</v>
      </c>
      <c r="I179" s="188">
        <v>4.96E-3</v>
      </c>
      <c r="J179" s="188">
        <v>1.7799999999999999E-3</v>
      </c>
      <c r="K179" s="188">
        <v>9.5E-4</v>
      </c>
      <c r="L179" s="188">
        <v>8.3299999999999997E-4</v>
      </c>
      <c r="M179" s="188">
        <v>1.1000000000000001E-3</v>
      </c>
      <c r="N179" s="188">
        <v>1.32E-3</v>
      </c>
    </row>
    <row r="180" spans="1:14" x14ac:dyDescent="0.3">
      <c r="A180" s="195" t="s">
        <v>2194</v>
      </c>
      <c r="B180" s="193" t="s">
        <v>552</v>
      </c>
      <c r="C180" s="87" t="s">
        <v>34</v>
      </c>
      <c r="D180" s="144">
        <v>152713</v>
      </c>
      <c r="E180" s="144">
        <v>6582780</v>
      </c>
      <c r="F180" s="45">
        <v>2022</v>
      </c>
      <c r="G180" s="187">
        <v>44819</v>
      </c>
      <c r="H180" s="188" t="s">
        <v>1742</v>
      </c>
      <c r="I180" s="188">
        <v>1.4E-3</v>
      </c>
      <c r="J180" s="188">
        <v>3.6999999999999999E-4</v>
      </c>
      <c r="K180" s="188" t="s">
        <v>1743</v>
      </c>
      <c r="L180" s="188">
        <v>2.81E-4</v>
      </c>
      <c r="M180" s="188">
        <v>3.6000000000000002E-4</v>
      </c>
      <c r="N180" s="188">
        <v>2.7999999999999998E-4</v>
      </c>
    </row>
    <row r="181" spans="1:14" x14ac:dyDescent="0.3">
      <c r="A181" s="195" t="s">
        <v>2195</v>
      </c>
      <c r="B181" s="193" t="s">
        <v>552</v>
      </c>
      <c r="C181" s="87" t="s">
        <v>34</v>
      </c>
      <c r="D181" s="144">
        <v>152713</v>
      </c>
      <c r="E181" s="144">
        <v>6582780</v>
      </c>
      <c r="F181" s="45">
        <v>2022</v>
      </c>
      <c r="G181" s="187">
        <v>44880</v>
      </c>
      <c r="H181" s="188">
        <v>6.2E-4</v>
      </c>
      <c r="I181" s="188">
        <v>1.9E-3</v>
      </c>
      <c r="J181" s="188">
        <v>6.2E-4</v>
      </c>
      <c r="K181" s="188">
        <v>2.4000000000000001E-4</v>
      </c>
      <c r="L181" s="188">
        <v>3.6000000000000002E-4</v>
      </c>
      <c r="M181" s="188">
        <v>4.4000000000000002E-4</v>
      </c>
      <c r="N181" s="188">
        <v>3.1E-4</v>
      </c>
    </row>
    <row r="182" spans="1:14" x14ac:dyDescent="0.3">
      <c r="A182" s="195" t="s">
        <v>2196</v>
      </c>
      <c r="B182" s="193" t="s">
        <v>1993</v>
      </c>
      <c r="C182" s="87" t="s">
        <v>2012</v>
      </c>
      <c r="D182" s="144">
        <v>146245</v>
      </c>
      <c r="E182" s="144">
        <v>6583660</v>
      </c>
      <c r="F182" s="45">
        <v>2022</v>
      </c>
      <c r="G182" s="187">
        <v>44666</v>
      </c>
      <c r="H182" s="188">
        <v>1.4E-3</v>
      </c>
      <c r="I182" s="188">
        <v>4.9399999999999999E-3</v>
      </c>
      <c r="J182" s="188">
        <v>2.2499999999999998E-3</v>
      </c>
      <c r="K182" s="188">
        <v>8.4000000000000003E-4</v>
      </c>
      <c r="L182" s="188">
        <v>1.4300000000000001E-3</v>
      </c>
      <c r="M182" s="188">
        <v>2.2499999999999998E-3</v>
      </c>
      <c r="N182" s="188">
        <v>1.4E-3</v>
      </c>
    </row>
    <row r="183" spans="1:14" x14ac:dyDescent="0.3">
      <c r="A183" s="195" t="s">
        <v>2197</v>
      </c>
      <c r="B183" s="193" t="s">
        <v>1993</v>
      </c>
      <c r="C183" s="87" t="s">
        <v>35</v>
      </c>
      <c r="D183" s="144">
        <v>146245</v>
      </c>
      <c r="E183" s="144">
        <v>6583660</v>
      </c>
      <c r="F183" s="45">
        <v>2022</v>
      </c>
      <c r="G183" s="187">
        <v>44607</v>
      </c>
      <c r="H183" s="188" t="s">
        <v>2269</v>
      </c>
      <c r="I183" s="188" t="s">
        <v>2269</v>
      </c>
      <c r="J183" s="188" t="s">
        <v>2269</v>
      </c>
      <c r="K183" s="188" t="s">
        <v>2269</v>
      </c>
      <c r="L183" s="188" t="s">
        <v>2269</v>
      </c>
      <c r="M183" s="188" t="s">
        <v>2269</v>
      </c>
      <c r="N183" s="188" t="s">
        <v>2269</v>
      </c>
    </row>
    <row r="184" spans="1:14" x14ac:dyDescent="0.3">
      <c r="A184" s="195" t="s">
        <v>2198</v>
      </c>
      <c r="B184" s="193" t="s">
        <v>1993</v>
      </c>
      <c r="C184" s="87" t="s">
        <v>35</v>
      </c>
      <c r="D184" s="144">
        <v>146245</v>
      </c>
      <c r="E184" s="144">
        <v>6583660</v>
      </c>
      <c r="F184" s="45">
        <v>2022</v>
      </c>
      <c r="G184" s="187">
        <v>44635</v>
      </c>
      <c r="H184" s="188">
        <v>2.2499999999999998E-3</v>
      </c>
      <c r="I184" s="188">
        <v>7.9000000000000008E-3</v>
      </c>
      <c r="J184" s="188">
        <v>3.3400000000000001E-3</v>
      </c>
      <c r="K184" s="188">
        <v>1.47E-3</v>
      </c>
      <c r="L184" s="188">
        <v>2.66E-3</v>
      </c>
      <c r="M184" s="188">
        <v>3.6700000000000001E-3</v>
      </c>
      <c r="N184" s="188">
        <v>2.2200000000000002E-3</v>
      </c>
    </row>
    <row r="185" spans="1:14" x14ac:dyDescent="0.3">
      <c r="A185" s="195" t="s">
        <v>2199</v>
      </c>
      <c r="B185" s="193" t="s">
        <v>1993</v>
      </c>
      <c r="C185" s="87" t="s">
        <v>35</v>
      </c>
      <c r="D185" s="144">
        <v>146245</v>
      </c>
      <c r="E185" s="144">
        <v>6583660</v>
      </c>
      <c r="F185" s="45">
        <v>2022</v>
      </c>
      <c r="G185" s="187">
        <v>44696</v>
      </c>
      <c r="H185" s="188">
        <v>1.72E-3</v>
      </c>
      <c r="I185" s="188">
        <v>9.1599999999999997E-3</v>
      </c>
      <c r="J185" s="188">
        <v>5.6299999999999996E-3</v>
      </c>
      <c r="K185" s="188">
        <v>2.0600000000000002E-3</v>
      </c>
      <c r="L185" s="188">
        <v>2.97E-3</v>
      </c>
      <c r="M185" s="188">
        <v>5.2500000000000003E-3</v>
      </c>
      <c r="N185" s="188">
        <v>3.1800000000000001E-3</v>
      </c>
    </row>
    <row r="186" spans="1:14" x14ac:dyDescent="0.3">
      <c r="A186" s="195" t="s">
        <v>2200</v>
      </c>
      <c r="B186" s="193" t="s">
        <v>1993</v>
      </c>
      <c r="C186" s="87" t="s">
        <v>35</v>
      </c>
      <c r="D186" s="144">
        <v>146245</v>
      </c>
      <c r="E186" s="144">
        <v>6583660</v>
      </c>
      <c r="F186" s="45">
        <v>2022</v>
      </c>
      <c r="G186" s="187">
        <v>44727</v>
      </c>
      <c r="H186" s="188">
        <v>1.7600000000000001E-3</v>
      </c>
      <c r="I186" s="188">
        <v>8.5699999999999995E-3</v>
      </c>
      <c r="J186" s="188">
        <v>4.5799999999999999E-3</v>
      </c>
      <c r="K186" s="188">
        <v>1.9599999999999999E-3</v>
      </c>
      <c r="L186" s="188">
        <v>3.0200000000000001E-3</v>
      </c>
      <c r="M186" s="188">
        <v>4.4000000000000003E-3</v>
      </c>
      <c r="N186" s="188">
        <v>3.1800000000000001E-3</v>
      </c>
    </row>
    <row r="187" spans="1:14" x14ac:dyDescent="0.3">
      <c r="A187" s="195" t="s">
        <v>2201</v>
      </c>
      <c r="B187" s="193" t="s">
        <v>1993</v>
      </c>
      <c r="C187" s="87" t="s">
        <v>35</v>
      </c>
      <c r="D187" s="144">
        <v>146245</v>
      </c>
      <c r="E187" s="144">
        <v>6583660</v>
      </c>
      <c r="F187" s="45">
        <v>2022</v>
      </c>
      <c r="G187" s="187">
        <v>44757</v>
      </c>
      <c r="H187" s="188">
        <v>1.4E-3</v>
      </c>
      <c r="I187" s="188">
        <v>7.3899999999999999E-3</v>
      </c>
      <c r="J187" s="188">
        <v>3.9899999999999996E-3</v>
      </c>
      <c r="K187" s="188">
        <v>1.5100000000000001E-3</v>
      </c>
      <c r="L187" s="188">
        <v>2.33E-3</v>
      </c>
      <c r="M187" s="188">
        <v>3.7100000000000002E-3</v>
      </c>
      <c r="N187" s="188">
        <v>2.3600000000000001E-3</v>
      </c>
    </row>
    <row r="188" spans="1:14" x14ac:dyDescent="0.3">
      <c r="A188" s="195" t="s">
        <v>2202</v>
      </c>
      <c r="B188" s="193" t="s">
        <v>1993</v>
      </c>
      <c r="C188" s="87" t="s">
        <v>35</v>
      </c>
      <c r="D188" s="144">
        <v>146245</v>
      </c>
      <c r="E188" s="144">
        <v>6583660</v>
      </c>
      <c r="F188" s="45">
        <v>2022</v>
      </c>
      <c r="G188" s="187">
        <v>44788</v>
      </c>
      <c r="H188" s="188">
        <v>1.41E-3</v>
      </c>
      <c r="I188" s="188">
        <v>8.8699999999999994E-3</v>
      </c>
      <c r="J188" s="188">
        <v>5.1999999999999998E-3</v>
      </c>
      <c r="K188" s="188">
        <v>2.5000000000000001E-3</v>
      </c>
      <c r="L188" s="188">
        <v>2.8500000000000001E-3</v>
      </c>
      <c r="M188" s="188">
        <v>4.2900000000000004E-3</v>
      </c>
      <c r="N188" s="188">
        <v>3.0000000000000001E-3</v>
      </c>
    </row>
    <row r="189" spans="1:14" x14ac:dyDescent="0.3">
      <c r="A189" s="195" t="s">
        <v>2203</v>
      </c>
      <c r="B189" s="193" t="s">
        <v>1993</v>
      </c>
      <c r="C189" s="87" t="s">
        <v>35</v>
      </c>
      <c r="D189" s="144">
        <v>146245</v>
      </c>
      <c r="E189" s="144">
        <v>6583660</v>
      </c>
      <c r="F189" s="45">
        <v>2022</v>
      </c>
      <c r="G189" s="187">
        <v>44849</v>
      </c>
      <c r="H189" s="188">
        <v>1.97E-3</v>
      </c>
      <c r="I189" s="188">
        <v>2.0799999999999999E-2</v>
      </c>
      <c r="J189" s="188">
        <v>1.44E-2</v>
      </c>
      <c r="K189" s="188">
        <v>6.5700000000000003E-3</v>
      </c>
      <c r="L189" s="188">
        <v>0.01</v>
      </c>
      <c r="M189" s="188">
        <v>9.9299999999999996E-3</v>
      </c>
      <c r="N189" s="188">
        <v>7.8600000000000007E-3</v>
      </c>
    </row>
    <row r="190" spans="1:14" x14ac:dyDescent="0.3">
      <c r="A190" s="195" t="s">
        <v>2204</v>
      </c>
      <c r="B190" s="193" t="s">
        <v>1993</v>
      </c>
      <c r="C190" s="87" t="s">
        <v>35</v>
      </c>
      <c r="D190" s="144">
        <v>146245</v>
      </c>
      <c r="E190" s="144">
        <v>6583660</v>
      </c>
      <c r="F190" s="45">
        <v>2022</v>
      </c>
      <c r="G190" s="187">
        <v>44910</v>
      </c>
      <c r="H190" s="188">
        <v>1.26E-2</v>
      </c>
      <c r="I190" s="188">
        <v>9.2200000000000004E-2</v>
      </c>
      <c r="J190" s="188">
        <v>6.0600000000000001E-2</v>
      </c>
      <c r="K190" s="188">
        <v>2.1100000000000001E-2</v>
      </c>
      <c r="L190" s="188">
        <v>4.4600000000000001E-2</v>
      </c>
      <c r="M190" s="188">
        <v>5.1700000000000003E-2</v>
      </c>
      <c r="N190" s="188">
        <v>3.2300000000000002E-2</v>
      </c>
    </row>
    <row r="191" spans="1:14" x14ac:dyDescent="0.3">
      <c r="A191" s="195" t="s">
        <v>2205</v>
      </c>
      <c r="B191" s="193" t="s">
        <v>1993</v>
      </c>
      <c r="C191" s="87" t="s">
        <v>35</v>
      </c>
      <c r="D191" s="144">
        <v>146245</v>
      </c>
      <c r="E191" s="144">
        <v>6583660</v>
      </c>
      <c r="F191" s="45">
        <v>2022</v>
      </c>
      <c r="G191" s="187">
        <v>44880</v>
      </c>
      <c r="H191" s="188">
        <v>2.1800000000000001E-3</v>
      </c>
      <c r="I191" s="188">
        <v>8.7500000000000008E-3</v>
      </c>
      <c r="J191" s="188">
        <v>4.6600000000000001E-3</v>
      </c>
      <c r="K191" s="188">
        <v>2.0799999999999998E-3</v>
      </c>
      <c r="L191" s="188">
        <v>4.1599999999999996E-3</v>
      </c>
      <c r="M191" s="188">
        <v>4.2900000000000004E-3</v>
      </c>
      <c r="N191" s="188">
        <v>2.6800000000000001E-3</v>
      </c>
    </row>
    <row r="192" spans="1:14" x14ac:dyDescent="0.3">
      <c r="A192" s="195" t="s">
        <v>2206</v>
      </c>
      <c r="B192" s="193" t="s">
        <v>1993</v>
      </c>
      <c r="C192" s="87" t="s">
        <v>35</v>
      </c>
      <c r="D192" s="144">
        <v>146245</v>
      </c>
      <c r="E192" s="144">
        <v>6583660</v>
      </c>
      <c r="F192" s="45">
        <v>2022</v>
      </c>
      <c r="G192" s="187">
        <v>44819</v>
      </c>
      <c r="H192" s="188">
        <v>1.4499999999999999E-3</v>
      </c>
      <c r="I192" s="188">
        <v>6.9499999999999996E-3</v>
      </c>
      <c r="J192" s="188">
        <v>3.7100000000000002E-3</v>
      </c>
      <c r="K192" s="188">
        <v>1.7099999999999999E-3</v>
      </c>
      <c r="L192" s="188">
        <v>2.8700000000000002E-3</v>
      </c>
      <c r="M192" s="188">
        <v>3.5699999999999998E-3</v>
      </c>
      <c r="N192" s="188">
        <v>2.3500000000000001E-3</v>
      </c>
    </row>
    <row r="193" spans="1:14" x14ac:dyDescent="0.3">
      <c r="A193" s="195" t="s">
        <v>2207</v>
      </c>
      <c r="B193" s="193" t="s">
        <v>1993</v>
      </c>
      <c r="C193" s="87" t="s">
        <v>35</v>
      </c>
      <c r="D193" s="144">
        <v>146245</v>
      </c>
      <c r="E193" s="144">
        <v>6583660</v>
      </c>
      <c r="F193" s="45">
        <v>2022</v>
      </c>
      <c r="G193" s="187">
        <v>44576</v>
      </c>
      <c r="H193" s="188">
        <v>4.0400000000000002E-3</v>
      </c>
      <c r="I193" s="188">
        <v>3.9300000000000002E-2</v>
      </c>
      <c r="J193" s="188">
        <v>3.2199999999999999E-2</v>
      </c>
      <c r="K193" s="188">
        <v>1.47E-2</v>
      </c>
      <c r="L193" s="188">
        <v>2.1700000000000001E-2</v>
      </c>
      <c r="M193" s="188">
        <v>3.2000000000000001E-2</v>
      </c>
      <c r="N193" s="188">
        <v>1.8100000000000002E-2</v>
      </c>
    </row>
    <row r="194" spans="1:14" x14ac:dyDescent="0.3">
      <c r="A194" s="195" t="s">
        <v>2208</v>
      </c>
      <c r="B194" s="193" t="s">
        <v>2013</v>
      </c>
      <c r="C194" s="87" t="s">
        <v>1989</v>
      </c>
      <c r="D194" s="144">
        <v>149668</v>
      </c>
      <c r="E194" s="144">
        <v>6580770</v>
      </c>
      <c r="F194" s="45">
        <v>2022</v>
      </c>
      <c r="G194" s="187">
        <v>44635</v>
      </c>
      <c r="H194" s="188" t="s">
        <v>1742</v>
      </c>
      <c r="I194" s="188">
        <v>9.7999999999999997E-4</v>
      </c>
      <c r="J194" s="188">
        <v>2.7E-4</v>
      </c>
      <c r="K194" s="188" t="s">
        <v>1743</v>
      </c>
      <c r="L194" s="188">
        <v>2.14E-4</v>
      </c>
      <c r="M194" s="188" t="s">
        <v>1743</v>
      </c>
      <c r="N194" s="188">
        <v>2.5000000000000001E-4</v>
      </c>
    </row>
    <row r="195" spans="1:14" x14ac:dyDescent="0.3">
      <c r="A195" s="195" t="s">
        <v>2209</v>
      </c>
      <c r="B195" s="193" t="s">
        <v>2013</v>
      </c>
      <c r="C195" s="87" t="s">
        <v>1989</v>
      </c>
      <c r="D195" s="144">
        <v>149668</v>
      </c>
      <c r="E195" s="144">
        <v>6580770</v>
      </c>
      <c r="F195" s="45">
        <v>2022</v>
      </c>
      <c r="G195" s="187">
        <v>44666</v>
      </c>
      <c r="H195" s="188" t="s">
        <v>1742</v>
      </c>
      <c r="I195" s="188">
        <v>1.6299999999999999E-3</v>
      </c>
      <c r="J195" s="188">
        <v>5.5999999999999995E-4</v>
      </c>
      <c r="K195" s="188" t="s">
        <v>1743</v>
      </c>
      <c r="L195" s="188">
        <v>2.4699999999999999E-4</v>
      </c>
      <c r="M195" s="188">
        <v>4.2999999999999999E-4</v>
      </c>
      <c r="N195" s="188">
        <v>4.0999999999999999E-4</v>
      </c>
    </row>
    <row r="196" spans="1:14" x14ac:dyDescent="0.3">
      <c r="A196" s="195" t="s">
        <v>2210</v>
      </c>
      <c r="B196" s="193" t="s">
        <v>2013</v>
      </c>
      <c r="C196" s="87" t="s">
        <v>1989</v>
      </c>
      <c r="D196" s="144">
        <v>149668</v>
      </c>
      <c r="E196" s="144">
        <v>6580770</v>
      </c>
      <c r="F196" s="45">
        <v>2022</v>
      </c>
      <c r="G196" s="187">
        <v>44696</v>
      </c>
      <c r="H196" s="188" t="s">
        <v>1742</v>
      </c>
      <c r="I196" s="188">
        <v>1.9E-3</v>
      </c>
      <c r="J196" s="188">
        <v>7.2999999999999996E-4</v>
      </c>
      <c r="K196" s="188">
        <v>2.9E-4</v>
      </c>
      <c r="L196" s="188">
        <v>2.8200000000000002E-4</v>
      </c>
      <c r="M196" s="188">
        <v>4.4999999999999999E-4</v>
      </c>
      <c r="N196" s="188">
        <v>4.0999999999999999E-4</v>
      </c>
    </row>
    <row r="197" spans="1:14" x14ac:dyDescent="0.3">
      <c r="A197" s="195" t="s">
        <v>2211</v>
      </c>
      <c r="B197" s="193" t="s">
        <v>2013</v>
      </c>
      <c r="C197" s="87" t="s">
        <v>1989</v>
      </c>
      <c r="D197" s="144">
        <v>149668</v>
      </c>
      <c r="E197" s="144">
        <v>6580770</v>
      </c>
      <c r="F197" s="45">
        <v>2022</v>
      </c>
      <c r="G197" s="187">
        <v>44727</v>
      </c>
      <c r="H197" s="188" t="s">
        <v>1742</v>
      </c>
      <c r="I197" s="188">
        <v>1.9300000000000001E-3</v>
      </c>
      <c r="J197" s="188">
        <v>7.9000000000000001E-4</v>
      </c>
      <c r="K197" s="188">
        <v>3.6000000000000002E-4</v>
      </c>
      <c r="L197" s="188">
        <v>2.72E-4</v>
      </c>
      <c r="M197" s="188">
        <v>5.0000000000000001E-4</v>
      </c>
      <c r="N197" s="188">
        <v>5.5999999999999995E-4</v>
      </c>
    </row>
    <row r="198" spans="1:14" x14ac:dyDescent="0.3">
      <c r="A198" s="195" t="s">
        <v>2212</v>
      </c>
      <c r="B198" s="193" t="s">
        <v>2013</v>
      </c>
      <c r="C198" s="87" t="s">
        <v>1989</v>
      </c>
      <c r="D198" s="144">
        <v>149668</v>
      </c>
      <c r="E198" s="144">
        <v>6580770</v>
      </c>
      <c r="F198" s="45">
        <v>2022</v>
      </c>
      <c r="G198" s="187">
        <v>44757</v>
      </c>
      <c r="H198" s="188">
        <v>6.6E-4</v>
      </c>
      <c r="I198" s="188">
        <v>2.0500000000000002E-3</v>
      </c>
      <c r="J198" s="188">
        <v>7.6999999999999996E-4</v>
      </c>
      <c r="K198" s="188">
        <v>3.3E-4</v>
      </c>
      <c r="L198" s="188">
        <v>2.5500000000000002E-4</v>
      </c>
      <c r="M198" s="188">
        <v>4.6000000000000001E-4</v>
      </c>
      <c r="N198" s="188">
        <v>4.8000000000000001E-4</v>
      </c>
    </row>
    <row r="199" spans="1:14" x14ac:dyDescent="0.3">
      <c r="A199" s="195" t="s">
        <v>2213</v>
      </c>
      <c r="B199" s="193" t="s">
        <v>2013</v>
      </c>
      <c r="C199" s="87" t="s">
        <v>1989</v>
      </c>
      <c r="D199" s="144">
        <v>149668</v>
      </c>
      <c r="E199" s="144">
        <v>6580770</v>
      </c>
      <c r="F199" s="45">
        <v>2022</v>
      </c>
      <c r="G199" s="187">
        <v>44788</v>
      </c>
      <c r="H199" s="188" t="s">
        <v>1742</v>
      </c>
      <c r="I199" s="188">
        <v>7.2999999999999996E-4</v>
      </c>
      <c r="J199" s="188">
        <v>6.3000000000000003E-4</v>
      </c>
      <c r="K199" s="188">
        <v>2.9E-4</v>
      </c>
      <c r="L199" s="188">
        <v>2.6400000000000002E-4</v>
      </c>
      <c r="M199" s="188">
        <v>4.6999999999999999E-4</v>
      </c>
      <c r="N199" s="188">
        <v>4.0999999999999999E-4</v>
      </c>
    </row>
    <row r="200" spans="1:14" x14ac:dyDescent="0.3">
      <c r="A200" s="195" t="s">
        <v>2214</v>
      </c>
      <c r="B200" s="193" t="s">
        <v>2013</v>
      </c>
      <c r="C200" s="87" t="s">
        <v>1989</v>
      </c>
      <c r="D200" s="144">
        <v>149668</v>
      </c>
      <c r="E200" s="144">
        <v>6580770</v>
      </c>
      <c r="F200" s="45">
        <v>2022</v>
      </c>
      <c r="G200" s="187">
        <v>44849</v>
      </c>
      <c r="H200" s="188" t="s">
        <v>2023</v>
      </c>
      <c r="I200" s="188">
        <v>1.0499999999999999E-3</v>
      </c>
      <c r="J200" s="188">
        <v>7.2999999999999996E-4</v>
      </c>
      <c r="K200" s="188">
        <v>3.6000000000000002E-4</v>
      </c>
      <c r="L200" s="188">
        <v>4.2099999999999999E-4</v>
      </c>
      <c r="M200" s="188">
        <v>6.2E-4</v>
      </c>
      <c r="N200" s="188">
        <v>5.1999999999999995E-4</v>
      </c>
    </row>
    <row r="201" spans="1:14" x14ac:dyDescent="0.3">
      <c r="A201" s="195" t="s">
        <v>2215</v>
      </c>
      <c r="B201" s="193" t="s">
        <v>2013</v>
      </c>
      <c r="C201" s="87" t="s">
        <v>1989</v>
      </c>
      <c r="D201" s="144">
        <v>149668</v>
      </c>
      <c r="E201" s="144">
        <v>6580770</v>
      </c>
      <c r="F201" s="45">
        <v>2022</v>
      </c>
      <c r="G201" s="187">
        <v>44910</v>
      </c>
      <c r="H201" s="188" t="s">
        <v>1742</v>
      </c>
      <c r="I201" s="188">
        <v>1.3699999999999999E-3</v>
      </c>
      <c r="J201" s="188">
        <v>5.5999999999999995E-4</v>
      </c>
      <c r="K201" s="188">
        <v>2.3000000000000001E-4</v>
      </c>
      <c r="L201" s="188">
        <v>2.4499999999999999E-4</v>
      </c>
      <c r="M201" s="188">
        <v>4.4999999999999999E-4</v>
      </c>
      <c r="N201" s="188">
        <v>4.2000000000000002E-4</v>
      </c>
    </row>
    <row r="202" spans="1:14" x14ac:dyDescent="0.3">
      <c r="A202" s="195" t="s">
        <v>2216</v>
      </c>
      <c r="B202" s="193" t="s">
        <v>2013</v>
      </c>
      <c r="C202" s="87" t="s">
        <v>1989</v>
      </c>
      <c r="D202" s="144">
        <v>149668</v>
      </c>
      <c r="E202" s="144">
        <v>6580770</v>
      </c>
      <c r="F202" s="45">
        <v>2022</v>
      </c>
      <c r="G202" s="187">
        <v>44819</v>
      </c>
      <c r="H202" s="188" t="s">
        <v>1742</v>
      </c>
      <c r="I202" s="188">
        <v>1.1999999999999999E-3</v>
      </c>
      <c r="J202" s="188">
        <v>7.7999999999999999E-4</v>
      </c>
      <c r="K202" s="188">
        <v>4.0000000000000002E-4</v>
      </c>
      <c r="L202" s="188">
        <v>4.6700000000000002E-4</v>
      </c>
      <c r="M202" s="188">
        <v>7.2999999999999996E-4</v>
      </c>
      <c r="N202" s="188">
        <v>5.6999999999999998E-4</v>
      </c>
    </row>
    <row r="203" spans="1:14" x14ac:dyDescent="0.3">
      <c r="A203" s="195" t="s">
        <v>2217</v>
      </c>
      <c r="B203" s="193" t="s">
        <v>2013</v>
      </c>
      <c r="C203" s="87" t="s">
        <v>1989</v>
      </c>
      <c r="D203" s="144">
        <v>149668</v>
      </c>
      <c r="E203" s="144">
        <v>6580770</v>
      </c>
      <c r="F203" s="45">
        <v>2022</v>
      </c>
      <c r="G203" s="187">
        <v>44576</v>
      </c>
      <c r="H203" s="188">
        <v>4.4000000000000002E-4</v>
      </c>
      <c r="I203" s="188">
        <v>3.3400000000000001E-3</v>
      </c>
      <c r="J203" s="188">
        <v>2.2300000000000002E-3</v>
      </c>
      <c r="K203" s="188">
        <v>1.15E-3</v>
      </c>
      <c r="L203" s="188">
        <v>1.5100000000000001E-3</v>
      </c>
      <c r="M203" s="188">
        <v>1.5200000000000001E-3</v>
      </c>
      <c r="N203" s="188">
        <v>1.65E-3</v>
      </c>
    </row>
    <row r="204" spans="1:14" x14ac:dyDescent="0.3">
      <c r="A204" s="195" t="s">
        <v>2218</v>
      </c>
      <c r="B204" s="193" t="s">
        <v>2013</v>
      </c>
      <c r="C204" s="87" t="s">
        <v>1989</v>
      </c>
      <c r="D204" s="144">
        <v>149668</v>
      </c>
      <c r="E204" s="144">
        <v>6580770</v>
      </c>
      <c r="F204" s="45">
        <v>2022</v>
      </c>
      <c r="G204" s="187">
        <v>44607</v>
      </c>
      <c r="H204" s="188" t="s">
        <v>1742</v>
      </c>
      <c r="I204" s="188">
        <v>2.7799999999999999E-3</v>
      </c>
      <c r="J204" s="188">
        <v>1.41E-3</v>
      </c>
      <c r="K204" s="188">
        <v>5.4000000000000001E-4</v>
      </c>
      <c r="L204" s="188">
        <v>7.18E-4</v>
      </c>
      <c r="M204" s="188">
        <v>1.1199999999999999E-3</v>
      </c>
      <c r="N204" s="188">
        <v>9.3999999999999997E-4</v>
      </c>
    </row>
    <row r="205" spans="1:14" x14ac:dyDescent="0.3">
      <c r="A205" s="195" t="s">
        <v>2219</v>
      </c>
      <c r="B205" s="193" t="s">
        <v>2013</v>
      </c>
      <c r="C205" s="87" t="s">
        <v>1989</v>
      </c>
      <c r="D205" s="144">
        <v>149668</v>
      </c>
      <c r="E205" s="144">
        <v>6580770</v>
      </c>
      <c r="F205" s="45">
        <v>2022</v>
      </c>
      <c r="G205" s="187">
        <v>44880</v>
      </c>
      <c r="H205" s="188">
        <v>6.6E-4</v>
      </c>
      <c r="I205" s="188">
        <v>2.0200000000000001E-3</v>
      </c>
      <c r="J205" s="188">
        <v>1.1800000000000001E-3</v>
      </c>
      <c r="K205" s="188">
        <v>4.6000000000000001E-4</v>
      </c>
      <c r="L205" s="188">
        <v>7.8799999999999996E-4</v>
      </c>
      <c r="M205" s="188">
        <v>9.7000000000000005E-4</v>
      </c>
      <c r="N205" s="188">
        <v>7.5000000000000002E-4</v>
      </c>
    </row>
    <row r="206" spans="1:14" x14ac:dyDescent="0.3">
      <c r="A206" s="195" t="s">
        <v>2220</v>
      </c>
      <c r="B206" s="193" t="s">
        <v>38</v>
      </c>
      <c r="C206" s="87" t="s">
        <v>1995</v>
      </c>
      <c r="D206" s="144">
        <v>145070</v>
      </c>
      <c r="E206" s="144">
        <v>6580210</v>
      </c>
      <c r="F206" s="45">
        <v>2022</v>
      </c>
      <c r="G206" s="187">
        <v>44635</v>
      </c>
      <c r="H206" s="188">
        <v>4.2999999999999999E-4</v>
      </c>
      <c r="I206" s="188">
        <v>1.1000000000000001E-3</v>
      </c>
      <c r="J206" s="188">
        <v>2.1000000000000001E-4</v>
      </c>
      <c r="K206" s="188" t="s">
        <v>1743</v>
      </c>
      <c r="L206" s="188">
        <v>1.6799999999999999E-4</v>
      </c>
      <c r="M206" s="188">
        <v>2.2000000000000001E-4</v>
      </c>
      <c r="N206" s="188" t="s">
        <v>1743</v>
      </c>
    </row>
    <row r="207" spans="1:14" x14ac:dyDescent="0.3">
      <c r="A207" s="195" t="s">
        <v>2221</v>
      </c>
      <c r="B207" s="193" t="s">
        <v>38</v>
      </c>
      <c r="C207" s="87" t="s">
        <v>1995</v>
      </c>
      <c r="D207" s="144">
        <v>145070</v>
      </c>
      <c r="E207" s="144">
        <v>6580210</v>
      </c>
      <c r="F207" s="45">
        <v>2022</v>
      </c>
      <c r="G207" s="187">
        <v>44666</v>
      </c>
      <c r="H207" s="188" t="s">
        <v>1742</v>
      </c>
      <c r="I207" s="188">
        <v>8.3000000000000001E-4</v>
      </c>
      <c r="J207" s="188">
        <v>2.9999999999999997E-4</v>
      </c>
      <c r="K207" s="188" t="s">
        <v>1743</v>
      </c>
      <c r="L207" s="188">
        <v>1.3300000000000001E-4</v>
      </c>
      <c r="M207" s="188">
        <v>2.3000000000000001E-4</v>
      </c>
      <c r="N207" s="188">
        <v>2.9E-4</v>
      </c>
    </row>
    <row r="208" spans="1:14" x14ac:dyDescent="0.3">
      <c r="A208" s="195" t="s">
        <v>2222</v>
      </c>
      <c r="B208" s="193" t="s">
        <v>38</v>
      </c>
      <c r="C208" s="87" t="s">
        <v>1995</v>
      </c>
      <c r="D208" s="144">
        <v>145070</v>
      </c>
      <c r="E208" s="144">
        <v>6580210</v>
      </c>
      <c r="F208" s="45">
        <v>2022</v>
      </c>
      <c r="G208" s="187">
        <v>44727</v>
      </c>
      <c r="H208" s="188" t="s">
        <v>1742</v>
      </c>
      <c r="I208" s="188">
        <v>7.6000000000000004E-4</v>
      </c>
      <c r="J208" s="188">
        <v>3.6000000000000002E-4</v>
      </c>
      <c r="K208" s="188" t="s">
        <v>1743</v>
      </c>
      <c r="L208" s="188">
        <v>1.3799999999999999E-4</v>
      </c>
      <c r="M208" s="188">
        <v>2.3000000000000001E-4</v>
      </c>
      <c r="N208" s="188">
        <v>3.1E-4</v>
      </c>
    </row>
    <row r="209" spans="1:14" x14ac:dyDescent="0.3">
      <c r="A209" s="195" t="s">
        <v>2223</v>
      </c>
      <c r="B209" s="193" t="s">
        <v>38</v>
      </c>
      <c r="C209" s="87" t="s">
        <v>1995</v>
      </c>
      <c r="D209" s="144">
        <v>145070</v>
      </c>
      <c r="E209" s="144">
        <v>6580210</v>
      </c>
      <c r="F209" s="45">
        <v>2022</v>
      </c>
      <c r="G209" s="187">
        <v>44757</v>
      </c>
      <c r="H209" s="188" t="s">
        <v>1742</v>
      </c>
      <c r="I209" s="188">
        <v>1.1299999999999999E-3</v>
      </c>
      <c r="J209" s="188">
        <v>4.0999999999999999E-4</v>
      </c>
      <c r="K209" s="188" t="s">
        <v>1743</v>
      </c>
      <c r="L209" s="188">
        <v>1.11E-4</v>
      </c>
      <c r="M209" s="188" t="s">
        <v>1743</v>
      </c>
      <c r="N209" s="188">
        <v>2.5999999999999998E-4</v>
      </c>
    </row>
    <row r="210" spans="1:14" x14ac:dyDescent="0.3">
      <c r="A210" s="195" t="s">
        <v>2224</v>
      </c>
      <c r="B210" s="193" t="s">
        <v>38</v>
      </c>
      <c r="C210" s="87" t="s">
        <v>1995</v>
      </c>
      <c r="D210" s="144">
        <v>145070</v>
      </c>
      <c r="E210" s="144">
        <v>6580210</v>
      </c>
      <c r="F210" s="45">
        <v>2022</v>
      </c>
      <c r="G210" s="187">
        <v>44788</v>
      </c>
      <c r="H210" s="188" t="s">
        <v>1742</v>
      </c>
      <c r="I210" s="188">
        <v>1.4599999999999999E-3</v>
      </c>
      <c r="J210" s="188">
        <v>9.1E-4</v>
      </c>
      <c r="K210" s="188">
        <v>3.6999999999999999E-4</v>
      </c>
      <c r="L210" s="188">
        <v>3.3300000000000002E-4</v>
      </c>
      <c r="M210" s="188">
        <v>5.5000000000000003E-4</v>
      </c>
      <c r="N210" s="188">
        <v>4.0000000000000002E-4</v>
      </c>
    </row>
    <row r="211" spans="1:14" x14ac:dyDescent="0.3">
      <c r="A211" s="195" t="s">
        <v>2225</v>
      </c>
      <c r="B211" s="193" t="s">
        <v>38</v>
      </c>
      <c r="C211" s="87" t="s">
        <v>1995</v>
      </c>
      <c r="D211" s="144">
        <v>145070</v>
      </c>
      <c r="E211" s="144">
        <v>6580210</v>
      </c>
      <c r="F211" s="45">
        <v>2022</v>
      </c>
      <c r="G211" s="187">
        <v>44880</v>
      </c>
      <c r="H211" s="188">
        <v>3.2000000000000003E-4</v>
      </c>
      <c r="I211" s="188">
        <v>1.08E-3</v>
      </c>
      <c r="J211" s="188">
        <v>3.2000000000000003E-4</v>
      </c>
      <c r="K211" s="188" t="s">
        <v>1743</v>
      </c>
      <c r="L211" s="188">
        <v>1.74E-4</v>
      </c>
      <c r="M211" s="188">
        <v>3.8000000000000002E-4</v>
      </c>
      <c r="N211" s="188" t="s">
        <v>1743</v>
      </c>
    </row>
    <row r="212" spans="1:14" x14ac:dyDescent="0.3">
      <c r="A212" s="195" t="s">
        <v>2226</v>
      </c>
      <c r="B212" s="193" t="s">
        <v>38</v>
      </c>
      <c r="C212" s="87" t="s">
        <v>1995</v>
      </c>
      <c r="D212" s="144">
        <v>145070</v>
      </c>
      <c r="E212" s="144">
        <v>6580210</v>
      </c>
      <c r="F212" s="45">
        <v>2022</v>
      </c>
      <c r="G212" s="187">
        <v>44910</v>
      </c>
      <c r="H212" s="188">
        <v>7.5000000000000002E-4</v>
      </c>
      <c r="I212" s="188">
        <v>8.9700000000000005E-3</v>
      </c>
      <c r="J212" s="188">
        <v>3.64E-3</v>
      </c>
      <c r="K212" s="188">
        <v>1.7600000000000001E-3</v>
      </c>
      <c r="L212" s="188">
        <v>2.5300000000000001E-3</v>
      </c>
      <c r="M212" s="188">
        <v>1.0200000000000001E-2</v>
      </c>
      <c r="N212" s="188">
        <v>1.9599999999999999E-3</v>
      </c>
    </row>
    <row r="213" spans="1:14" x14ac:dyDescent="0.3">
      <c r="A213" s="195" t="s">
        <v>2227</v>
      </c>
      <c r="B213" s="193" t="s">
        <v>38</v>
      </c>
      <c r="C213" s="87" t="s">
        <v>1995</v>
      </c>
      <c r="D213" s="144">
        <v>145070</v>
      </c>
      <c r="E213" s="144">
        <v>6580210</v>
      </c>
      <c r="F213" s="45">
        <v>2022</v>
      </c>
      <c r="G213" s="187">
        <v>44819</v>
      </c>
      <c r="H213" s="188" t="s">
        <v>1746</v>
      </c>
      <c r="I213" s="188" t="s">
        <v>1746</v>
      </c>
      <c r="J213" s="188" t="s">
        <v>1747</v>
      </c>
      <c r="K213" s="188" t="s">
        <v>1747</v>
      </c>
      <c r="L213" s="188">
        <v>4.8099999999999998E-4</v>
      </c>
      <c r="M213" s="188" t="s">
        <v>1747</v>
      </c>
      <c r="N213" s="188" t="s">
        <v>1747</v>
      </c>
    </row>
    <row r="214" spans="1:14" x14ac:dyDescent="0.3">
      <c r="A214" s="195" t="s">
        <v>2228</v>
      </c>
      <c r="B214" s="193" t="s">
        <v>38</v>
      </c>
      <c r="C214" s="87" t="s">
        <v>2014</v>
      </c>
      <c r="D214" s="144">
        <v>145070</v>
      </c>
      <c r="E214" s="144">
        <v>6580210</v>
      </c>
      <c r="F214" s="45">
        <v>2022</v>
      </c>
      <c r="G214" s="187">
        <v>44696</v>
      </c>
      <c r="H214" s="188" t="s">
        <v>1742</v>
      </c>
      <c r="I214" s="188">
        <v>7.6000000000000004E-4</v>
      </c>
      <c r="J214" s="188">
        <v>3.1E-4</v>
      </c>
      <c r="K214" s="188" t="s">
        <v>1743</v>
      </c>
      <c r="L214" s="188">
        <v>9.0000000000000006E-5</v>
      </c>
      <c r="M214" s="188" t="s">
        <v>1743</v>
      </c>
      <c r="N214" s="188">
        <v>2.1000000000000001E-4</v>
      </c>
    </row>
    <row r="215" spans="1:14" x14ac:dyDescent="0.3">
      <c r="A215" s="195" t="s">
        <v>2229</v>
      </c>
      <c r="B215" s="193" t="s">
        <v>38</v>
      </c>
      <c r="C215" s="87" t="s">
        <v>1995</v>
      </c>
      <c r="D215" s="144">
        <v>145070</v>
      </c>
      <c r="E215" s="144">
        <v>6580210</v>
      </c>
      <c r="F215" s="45">
        <v>2022</v>
      </c>
      <c r="G215" s="187">
        <v>44576</v>
      </c>
      <c r="H215" s="188" t="s">
        <v>1742</v>
      </c>
      <c r="I215" s="188">
        <v>2.5100000000000001E-3</v>
      </c>
      <c r="J215" s="188">
        <v>9.8999999999999999E-4</v>
      </c>
      <c r="K215" s="188">
        <v>3.6999999999999999E-4</v>
      </c>
      <c r="L215" s="188">
        <v>3.3799999999999998E-4</v>
      </c>
      <c r="M215" s="188">
        <v>4.4999999999999999E-4</v>
      </c>
      <c r="N215" s="188">
        <v>6.4000000000000005E-4</v>
      </c>
    </row>
    <row r="216" spans="1:14" x14ac:dyDescent="0.3">
      <c r="A216" s="195" t="s">
        <v>2230</v>
      </c>
      <c r="B216" s="193" t="s">
        <v>38</v>
      </c>
      <c r="C216" s="87" t="s">
        <v>1995</v>
      </c>
      <c r="D216" s="144">
        <v>145070</v>
      </c>
      <c r="E216" s="144">
        <v>6580210</v>
      </c>
      <c r="F216" s="45">
        <v>2022</v>
      </c>
      <c r="G216" s="187">
        <v>44607</v>
      </c>
      <c r="H216" s="188">
        <v>3.6999999999999999E-4</v>
      </c>
      <c r="I216" s="188">
        <v>3.1199999999999999E-3</v>
      </c>
      <c r="J216" s="188">
        <v>1.4300000000000001E-3</v>
      </c>
      <c r="K216" s="188">
        <v>5.8E-4</v>
      </c>
      <c r="L216" s="188">
        <v>6.0899999999999995E-4</v>
      </c>
      <c r="M216" s="188">
        <v>1E-3</v>
      </c>
      <c r="N216" s="188">
        <v>1.01E-3</v>
      </c>
    </row>
    <row r="217" spans="1:14" x14ac:dyDescent="0.3">
      <c r="A217" s="195" t="s">
        <v>2231</v>
      </c>
      <c r="B217" s="193" t="s">
        <v>38</v>
      </c>
      <c r="C217" s="87" t="s">
        <v>1995</v>
      </c>
      <c r="D217" s="144">
        <v>145070</v>
      </c>
      <c r="E217" s="144">
        <v>6580210</v>
      </c>
      <c r="F217" s="45">
        <v>2022</v>
      </c>
      <c r="G217" s="187">
        <v>44849</v>
      </c>
      <c r="H217" s="188" t="s">
        <v>1742</v>
      </c>
      <c r="I217" s="188">
        <v>9.3000000000000005E-4</v>
      </c>
      <c r="J217" s="188">
        <v>3.5E-4</v>
      </c>
      <c r="K217" s="188" t="s">
        <v>1743</v>
      </c>
      <c r="L217" s="188">
        <v>1.74E-4</v>
      </c>
      <c r="M217" s="188">
        <v>3.6000000000000002E-4</v>
      </c>
      <c r="N217" s="188">
        <v>2.0000000000000001E-4</v>
      </c>
    </row>
    <row r="218" spans="1:14" x14ac:dyDescent="0.3">
      <c r="A218" s="195" t="s">
        <v>2232</v>
      </c>
      <c r="B218" s="193" t="s">
        <v>39</v>
      </c>
      <c r="C218" s="87" t="s">
        <v>1996</v>
      </c>
      <c r="D218" s="144">
        <v>145234</v>
      </c>
      <c r="E218" s="144">
        <v>6581590</v>
      </c>
      <c r="F218" s="45">
        <v>2022</v>
      </c>
      <c r="G218" s="187">
        <v>44635</v>
      </c>
      <c r="H218" s="188">
        <v>3.8000000000000002E-4</v>
      </c>
      <c r="I218" s="188">
        <v>1.23E-3</v>
      </c>
      <c r="J218" s="188">
        <v>3.3E-4</v>
      </c>
      <c r="K218" s="188" t="s">
        <v>1743</v>
      </c>
      <c r="L218" s="188">
        <v>1.6699999999999999E-4</v>
      </c>
      <c r="M218" s="188">
        <v>3.1E-4</v>
      </c>
      <c r="N218" s="188">
        <v>2.5000000000000001E-4</v>
      </c>
    </row>
    <row r="219" spans="1:14" x14ac:dyDescent="0.3">
      <c r="A219" s="195" t="s">
        <v>2233</v>
      </c>
      <c r="B219" s="193" t="s">
        <v>39</v>
      </c>
      <c r="C219" s="87" t="s">
        <v>1996</v>
      </c>
      <c r="D219" s="144">
        <v>145234</v>
      </c>
      <c r="E219" s="144">
        <v>6581590</v>
      </c>
      <c r="F219" s="45">
        <v>2022</v>
      </c>
      <c r="G219" s="187">
        <v>44666</v>
      </c>
      <c r="H219" s="188" t="s">
        <v>1742</v>
      </c>
      <c r="I219" s="188">
        <v>9.3000000000000005E-4</v>
      </c>
      <c r="J219" s="188">
        <v>5.1000000000000004E-4</v>
      </c>
      <c r="K219" s="188" t="s">
        <v>1743</v>
      </c>
      <c r="L219" s="188">
        <v>1.9100000000000001E-4</v>
      </c>
      <c r="M219" s="188">
        <v>4.0000000000000002E-4</v>
      </c>
      <c r="N219" s="188">
        <v>4.4000000000000002E-4</v>
      </c>
    </row>
    <row r="220" spans="1:14" x14ac:dyDescent="0.3">
      <c r="A220" s="195" t="s">
        <v>2234</v>
      </c>
      <c r="B220" s="193" t="s">
        <v>39</v>
      </c>
      <c r="C220" s="87" t="s">
        <v>1996</v>
      </c>
      <c r="D220" s="144">
        <v>145234</v>
      </c>
      <c r="E220" s="144">
        <v>6581590</v>
      </c>
      <c r="F220" s="45">
        <v>2022</v>
      </c>
      <c r="G220" s="187">
        <v>44696</v>
      </c>
      <c r="H220" s="188" t="s">
        <v>1742</v>
      </c>
      <c r="I220" s="188">
        <v>6.6E-4</v>
      </c>
      <c r="J220" s="188">
        <v>3.2000000000000003E-4</v>
      </c>
      <c r="K220" s="188" t="s">
        <v>1743</v>
      </c>
      <c r="L220" s="188">
        <v>7.2000000000000002E-5</v>
      </c>
      <c r="M220" s="188" t="s">
        <v>1743</v>
      </c>
      <c r="N220" s="188">
        <v>2.3000000000000001E-4</v>
      </c>
    </row>
    <row r="221" spans="1:14" x14ac:dyDescent="0.3">
      <c r="A221" s="195" t="s">
        <v>2235</v>
      </c>
      <c r="B221" s="193" t="s">
        <v>39</v>
      </c>
      <c r="C221" s="87" t="s">
        <v>1996</v>
      </c>
      <c r="D221" s="144">
        <v>145234</v>
      </c>
      <c r="E221" s="144">
        <v>6581590</v>
      </c>
      <c r="F221" s="45">
        <v>2022</v>
      </c>
      <c r="G221" s="187">
        <v>44727</v>
      </c>
      <c r="H221" s="188" t="s">
        <v>1742</v>
      </c>
      <c r="I221" s="188">
        <v>7.2000000000000005E-4</v>
      </c>
      <c r="J221" s="188">
        <v>2.5999999999999998E-4</v>
      </c>
      <c r="K221" s="188" t="s">
        <v>1743</v>
      </c>
      <c r="L221" s="188">
        <v>5.8E-5</v>
      </c>
      <c r="M221" s="188">
        <v>2.2000000000000001E-4</v>
      </c>
      <c r="N221" s="188">
        <v>2.5000000000000001E-4</v>
      </c>
    </row>
    <row r="222" spans="1:14" x14ac:dyDescent="0.3">
      <c r="A222" s="195" t="s">
        <v>2236</v>
      </c>
      <c r="B222" s="193" t="s">
        <v>39</v>
      </c>
      <c r="C222" s="87" t="s">
        <v>1996</v>
      </c>
      <c r="D222" s="144">
        <v>145234</v>
      </c>
      <c r="E222" s="144">
        <v>6581590</v>
      </c>
      <c r="F222" s="45">
        <v>2022</v>
      </c>
      <c r="G222" s="187">
        <v>44757</v>
      </c>
      <c r="H222" s="188" t="s">
        <v>1742</v>
      </c>
      <c r="I222" s="188">
        <v>7.9000000000000001E-4</v>
      </c>
      <c r="J222" s="188">
        <v>3.8999999999999999E-4</v>
      </c>
      <c r="K222" s="188" t="s">
        <v>1743</v>
      </c>
      <c r="L222" s="188">
        <v>6.7999999999999999E-5</v>
      </c>
      <c r="M222" s="188" t="s">
        <v>1743</v>
      </c>
      <c r="N222" s="188">
        <v>2.1000000000000001E-4</v>
      </c>
    </row>
    <row r="223" spans="1:14" x14ac:dyDescent="0.3">
      <c r="A223" s="195" t="s">
        <v>2237</v>
      </c>
      <c r="B223" s="193" t="s">
        <v>39</v>
      </c>
      <c r="C223" s="87" t="s">
        <v>1996</v>
      </c>
      <c r="D223" s="144">
        <v>145234</v>
      </c>
      <c r="E223" s="144">
        <v>6581590</v>
      </c>
      <c r="F223" s="45">
        <v>2022</v>
      </c>
      <c r="G223" s="187">
        <v>44788</v>
      </c>
      <c r="H223" s="188" t="s">
        <v>1742</v>
      </c>
      <c r="I223" s="188">
        <v>6.2E-4</v>
      </c>
      <c r="J223" s="188">
        <v>2.4000000000000001E-4</v>
      </c>
      <c r="K223" s="188" t="s">
        <v>1743</v>
      </c>
      <c r="L223" s="188">
        <v>7.7000000000000001E-5</v>
      </c>
      <c r="M223" s="188" t="s">
        <v>1743</v>
      </c>
      <c r="N223" s="188" t="s">
        <v>1743</v>
      </c>
    </row>
    <row r="224" spans="1:14" x14ac:dyDescent="0.3">
      <c r="A224" s="195" t="s">
        <v>2238</v>
      </c>
      <c r="B224" s="193" t="s">
        <v>39</v>
      </c>
      <c r="C224" s="87" t="s">
        <v>1996</v>
      </c>
      <c r="D224" s="144">
        <v>145234</v>
      </c>
      <c r="E224" s="144">
        <v>6581590</v>
      </c>
      <c r="F224" s="45">
        <v>2022</v>
      </c>
      <c r="G224" s="187">
        <v>44880</v>
      </c>
      <c r="H224" s="188" t="s">
        <v>1742</v>
      </c>
      <c r="I224" s="188">
        <v>9.7000000000000005E-4</v>
      </c>
      <c r="J224" s="188">
        <v>2.3000000000000001E-4</v>
      </c>
      <c r="K224" s="188" t="s">
        <v>1743</v>
      </c>
      <c r="L224" s="188">
        <v>1.34E-4</v>
      </c>
      <c r="M224" s="188">
        <v>2.2000000000000001E-4</v>
      </c>
      <c r="N224" s="188" t="s">
        <v>1743</v>
      </c>
    </row>
    <row r="225" spans="1:14" x14ac:dyDescent="0.3">
      <c r="A225" s="195" t="s">
        <v>2239</v>
      </c>
      <c r="B225" s="193" t="s">
        <v>39</v>
      </c>
      <c r="C225" s="87" t="s">
        <v>1996</v>
      </c>
      <c r="D225" s="144">
        <v>145234</v>
      </c>
      <c r="E225" s="144">
        <v>6581590</v>
      </c>
      <c r="F225" s="45">
        <v>2022</v>
      </c>
      <c r="G225" s="187">
        <v>44910</v>
      </c>
      <c r="H225" s="188" t="s">
        <v>1742</v>
      </c>
      <c r="I225" s="188">
        <v>3.62E-3</v>
      </c>
      <c r="J225" s="188">
        <v>1.42E-3</v>
      </c>
      <c r="K225" s="188">
        <v>5.1000000000000004E-4</v>
      </c>
      <c r="L225" s="188">
        <v>5.1099999999999995E-4</v>
      </c>
      <c r="M225" s="188">
        <v>9.5E-4</v>
      </c>
      <c r="N225" s="188">
        <v>1.09E-3</v>
      </c>
    </row>
    <row r="226" spans="1:14" x14ac:dyDescent="0.3">
      <c r="A226" s="195" t="s">
        <v>2240</v>
      </c>
      <c r="B226" s="193" t="s">
        <v>39</v>
      </c>
      <c r="C226" s="87" t="s">
        <v>1996</v>
      </c>
      <c r="D226" s="144">
        <v>145234</v>
      </c>
      <c r="E226" s="144">
        <v>6581590</v>
      </c>
      <c r="F226" s="45">
        <v>2022</v>
      </c>
      <c r="G226" s="187">
        <v>44819</v>
      </c>
      <c r="H226" s="188" t="s">
        <v>1742</v>
      </c>
      <c r="I226" s="188">
        <v>8.5999999999999998E-4</v>
      </c>
      <c r="J226" s="188">
        <v>3.8000000000000002E-4</v>
      </c>
      <c r="K226" s="188">
        <v>2.1000000000000001E-4</v>
      </c>
      <c r="L226" s="188">
        <v>2.7500000000000002E-4</v>
      </c>
      <c r="M226" s="188">
        <v>2.5000000000000001E-4</v>
      </c>
      <c r="N226" s="188">
        <v>2.7E-4</v>
      </c>
    </row>
    <row r="227" spans="1:14" x14ac:dyDescent="0.3">
      <c r="A227" s="195" t="s">
        <v>2241</v>
      </c>
      <c r="B227" s="193" t="s">
        <v>39</v>
      </c>
      <c r="C227" s="87" t="s">
        <v>1996</v>
      </c>
      <c r="D227" s="144">
        <v>145234</v>
      </c>
      <c r="E227" s="144">
        <v>6581590</v>
      </c>
      <c r="F227" s="45">
        <v>2022</v>
      </c>
      <c r="G227" s="187">
        <v>44849</v>
      </c>
      <c r="H227" s="188" t="s">
        <v>1742</v>
      </c>
      <c r="I227" s="188">
        <v>4.2000000000000002E-4</v>
      </c>
      <c r="J227" s="188" t="s">
        <v>1743</v>
      </c>
      <c r="K227" s="188" t="s">
        <v>1743</v>
      </c>
      <c r="L227" s="188" t="s">
        <v>1744</v>
      </c>
      <c r="M227" s="188" t="s">
        <v>1743</v>
      </c>
      <c r="N227" s="188" t="s">
        <v>1743</v>
      </c>
    </row>
    <row r="228" spans="1:14" x14ac:dyDescent="0.3">
      <c r="A228" s="195" t="s">
        <v>2242</v>
      </c>
      <c r="B228" s="193" t="s">
        <v>39</v>
      </c>
      <c r="C228" s="87" t="s">
        <v>1996</v>
      </c>
      <c r="D228" s="144">
        <v>145234</v>
      </c>
      <c r="E228" s="144">
        <v>6581590</v>
      </c>
      <c r="F228" s="45">
        <v>2022</v>
      </c>
      <c r="G228" s="187">
        <v>44576</v>
      </c>
      <c r="H228" s="188" t="s">
        <v>1742</v>
      </c>
      <c r="I228" s="188">
        <v>3.3899999999999998E-3</v>
      </c>
      <c r="J228" s="188">
        <v>2.1700000000000001E-3</v>
      </c>
      <c r="K228" s="188">
        <v>9.5E-4</v>
      </c>
      <c r="L228" s="188">
        <v>9.5699999999999995E-4</v>
      </c>
      <c r="M228" s="188">
        <v>1.2700000000000001E-3</v>
      </c>
      <c r="N228" s="188">
        <v>1.2600000000000001E-3</v>
      </c>
    </row>
    <row r="229" spans="1:14" x14ac:dyDescent="0.3">
      <c r="A229" s="195" t="s">
        <v>2243</v>
      </c>
      <c r="B229" s="193" t="s">
        <v>39</v>
      </c>
      <c r="C229" s="87" t="s">
        <v>1996</v>
      </c>
      <c r="D229" s="144">
        <v>145234</v>
      </c>
      <c r="E229" s="144">
        <v>6581590</v>
      </c>
      <c r="F229" s="45">
        <v>2022</v>
      </c>
      <c r="G229" s="187">
        <v>44607</v>
      </c>
      <c r="H229" s="188" t="s">
        <v>1746</v>
      </c>
      <c r="I229" s="188">
        <v>2.7699999999999999E-3</v>
      </c>
      <c r="J229" s="188">
        <v>1.41E-3</v>
      </c>
      <c r="K229" s="188" t="s">
        <v>1747</v>
      </c>
      <c r="L229" s="188">
        <v>7.8299999999999995E-4</v>
      </c>
      <c r="M229" s="188">
        <v>1.16E-3</v>
      </c>
      <c r="N229" s="188">
        <v>1.1800000000000001E-3</v>
      </c>
    </row>
    <row r="230" spans="1:14" x14ac:dyDescent="0.3">
      <c r="A230" s="195" t="s">
        <v>2244</v>
      </c>
      <c r="B230" s="193" t="s">
        <v>40</v>
      </c>
      <c r="C230" s="87" t="s">
        <v>2000</v>
      </c>
      <c r="D230" s="144">
        <v>142857</v>
      </c>
      <c r="E230" s="144">
        <v>6581940</v>
      </c>
      <c r="F230" s="45">
        <v>2022</v>
      </c>
      <c r="G230" s="187">
        <v>44635</v>
      </c>
      <c r="H230" s="188">
        <v>1.6999999999999999E-3</v>
      </c>
      <c r="I230" s="188">
        <v>4.7299999999999998E-3</v>
      </c>
      <c r="J230" s="188">
        <v>5.5000000000000003E-4</v>
      </c>
      <c r="K230" s="188" t="s">
        <v>1743</v>
      </c>
      <c r="L230" s="188">
        <v>2.24E-4</v>
      </c>
      <c r="M230" s="188">
        <v>3.6999999999999999E-4</v>
      </c>
      <c r="N230" s="188">
        <v>2.5999999999999998E-4</v>
      </c>
    </row>
    <row r="231" spans="1:14" x14ac:dyDescent="0.3">
      <c r="A231" s="195" t="s">
        <v>2245</v>
      </c>
      <c r="B231" s="193" t="s">
        <v>40</v>
      </c>
      <c r="C231" s="87" t="s">
        <v>2000</v>
      </c>
      <c r="D231" s="144">
        <v>142857</v>
      </c>
      <c r="E231" s="144">
        <v>6581940</v>
      </c>
      <c r="F231" s="45">
        <v>2022</v>
      </c>
      <c r="G231" s="187">
        <v>44666</v>
      </c>
      <c r="H231" s="188">
        <v>8.4999999999999995E-4</v>
      </c>
      <c r="I231" s="188">
        <v>5.7200000000000003E-3</v>
      </c>
      <c r="J231" s="188">
        <v>7.6999999999999996E-4</v>
      </c>
      <c r="K231" s="188" t="s">
        <v>1743</v>
      </c>
      <c r="L231" s="188">
        <v>2.4699999999999999E-4</v>
      </c>
      <c r="M231" s="188">
        <v>5.9999999999999995E-4</v>
      </c>
      <c r="N231" s="188">
        <v>5.2999999999999998E-4</v>
      </c>
    </row>
    <row r="232" spans="1:14" x14ac:dyDescent="0.3">
      <c r="A232" s="195" t="s">
        <v>2246</v>
      </c>
      <c r="B232" s="193" t="s">
        <v>40</v>
      </c>
      <c r="C232" s="87" t="s">
        <v>2015</v>
      </c>
      <c r="D232" s="144">
        <v>142857</v>
      </c>
      <c r="E232" s="144">
        <v>6581940</v>
      </c>
      <c r="F232" s="45">
        <v>2022</v>
      </c>
      <c r="G232" s="187">
        <v>44696</v>
      </c>
      <c r="H232" s="188">
        <v>5.9000000000000003E-4</v>
      </c>
      <c r="I232" s="188">
        <v>1.73E-3</v>
      </c>
      <c r="J232" s="188">
        <v>8.0999999999999996E-4</v>
      </c>
      <c r="K232" s="188">
        <v>2.9999999999999997E-4</v>
      </c>
      <c r="L232" s="188">
        <v>2.61E-4</v>
      </c>
      <c r="M232" s="188">
        <v>6.6E-4</v>
      </c>
      <c r="N232" s="188">
        <v>5.5000000000000003E-4</v>
      </c>
    </row>
    <row r="233" spans="1:14" x14ac:dyDescent="0.3">
      <c r="A233" s="195" t="s">
        <v>2247</v>
      </c>
      <c r="B233" s="193" t="s">
        <v>40</v>
      </c>
      <c r="C233" s="87" t="s">
        <v>2000</v>
      </c>
      <c r="D233" s="144">
        <v>142857</v>
      </c>
      <c r="E233" s="144">
        <v>6581940</v>
      </c>
      <c r="F233" s="45">
        <v>2022</v>
      </c>
      <c r="G233" s="187">
        <v>44727</v>
      </c>
      <c r="H233" s="188">
        <v>6.8999999999999997E-4</v>
      </c>
      <c r="I233" s="188">
        <v>1.15E-3</v>
      </c>
      <c r="J233" s="188">
        <v>4.8999999999999998E-4</v>
      </c>
      <c r="K233" s="188">
        <v>2.1000000000000001E-4</v>
      </c>
      <c r="L233" s="188">
        <v>1.6200000000000001E-4</v>
      </c>
      <c r="M233" s="188">
        <v>6.0999999999999997E-4</v>
      </c>
      <c r="N233" s="188">
        <v>4.8000000000000001E-4</v>
      </c>
    </row>
    <row r="234" spans="1:14" x14ac:dyDescent="0.3">
      <c r="A234" s="195" t="s">
        <v>2248</v>
      </c>
      <c r="B234" s="193" t="s">
        <v>40</v>
      </c>
      <c r="C234" s="87" t="s">
        <v>2000</v>
      </c>
      <c r="D234" s="144">
        <v>142857</v>
      </c>
      <c r="E234" s="144">
        <v>6581940</v>
      </c>
      <c r="F234" s="45">
        <v>2022</v>
      </c>
      <c r="G234" s="187">
        <v>44757</v>
      </c>
      <c r="H234" s="188">
        <v>7.2000000000000005E-4</v>
      </c>
      <c r="I234" s="188">
        <v>3.5100000000000001E-3</v>
      </c>
      <c r="J234" s="188">
        <v>7.1000000000000002E-4</v>
      </c>
      <c r="K234" s="188">
        <v>3.4000000000000002E-4</v>
      </c>
      <c r="L234" s="188">
        <v>1.93E-4</v>
      </c>
      <c r="M234" s="188">
        <v>4.4999999999999999E-4</v>
      </c>
      <c r="N234" s="188">
        <v>4.6000000000000001E-4</v>
      </c>
    </row>
    <row r="235" spans="1:14" x14ac:dyDescent="0.3">
      <c r="A235" s="195" t="s">
        <v>2249</v>
      </c>
      <c r="B235" s="193" t="s">
        <v>40</v>
      </c>
      <c r="C235" s="87" t="s">
        <v>2000</v>
      </c>
      <c r="D235" s="144">
        <v>142857</v>
      </c>
      <c r="E235" s="144">
        <v>6581940</v>
      </c>
      <c r="F235" s="45">
        <v>2022</v>
      </c>
      <c r="G235" s="187">
        <v>44788</v>
      </c>
      <c r="H235" s="188">
        <v>6.2E-4</v>
      </c>
      <c r="I235" s="188">
        <v>2.3600000000000001E-3</v>
      </c>
      <c r="J235" s="188">
        <v>2.7999999999999998E-4</v>
      </c>
      <c r="K235" s="188" t="s">
        <v>1743</v>
      </c>
      <c r="L235" s="188">
        <v>7.7000000000000001E-5</v>
      </c>
      <c r="M235" s="188" t="s">
        <v>1743</v>
      </c>
      <c r="N235" s="188" t="s">
        <v>1743</v>
      </c>
    </row>
    <row r="236" spans="1:14" x14ac:dyDescent="0.3">
      <c r="A236" s="195" t="s">
        <v>2250</v>
      </c>
      <c r="B236" s="193" t="s">
        <v>40</v>
      </c>
      <c r="C236" s="87" t="s">
        <v>2000</v>
      </c>
      <c r="D236" s="144">
        <v>142857</v>
      </c>
      <c r="E236" s="144">
        <v>6581940</v>
      </c>
      <c r="F236" s="45">
        <v>2022</v>
      </c>
      <c r="G236" s="187">
        <v>44849</v>
      </c>
      <c r="H236" s="188">
        <v>7.2000000000000005E-4</v>
      </c>
      <c r="I236" s="188">
        <v>2.7299999999999998E-3</v>
      </c>
      <c r="J236" s="188">
        <v>1.1000000000000001E-3</v>
      </c>
      <c r="K236" s="188">
        <v>4.8999999999999998E-4</v>
      </c>
      <c r="L236" s="188">
        <v>4.7800000000000002E-4</v>
      </c>
      <c r="M236" s="188">
        <v>1.01E-3</v>
      </c>
      <c r="N236" s="188">
        <v>6.8999999999999997E-4</v>
      </c>
    </row>
    <row r="237" spans="1:14" x14ac:dyDescent="0.3">
      <c r="A237" s="195" t="s">
        <v>2251</v>
      </c>
      <c r="B237" s="193" t="s">
        <v>40</v>
      </c>
      <c r="C237" s="87" t="s">
        <v>2000</v>
      </c>
      <c r="D237" s="144">
        <v>142857</v>
      </c>
      <c r="E237" s="144">
        <v>6581940</v>
      </c>
      <c r="F237" s="45">
        <v>2022</v>
      </c>
      <c r="G237" s="187">
        <v>44880</v>
      </c>
      <c r="H237" s="188">
        <v>8.4000000000000003E-4</v>
      </c>
      <c r="I237" s="188">
        <v>3.6600000000000001E-3</v>
      </c>
      <c r="J237" s="188">
        <v>8.5999999999999998E-4</v>
      </c>
      <c r="K237" s="188">
        <v>3.6000000000000002E-4</v>
      </c>
      <c r="L237" s="188">
        <v>4.9399999999999997E-4</v>
      </c>
      <c r="M237" s="188">
        <v>9.6000000000000002E-4</v>
      </c>
      <c r="N237" s="188">
        <v>5.0000000000000001E-4</v>
      </c>
    </row>
    <row r="238" spans="1:14" x14ac:dyDescent="0.3">
      <c r="A238" s="195" t="s">
        <v>2252</v>
      </c>
      <c r="B238" s="193" t="s">
        <v>40</v>
      </c>
      <c r="C238" s="87" t="s">
        <v>2000</v>
      </c>
      <c r="D238" s="144">
        <v>142857</v>
      </c>
      <c r="E238" s="144">
        <v>6581940</v>
      </c>
      <c r="F238" s="45">
        <v>2022</v>
      </c>
      <c r="G238" s="187">
        <v>44910</v>
      </c>
      <c r="H238" s="188">
        <v>1.2800000000000001E-3</v>
      </c>
      <c r="I238" s="188">
        <v>4.7600000000000003E-3</v>
      </c>
      <c r="J238" s="188">
        <v>8.8000000000000003E-4</v>
      </c>
      <c r="K238" s="188">
        <v>3.3E-4</v>
      </c>
      <c r="L238" s="188">
        <v>4.0900000000000002E-4</v>
      </c>
      <c r="M238" s="188">
        <v>7.6999999999999996E-4</v>
      </c>
      <c r="N238" s="188">
        <v>6.4000000000000005E-4</v>
      </c>
    </row>
    <row r="239" spans="1:14" x14ac:dyDescent="0.3">
      <c r="A239" s="195" t="s">
        <v>2253</v>
      </c>
      <c r="B239" s="193" t="s">
        <v>40</v>
      </c>
      <c r="C239" s="87" t="s">
        <v>2000</v>
      </c>
      <c r="D239" s="144">
        <v>142857</v>
      </c>
      <c r="E239" s="144">
        <v>6581940</v>
      </c>
      <c r="F239" s="45">
        <v>2022</v>
      </c>
      <c r="G239" s="187">
        <v>44819</v>
      </c>
      <c r="H239" s="188">
        <v>7.7999999999999999E-4</v>
      </c>
      <c r="I239" s="188">
        <v>3.1700000000000001E-3</v>
      </c>
      <c r="J239" s="188">
        <v>1.0300000000000001E-3</v>
      </c>
      <c r="K239" s="188">
        <v>4.4999999999999999E-4</v>
      </c>
      <c r="L239" s="188">
        <v>3.8499999999999998E-4</v>
      </c>
      <c r="M239" s="188">
        <v>8.4999999999999995E-4</v>
      </c>
      <c r="N239" s="188">
        <v>5.9000000000000003E-4</v>
      </c>
    </row>
    <row r="240" spans="1:14" x14ac:dyDescent="0.3">
      <c r="A240" s="195" t="s">
        <v>2254</v>
      </c>
      <c r="B240" s="193" t="s">
        <v>40</v>
      </c>
      <c r="C240" s="87" t="s">
        <v>2000</v>
      </c>
      <c r="D240" s="144">
        <v>142857</v>
      </c>
      <c r="E240" s="144">
        <v>6581940</v>
      </c>
      <c r="F240" s="45">
        <v>2022</v>
      </c>
      <c r="G240" s="187">
        <v>44576</v>
      </c>
      <c r="H240" s="188">
        <v>1.0300000000000001E-3</v>
      </c>
      <c r="I240" s="188">
        <v>7.1700000000000002E-3</v>
      </c>
      <c r="J240" s="188">
        <v>3.5799999999999998E-3</v>
      </c>
      <c r="K240" s="188">
        <v>1.64E-3</v>
      </c>
      <c r="L240" s="188">
        <v>1.83E-3</v>
      </c>
      <c r="M240" s="188">
        <v>2.98E-3</v>
      </c>
      <c r="N240" s="188">
        <v>2.4399999999999999E-3</v>
      </c>
    </row>
    <row r="241" spans="1:14" x14ac:dyDescent="0.3">
      <c r="A241" s="195" t="s">
        <v>2255</v>
      </c>
      <c r="B241" s="193" t="s">
        <v>40</v>
      </c>
      <c r="C241" s="87" t="s">
        <v>2000</v>
      </c>
      <c r="D241" s="144">
        <v>142857</v>
      </c>
      <c r="E241" s="144">
        <v>6581940</v>
      </c>
      <c r="F241" s="45">
        <v>2022</v>
      </c>
      <c r="G241" s="187">
        <v>44607</v>
      </c>
      <c r="H241" s="188">
        <v>1.8600000000000001E-3</v>
      </c>
      <c r="I241" s="188">
        <v>1.5100000000000001E-2</v>
      </c>
      <c r="J241" s="188">
        <v>5.2399999999999999E-3</v>
      </c>
      <c r="K241" s="188">
        <v>2.0600000000000002E-3</v>
      </c>
      <c r="L241" s="188">
        <v>2.7299999999999998E-3</v>
      </c>
      <c r="M241" s="188">
        <v>4.5799999999999999E-3</v>
      </c>
      <c r="N241" s="188">
        <v>2.7200000000000002E-3</v>
      </c>
    </row>
    <row r="242" spans="1:14" x14ac:dyDescent="0.3">
      <c r="A242" s="195" t="s">
        <v>2256</v>
      </c>
      <c r="B242" s="87" t="s">
        <v>37</v>
      </c>
      <c r="C242" s="87" t="s">
        <v>37</v>
      </c>
      <c r="D242" s="194"/>
      <c r="E242" s="194"/>
      <c r="F242" s="45">
        <v>2022</v>
      </c>
      <c r="G242" s="187">
        <v>44576</v>
      </c>
      <c r="H242" s="188" t="s">
        <v>1742</v>
      </c>
      <c r="I242" s="188">
        <v>1.64E-3</v>
      </c>
      <c r="J242" s="188">
        <v>1.1900000000000001E-3</v>
      </c>
      <c r="K242" s="188">
        <v>5.4000000000000001E-4</v>
      </c>
      <c r="L242" s="188">
        <v>6.8099999999999996E-4</v>
      </c>
      <c r="M242" s="188">
        <v>7.2000000000000005E-4</v>
      </c>
      <c r="N242" s="188">
        <v>7.5000000000000002E-4</v>
      </c>
    </row>
    <row r="243" spans="1:14" x14ac:dyDescent="0.3">
      <c r="A243" s="195" t="s">
        <v>2257</v>
      </c>
      <c r="B243" s="87" t="s">
        <v>37</v>
      </c>
      <c r="C243" s="87" t="s">
        <v>37</v>
      </c>
      <c r="D243" s="194"/>
      <c r="E243" s="194"/>
      <c r="F243" s="45">
        <v>2022</v>
      </c>
      <c r="G243" s="187">
        <v>44607</v>
      </c>
      <c r="H243" s="188" t="s">
        <v>1742</v>
      </c>
      <c r="I243" s="188">
        <v>1.0499999999999999E-3</v>
      </c>
      <c r="J243" s="188">
        <v>5.9999999999999995E-4</v>
      </c>
      <c r="K243" s="188">
        <v>2.7999999999999998E-4</v>
      </c>
      <c r="L243" s="188">
        <v>3.6900000000000002E-4</v>
      </c>
      <c r="M243" s="188">
        <v>3.6999999999999999E-4</v>
      </c>
      <c r="N243" s="188">
        <v>2.5000000000000001E-4</v>
      </c>
    </row>
    <row r="244" spans="1:14" x14ac:dyDescent="0.3">
      <c r="A244" s="195" t="s">
        <v>2258</v>
      </c>
      <c r="B244" s="87" t="s">
        <v>37</v>
      </c>
      <c r="C244" s="87" t="s">
        <v>37</v>
      </c>
      <c r="D244" s="194"/>
      <c r="E244" s="194"/>
      <c r="F244" s="45">
        <v>2022</v>
      </c>
      <c r="G244" s="187">
        <v>44666</v>
      </c>
      <c r="H244" s="188" t="s">
        <v>1742</v>
      </c>
      <c r="I244" s="188">
        <v>1.1800000000000001E-3</v>
      </c>
      <c r="J244" s="188">
        <v>1.9300000000000001E-3</v>
      </c>
      <c r="K244" s="188">
        <v>8.8000000000000003E-4</v>
      </c>
      <c r="L244" s="188">
        <v>7.2800000000000002E-4</v>
      </c>
      <c r="M244" s="188">
        <v>1.1999999999999999E-3</v>
      </c>
      <c r="N244" s="188">
        <v>1.4599999999999999E-3</v>
      </c>
    </row>
    <row r="245" spans="1:14" x14ac:dyDescent="0.3">
      <c r="A245" s="195" t="s">
        <v>2259</v>
      </c>
      <c r="B245" s="87" t="s">
        <v>37</v>
      </c>
      <c r="C245" s="87" t="s">
        <v>37</v>
      </c>
      <c r="D245" s="194"/>
      <c r="E245" s="194"/>
      <c r="F245" s="45">
        <v>2022</v>
      </c>
      <c r="G245" s="187">
        <v>44635</v>
      </c>
      <c r="H245" s="188" t="s">
        <v>2023</v>
      </c>
      <c r="I245" s="188">
        <v>1.1299999999999999E-3</v>
      </c>
      <c r="J245" s="188" t="s">
        <v>2260</v>
      </c>
      <c r="K245" s="188" t="s">
        <v>2260</v>
      </c>
      <c r="L245" s="188">
        <v>3.2400000000000001E-4</v>
      </c>
      <c r="M245" s="188" t="s">
        <v>2260</v>
      </c>
      <c r="N245" s="188" t="s">
        <v>2260</v>
      </c>
    </row>
    <row r="246" spans="1:14" x14ac:dyDescent="0.3">
      <c r="A246" s="195" t="s">
        <v>2261</v>
      </c>
      <c r="B246" s="87" t="s">
        <v>37</v>
      </c>
      <c r="C246" s="87" t="s">
        <v>37</v>
      </c>
      <c r="D246" s="194"/>
      <c r="E246" s="194"/>
      <c r="F246" s="45">
        <v>2022</v>
      </c>
      <c r="G246" s="187">
        <v>44696</v>
      </c>
      <c r="H246" s="188" t="s">
        <v>1742</v>
      </c>
      <c r="I246" s="188">
        <v>5.9000000000000003E-4</v>
      </c>
      <c r="J246" s="188">
        <v>3.2000000000000003E-4</v>
      </c>
      <c r="K246" s="188" t="s">
        <v>1743</v>
      </c>
      <c r="L246" s="188">
        <v>1.08E-4</v>
      </c>
      <c r="M246" s="188" t="s">
        <v>1743</v>
      </c>
      <c r="N246" s="188">
        <v>2.3000000000000001E-4</v>
      </c>
    </row>
    <row r="247" spans="1:14" x14ac:dyDescent="0.3">
      <c r="A247" s="195" t="s">
        <v>2262</v>
      </c>
      <c r="B247" s="87" t="s">
        <v>37</v>
      </c>
      <c r="C247" s="87" t="s">
        <v>37</v>
      </c>
      <c r="D247" s="194"/>
      <c r="E247" s="194"/>
      <c r="F247" s="45">
        <v>2022</v>
      </c>
      <c r="G247" s="187">
        <v>44727</v>
      </c>
      <c r="H247" s="188" t="s">
        <v>1742</v>
      </c>
      <c r="I247" s="188">
        <v>5.8E-4</v>
      </c>
      <c r="J247" s="188">
        <v>2.5000000000000001E-4</v>
      </c>
      <c r="K247" s="188" t="s">
        <v>1743</v>
      </c>
      <c r="L247" s="188">
        <v>5.7000000000000003E-5</v>
      </c>
      <c r="M247" s="188" t="s">
        <v>1743</v>
      </c>
      <c r="N247" s="188" t="s">
        <v>1743</v>
      </c>
    </row>
    <row r="248" spans="1:14" x14ac:dyDescent="0.3">
      <c r="A248" s="195" t="s">
        <v>2263</v>
      </c>
      <c r="B248" s="87" t="s">
        <v>37</v>
      </c>
      <c r="C248" s="87" t="s">
        <v>37</v>
      </c>
      <c r="D248" s="194"/>
      <c r="E248" s="194"/>
      <c r="F248" s="45">
        <v>2022</v>
      </c>
      <c r="G248" s="187">
        <v>44757</v>
      </c>
      <c r="H248" s="188" t="s">
        <v>2269</v>
      </c>
      <c r="I248" s="188" t="s">
        <v>2269</v>
      </c>
      <c r="J248" s="188" t="s">
        <v>2269</v>
      </c>
      <c r="K248" s="188" t="s">
        <v>2269</v>
      </c>
      <c r="L248" s="188" t="s">
        <v>2269</v>
      </c>
      <c r="M248" s="188" t="s">
        <v>2269</v>
      </c>
      <c r="N248" s="188" t="s">
        <v>2269</v>
      </c>
    </row>
    <row r="249" spans="1:14" x14ac:dyDescent="0.3">
      <c r="A249" s="195" t="s">
        <v>2264</v>
      </c>
      <c r="B249" s="87" t="s">
        <v>37</v>
      </c>
      <c r="C249" s="87" t="s">
        <v>37</v>
      </c>
      <c r="D249" s="194"/>
      <c r="E249" s="194"/>
      <c r="F249" s="45">
        <v>2022</v>
      </c>
      <c r="G249" s="187">
        <v>44788</v>
      </c>
      <c r="H249" s="188" t="s">
        <v>1742</v>
      </c>
      <c r="I249" s="188">
        <v>5.4000000000000001E-4</v>
      </c>
      <c r="J249" s="188">
        <v>2.5000000000000001E-4</v>
      </c>
      <c r="K249" s="188" t="s">
        <v>1743</v>
      </c>
      <c r="L249" s="188" t="s">
        <v>1744</v>
      </c>
      <c r="M249" s="188" t="s">
        <v>1743</v>
      </c>
      <c r="N249" s="188" t="s">
        <v>1743</v>
      </c>
    </row>
    <row r="250" spans="1:14" x14ac:dyDescent="0.3">
      <c r="A250" s="195" t="s">
        <v>2265</v>
      </c>
      <c r="B250" s="87" t="s">
        <v>37</v>
      </c>
      <c r="C250" s="87" t="s">
        <v>37</v>
      </c>
      <c r="D250" s="194"/>
      <c r="E250" s="194"/>
      <c r="F250" s="45">
        <v>2022</v>
      </c>
      <c r="G250" s="187">
        <v>44849</v>
      </c>
      <c r="H250" s="188" t="s">
        <v>1742</v>
      </c>
      <c r="I250" s="188">
        <v>4.4000000000000002E-4</v>
      </c>
      <c r="J250" s="188">
        <v>3.5E-4</v>
      </c>
      <c r="K250" s="188" t="s">
        <v>1743</v>
      </c>
      <c r="L250" s="188">
        <v>8.2999999999999998E-5</v>
      </c>
      <c r="M250" s="188" t="s">
        <v>1743</v>
      </c>
      <c r="N250" s="188">
        <v>2.0000000000000001E-4</v>
      </c>
    </row>
    <row r="251" spans="1:14" x14ac:dyDescent="0.3">
      <c r="A251" s="195" t="s">
        <v>2266</v>
      </c>
      <c r="B251" s="87" t="s">
        <v>37</v>
      </c>
      <c r="C251" s="87" t="s">
        <v>37</v>
      </c>
      <c r="D251" s="194"/>
      <c r="E251" s="194"/>
      <c r="F251" s="45">
        <v>2022</v>
      </c>
      <c r="G251" s="187">
        <v>44880</v>
      </c>
      <c r="H251" s="188" t="s">
        <v>1742</v>
      </c>
      <c r="I251" s="188">
        <v>6.3000000000000003E-4</v>
      </c>
      <c r="J251" s="188" t="s">
        <v>1743</v>
      </c>
      <c r="K251" s="188" t="s">
        <v>1743</v>
      </c>
      <c r="L251" s="188">
        <v>1.3200000000000001E-4</v>
      </c>
      <c r="M251" s="188" t="s">
        <v>1743</v>
      </c>
      <c r="N251" s="188" t="s">
        <v>1743</v>
      </c>
    </row>
    <row r="252" spans="1:14" x14ac:dyDescent="0.3">
      <c r="A252" s="195" t="s">
        <v>2267</v>
      </c>
      <c r="B252" s="87" t="s">
        <v>37</v>
      </c>
      <c r="C252" s="87" t="s">
        <v>37</v>
      </c>
      <c r="D252" s="194"/>
      <c r="E252" s="194"/>
      <c r="F252" s="45">
        <v>2022</v>
      </c>
      <c r="G252" s="187">
        <v>44910</v>
      </c>
      <c r="H252" s="188" t="s">
        <v>1742</v>
      </c>
      <c r="I252" s="188">
        <v>4.2000000000000002E-4</v>
      </c>
      <c r="J252" s="188" t="s">
        <v>1743</v>
      </c>
      <c r="K252" s="188" t="s">
        <v>1743</v>
      </c>
      <c r="L252" s="188">
        <v>3.6000000000000001E-5</v>
      </c>
      <c r="M252" s="188" t="s">
        <v>1743</v>
      </c>
      <c r="N252" s="188" t="s">
        <v>1743</v>
      </c>
    </row>
    <row r="253" spans="1:14" x14ac:dyDescent="0.3">
      <c r="A253" s="195" t="s">
        <v>2268</v>
      </c>
      <c r="B253" s="87" t="s">
        <v>37</v>
      </c>
      <c r="C253" s="87" t="s">
        <v>37</v>
      </c>
      <c r="D253" s="194"/>
      <c r="E253" s="194"/>
      <c r="F253" s="45">
        <v>2022</v>
      </c>
      <c r="G253" s="187">
        <v>44819</v>
      </c>
      <c r="H253" s="188" t="s">
        <v>1742</v>
      </c>
      <c r="I253" s="188" t="s">
        <v>1742</v>
      </c>
      <c r="J253" s="188" t="s">
        <v>1743</v>
      </c>
      <c r="K253" s="188" t="s">
        <v>1743</v>
      </c>
      <c r="L253" s="188" t="s">
        <v>1744</v>
      </c>
      <c r="M253" s="188" t="s">
        <v>1743</v>
      </c>
      <c r="N253" s="188" t="s">
        <v>1743</v>
      </c>
    </row>
    <row r="254" spans="1:14" x14ac:dyDescent="0.3">
      <c r="A254" s="179" t="s">
        <v>1815</v>
      </c>
      <c r="B254" s="168" t="s">
        <v>550</v>
      </c>
      <c r="C254" s="168" t="s">
        <v>33</v>
      </c>
      <c r="D254" s="3">
        <v>6570050</v>
      </c>
      <c r="E254" s="3">
        <v>156953</v>
      </c>
      <c r="F254" s="180">
        <v>2021</v>
      </c>
      <c r="G254" s="181">
        <v>44224</v>
      </c>
      <c r="H254" s="168">
        <v>9.8999999999999999E-4</v>
      </c>
      <c r="I254" s="168">
        <v>2.4899999999999999E-2</v>
      </c>
      <c r="J254" s="168">
        <v>1.2800000000000001E-2</v>
      </c>
      <c r="K254" s="168">
        <v>5.7299999999999999E-3</v>
      </c>
      <c r="L254" s="168">
        <v>4.0899999999999999E-3</v>
      </c>
      <c r="M254" s="168">
        <v>7.4400000000000004E-3</v>
      </c>
      <c r="N254" s="169">
        <v>8.5699999999999995E-3</v>
      </c>
    </row>
    <row r="255" spans="1:14" x14ac:dyDescent="0.3">
      <c r="A255" s="179" t="s">
        <v>1816</v>
      </c>
      <c r="B255" s="168" t="s">
        <v>552</v>
      </c>
      <c r="C255" s="168" t="s">
        <v>34</v>
      </c>
      <c r="D255" s="3">
        <v>6582780</v>
      </c>
      <c r="E255" s="3">
        <v>152713</v>
      </c>
      <c r="F255" s="180">
        <v>2021</v>
      </c>
      <c r="G255" s="181">
        <v>44224</v>
      </c>
      <c r="H255" s="168">
        <v>6.3000000000000003E-4</v>
      </c>
      <c r="I255" s="168">
        <v>1.0200000000000001E-2</v>
      </c>
      <c r="J255" s="168">
        <v>4.96E-3</v>
      </c>
      <c r="K255" s="168">
        <v>2.16E-3</v>
      </c>
      <c r="L255" s="168">
        <v>1.7799999999999999E-3</v>
      </c>
      <c r="M255" s="168">
        <v>3.0000000000000001E-3</v>
      </c>
      <c r="N255" s="169">
        <v>2.97E-3</v>
      </c>
    </row>
    <row r="256" spans="1:14" x14ac:dyDescent="0.3">
      <c r="A256" s="179" t="s">
        <v>1817</v>
      </c>
      <c r="B256" s="168" t="s">
        <v>546</v>
      </c>
      <c r="C256" s="168" t="s">
        <v>32</v>
      </c>
      <c r="D256" s="3">
        <v>6576900</v>
      </c>
      <c r="E256" s="3">
        <v>152125</v>
      </c>
      <c r="F256" s="180">
        <v>2021</v>
      </c>
      <c r="G256" s="181">
        <v>44224</v>
      </c>
      <c r="H256" s="168" t="s">
        <v>1742</v>
      </c>
      <c r="I256" s="168">
        <v>1.9300000000000001E-3</v>
      </c>
      <c r="J256" s="168">
        <v>9.2000000000000003E-4</v>
      </c>
      <c r="K256" s="168">
        <v>4.6000000000000001E-4</v>
      </c>
      <c r="L256" s="168">
        <v>4.6799999999999999E-4</v>
      </c>
      <c r="M256" s="168" t="s">
        <v>1747</v>
      </c>
      <c r="N256" s="169" t="s">
        <v>1747</v>
      </c>
    </row>
    <row r="257" spans="1:14" x14ac:dyDescent="0.3">
      <c r="A257" s="179" t="s">
        <v>1818</v>
      </c>
      <c r="B257" s="168" t="s">
        <v>1279</v>
      </c>
      <c r="C257" s="168" t="s">
        <v>2001</v>
      </c>
      <c r="D257" s="3">
        <v>6578210</v>
      </c>
      <c r="E257" s="3">
        <v>158727</v>
      </c>
      <c r="F257" s="180">
        <v>2021</v>
      </c>
      <c r="G257" s="181">
        <v>44224</v>
      </c>
      <c r="H257" s="168" t="s">
        <v>1742</v>
      </c>
      <c r="I257" s="168">
        <v>2.1700000000000001E-3</v>
      </c>
      <c r="J257" s="168">
        <v>9.7999999999999997E-4</v>
      </c>
      <c r="K257" s="168">
        <v>4.8999999999999998E-4</v>
      </c>
      <c r="L257" s="168">
        <v>4.8000000000000001E-4</v>
      </c>
      <c r="M257" s="168" t="s">
        <v>1747</v>
      </c>
      <c r="N257" s="169" t="s">
        <v>1747</v>
      </c>
    </row>
    <row r="258" spans="1:14" x14ac:dyDescent="0.3">
      <c r="A258" s="179" t="s">
        <v>1819</v>
      </c>
      <c r="B258" s="168" t="s">
        <v>44</v>
      </c>
      <c r="C258" s="168" t="s">
        <v>1989</v>
      </c>
      <c r="D258" s="3">
        <v>6580770</v>
      </c>
      <c r="E258" s="3">
        <v>149668</v>
      </c>
      <c r="F258" s="180">
        <v>2021</v>
      </c>
      <c r="G258" s="181">
        <v>44224</v>
      </c>
      <c r="H258" s="168">
        <v>3.6000000000000002E-4</v>
      </c>
      <c r="I258" s="168">
        <v>3.5500000000000002E-3</v>
      </c>
      <c r="J258" s="168">
        <v>2.2000000000000001E-3</v>
      </c>
      <c r="K258" s="168">
        <v>9.8999999999999999E-4</v>
      </c>
      <c r="L258" s="168">
        <v>1.1299999999999999E-3</v>
      </c>
      <c r="M258" s="168">
        <v>1.6999999999999999E-3</v>
      </c>
      <c r="N258" s="169">
        <v>1.41E-3</v>
      </c>
    </row>
    <row r="259" spans="1:14" x14ac:dyDescent="0.3">
      <c r="A259" s="179" t="s">
        <v>1820</v>
      </c>
      <c r="B259" s="168" t="s">
        <v>46</v>
      </c>
      <c r="C259" s="168" t="s">
        <v>46</v>
      </c>
      <c r="D259" s="23" t="s">
        <v>1282</v>
      </c>
      <c r="E259" s="23" t="s">
        <v>1283</v>
      </c>
      <c r="F259" s="180">
        <v>2021</v>
      </c>
      <c r="G259" s="181">
        <v>44224</v>
      </c>
      <c r="H259" s="168">
        <v>4.4999999999999999E-4</v>
      </c>
      <c r="I259" s="168">
        <v>9.6399999999999993E-3</v>
      </c>
      <c r="J259" s="168">
        <v>3.0699999999999998E-3</v>
      </c>
      <c r="K259" s="168">
        <v>1.48E-3</v>
      </c>
      <c r="L259" s="168">
        <v>1.1800000000000001E-3</v>
      </c>
      <c r="M259" s="168">
        <v>2.2399999999999998E-3</v>
      </c>
      <c r="N259" s="169">
        <v>2.0999999999999999E-3</v>
      </c>
    </row>
    <row r="260" spans="1:14" x14ac:dyDescent="0.3">
      <c r="A260" s="179" t="s">
        <v>1821</v>
      </c>
      <c r="B260" s="168" t="s">
        <v>553</v>
      </c>
      <c r="C260" s="168" t="s">
        <v>35</v>
      </c>
      <c r="D260" s="3">
        <v>6583661</v>
      </c>
      <c r="E260" s="3">
        <v>146245</v>
      </c>
      <c r="F260" s="180">
        <v>2021</v>
      </c>
      <c r="G260" s="181">
        <v>44228</v>
      </c>
      <c r="H260" s="168">
        <v>2.7100000000000002E-3</v>
      </c>
      <c r="I260" s="168">
        <v>1.38E-2</v>
      </c>
      <c r="J260" s="168">
        <v>9.2200000000000008E-3</v>
      </c>
      <c r="K260" s="168">
        <v>4.2199999999999998E-3</v>
      </c>
      <c r="L260" s="168">
        <v>6.8900000000000003E-3</v>
      </c>
      <c r="M260" s="168">
        <v>8.5500000000000003E-3</v>
      </c>
      <c r="N260" s="169">
        <v>5.4400000000000004E-3</v>
      </c>
    </row>
    <row r="261" spans="1:14" x14ac:dyDescent="0.3">
      <c r="A261" s="179" t="s">
        <v>1822</v>
      </c>
      <c r="B261" s="168" t="s">
        <v>553</v>
      </c>
      <c r="C261" s="168" t="s">
        <v>1994</v>
      </c>
      <c r="D261" s="168" t="s">
        <v>1741</v>
      </c>
      <c r="E261" s="168" t="s">
        <v>1741</v>
      </c>
      <c r="F261" s="180">
        <v>2021</v>
      </c>
      <c r="G261" s="181">
        <v>44228</v>
      </c>
      <c r="H261" s="168">
        <v>2.3700000000000001E-3</v>
      </c>
      <c r="I261" s="168">
        <v>1.41E-2</v>
      </c>
      <c r="J261" s="168">
        <v>8.0300000000000007E-3</v>
      </c>
      <c r="K261" s="168">
        <v>3.8500000000000001E-3</v>
      </c>
      <c r="L261" s="168">
        <v>6.0299999999999998E-3</v>
      </c>
      <c r="M261" s="168">
        <v>7.0299999999999998E-3</v>
      </c>
      <c r="N261" s="169">
        <v>4.6899999999999997E-3</v>
      </c>
    </row>
    <row r="262" spans="1:14" x14ac:dyDescent="0.3">
      <c r="A262" s="179" t="s">
        <v>1823</v>
      </c>
      <c r="B262" s="168" t="s">
        <v>553</v>
      </c>
      <c r="C262" s="168" t="s">
        <v>1330</v>
      </c>
      <c r="D262" s="168" t="s">
        <v>1741</v>
      </c>
      <c r="E262" s="3" t="s">
        <v>1741</v>
      </c>
      <c r="F262" s="180">
        <v>2021</v>
      </c>
      <c r="G262" s="181">
        <v>44228</v>
      </c>
      <c r="H262" s="168">
        <v>1.65E-3</v>
      </c>
      <c r="I262" s="168">
        <v>7.6099999999999996E-3</v>
      </c>
      <c r="J262" s="168">
        <v>4.7299999999999998E-3</v>
      </c>
      <c r="K262" s="168">
        <v>2.2000000000000001E-3</v>
      </c>
      <c r="L262" s="168">
        <v>2.9099999999999998E-3</v>
      </c>
      <c r="M262" s="168">
        <v>4.0000000000000001E-3</v>
      </c>
      <c r="N262" s="169">
        <v>2.3999999999999998E-3</v>
      </c>
    </row>
    <row r="263" spans="1:14" x14ac:dyDescent="0.3">
      <c r="A263" s="179" t="s">
        <v>1824</v>
      </c>
      <c r="B263" s="168" t="s">
        <v>37</v>
      </c>
      <c r="C263" s="168" t="s">
        <v>37</v>
      </c>
      <c r="D263" s="168" t="s">
        <v>1741</v>
      </c>
      <c r="E263" s="3" t="s">
        <v>1741</v>
      </c>
      <c r="F263" s="180">
        <v>2021</v>
      </c>
      <c r="G263" s="181">
        <v>44228</v>
      </c>
      <c r="H263" s="168" t="s">
        <v>1742</v>
      </c>
      <c r="I263" s="168">
        <v>2.0699999999999998E-3</v>
      </c>
      <c r="J263" s="168">
        <v>7.9000000000000001E-4</v>
      </c>
      <c r="K263" s="168">
        <v>3.6000000000000002E-4</v>
      </c>
      <c r="L263" s="168">
        <v>3.5100000000000002E-4</v>
      </c>
      <c r="M263" s="168" t="s">
        <v>1747</v>
      </c>
      <c r="N263" s="169" t="s">
        <v>1747</v>
      </c>
    </row>
    <row r="264" spans="1:14" x14ac:dyDescent="0.3">
      <c r="A264" s="179" t="s">
        <v>1825</v>
      </c>
      <c r="B264" s="168" t="s">
        <v>552</v>
      </c>
      <c r="C264" s="168" t="s">
        <v>34</v>
      </c>
      <c r="D264" s="3">
        <v>6582780</v>
      </c>
      <c r="E264" s="3">
        <v>152713</v>
      </c>
      <c r="F264" s="180">
        <v>2021</v>
      </c>
      <c r="G264" s="181">
        <v>44243</v>
      </c>
      <c r="H264" s="168" t="s">
        <v>1742</v>
      </c>
      <c r="I264" s="168">
        <v>2.3800000000000002E-3</v>
      </c>
      <c r="J264" s="168">
        <v>1.2999999999999999E-3</v>
      </c>
      <c r="K264" s="168">
        <v>6.0999999999999997E-4</v>
      </c>
      <c r="L264" s="168">
        <v>5.0600000000000005E-4</v>
      </c>
      <c r="M264" s="168">
        <v>9.6000000000000002E-4</v>
      </c>
      <c r="N264" s="169">
        <v>7.6999999999999996E-4</v>
      </c>
    </row>
    <row r="265" spans="1:14" x14ac:dyDescent="0.3">
      <c r="A265" s="179" t="s">
        <v>1826</v>
      </c>
      <c r="B265" s="168" t="s">
        <v>46</v>
      </c>
      <c r="C265" s="168" t="s">
        <v>46</v>
      </c>
      <c r="D265" s="23" t="s">
        <v>1282</v>
      </c>
      <c r="E265" s="23" t="s">
        <v>1283</v>
      </c>
      <c r="F265" s="180">
        <v>2021</v>
      </c>
      <c r="G265" s="181">
        <v>44243</v>
      </c>
      <c r="H265" s="168">
        <v>5.4000000000000001E-4</v>
      </c>
      <c r="I265" s="168">
        <v>7.3600000000000002E-3</v>
      </c>
      <c r="J265" s="168">
        <v>2.0100000000000001E-3</v>
      </c>
      <c r="K265" s="168">
        <v>8.0000000000000004E-4</v>
      </c>
      <c r="L265" s="168">
        <v>7.3999999999999999E-4</v>
      </c>
      <c r="M265" s="168">
        <v>1.6299999999999999E-3</v>
      </c>
      <c r="N265" s="169">
        <v>1.32E-3</v>
      </c>
    </row>
    <row r="266" spans="1:14" x14ac:dyDescent="0.3">
      <c r="A266" s="179" t="s">
        <v>1827</v>
      </c>
      <c r="B266" s="168" t="s">
        <v>1116</v>
      </c>
      <c r="C266" s="168" t="s">
        <v>2002</v>
      </c>
      <c r="D266" s="168" t="s">
        <v>1741</v>
      </c>
      <c r="E266" s="3" t="s">
        <v>1741</v>
      </c>
      <c r="F266" s="180">
        <v>2021</v>
      </c>
      <c r="G266" s="181">
        <v>44243</v>
      </c>
      <c r="H266" s="168">
        <v>5.1999999999999995E-4</v>
      </c>
      <c r="I266" s="168">
        <v>6.2100000000000002E-3</v>
      </c>
      <c r="J266" s="168">
        <v>3.4199999999999999E-3</v>
      </c>
      <c r="K266" s="168">
        <v>1.4300000000000001E-3</v>
      </c>
      <c r="L266" s="168">
        <v>1.3699999999999999E-3</v>
      </c>
      <c r="M266" s="168">
        <v>2.7899999999999999E-3</v>
      </c>
      <c r="N266" s="169">
        <v>2.6199999999999999E-3</v>
      </c>
    </row>
    <row r="267" spans="1:14" x14ac:dyDescent="0.3">
      <c r="A267" s="179" t="s">
        <v>1828</v>
      </c>
      <c r="B267" s="168" t="s">
        <v>550</v>
      </c>
      <c r="C267" s="168" t="s">
        <v>33</v>
      </c>
      <c r="D267" s="3">
        <v>6570050</v>
      </c>
      <c r="E267" s="3">
        <v>156953</v>
      </c>
      <c r="F267" s="180">
        <v>2021</v>
      </c>
      <c r="G267" s="181">
        <v>44228</v>
      </c>
      <c r="H267" s="168">
        <v>5.4000000000000001E-4</v>
      </c>
      <c r="I267" s="168">
        <v>1.09E-2</v>
      </c>
      <c r="J267" s="168">
        <v>4.4999999999999997E-3</v>
      </c>
      <c r="K267" s="168">
        <v>1.9400000000000001E-3</v>
      </c>
      <c r="L267" s="168">
        <v>1.66E-3</v>
      </c>
      <c r="M267" s="168">
        <v>2.8999999999999998E-3</v>
      </c>
      <c r="N267" s="169">
        <v>3.0200000000000001E-3</v>
      </c>
    </row>
    <row r="268" spans="1:14" x14ac:dyDescent="0.3">
      <c r="A268" s="179" t="s">
        <v>1829</v>
      </c>
      <c r="B268" s="168" t="s">
        <v>553</v>
      </c>
      <c r="C268" s="168" t="s">
        <v>35</v>
      </c>
      <c r="D268" s="3">
        <v>6583661</v>
      </c>
      <c r="E268" s="3">
        <v>146245</v>
      </c>
      <c r="F268" s="180">
        <v>2021</v>
      </c>
      <c r="G268" s="181">
        <v>44228</v>
      </c>
      <c r="H268" s="168">
        <v>2E-3</v>
      </c>
      <c r="I268" s="168">
        <v>1.06E-2</v>
      </c>
      <c r="J268" s="168">
        <v>4.7099999999999998E-3</v>
      </c>
      <c r="K268" s="168">
        <v>2.1299999999999999E-3</v>
      </c>
      <c r="L268" s="168">
        <v>3.31E-3</v>
      </c>
      <c r="M268" s="168">
        <v>4.3699999999999998E-3</v>
      </c>
      <c r="N268" s="169">
        <v>2.7499999999999998E-3</v>
      </c>
    </row>
    <row r="269" spans="1:14" x14ac:dyDescent="0.3">
      <c r="A269" s="179" t="s">
        <v>1830</v>
      </c>
      <c r="B269" s="168" t="s">
        <v>44</v>
      </c>
      <c r="C269" s="168" t="s">
        <v>1989</v>
      </c>
      <c r="D269" s="3">
        <v>6580770</v>
      </c>
      <c r="E269" s="3">
        <v>149668</v>
      </c>
      <c r="F269" s="180">
        <v>2021</v>
      </c>
      <c r="G269" s="181">
        <v>44228</v>
      </c>
      <c r="H269" s="168" t="s">
        <v>1742</v>
      </c>
      <c r="I269" s="168">
        <v>2.1900000000000001E-3</v>
      </c>
      <c r="J269" s="168">
        <v>1.0300000000000001E-3</v>
      </c>
      <c r="K269" s="168">
        <v>5.0000000000000001E-4</v>
      </c>
      <c r="L269" s="168">
        <v>4.4299999999999998E-4</v>
      </c>
      <c r="M269" s="168">
        <v>7.6000000000000004E-4</v>
      </c>
      <c r="N269" s="169">
        <v>6.7000000000000002E-4</v>
      </c>
    </row>
    <row r="270" spans="1:14" x14ac:dyDescent="0.3">
      <c r="A270" s="179" t="s">
        <v>1831</v>
      </c>
      <c r="B270" s="168" t="s">
        <v>38</v>
      </c>
      <c r="C270" s="168" t="s">
        <v>1995</v>
      </c>
      <c r="D270" s="3">
        <v>6580210</v>
      </c>
      <c r="E270" s="3">
        <v>145070</v>
      </c>
      <c r="F270" s="180">
        <v>2021</v>
      </c>
      <c r="G270" s="181">
        <v>44228</v>
      </c>
      <c r="H270" s="168" t="s">
        <v>1742</v>
      </c>
      <c r="I270" s="168">
        <v>5.2199999999999998E-3</v>
      </c>
      <c r="J270" s="168">
        <v>1.8799999999999999E-3</v>
      </c>
      <c r="K270" s="168">
        <v>8.0000000000000004E-4</v>
      </c>
      <c r="L270" s="168">
        <v>7.5699999999999997E-4</v>
      </c>
      <c r="M270" s="168">
        <v>1.5900000000000001E-3</v>
      </c>
      <c r="N270" s="169">
        <v>1.5200000000000001E-3</v>
      </c>
    </row>
    <row r="271" spans="1:14" x14ac:dyDescent="0.3">
      <c r="A271" s="179" t="s">
        <v>1832</v>
      </c>
      <c r="B271" s="168" t="s">
        <v>39</v>
      </c>
      <c r="C271" s="168" t="s">
        <v>1996</v>
      </c>
      <c r="D271" s="3">
        <v>6581590</v>
      </c>
      <c r="E271" s="3">
        <v>145234</v>
      </c>
      <c r="F271" s="180">
        <v>2021</v>
      </c>
      <c r="G271" s="181">
        <v>44228</v>
      </c>
      <c r="H271" s="168" t="s">
        <v>1742</v>
      </c>
      <c r="I271" s="168">
        <v>4.4799999999999996E-3</v>
      </c>
      <c r="J271" s="168">
        <v>1.74E-3</v>
      </c>
      <c r="K271" s="168">
        <v>7.7999999999999999E-4</v>
      </c>
      <c r="L271" s="168">
        <v>6.9300000000000004E-4</v>
      </c>
      <c r="M271" s="168">
        <v>1.7799999999999999E-3</v>
      </c>
      <c r="N271" s="169">
        <v>1.7799999999999999E-3</v>
      </c>
    </row>
    <row r="272" spans="1:14" x14ac:dyDescent="0.3">
      <c r="A272" s="179" t="s">
        <v>1833</v>
      </c>
      <c r="B272" s="3" t="s">
        <v>1990</v>
      </c>
      <c r="C272" s="168" t="s">
        <v>2000</v>
      </c>
      <c r="D272" s="3">
        <v>6581940</v>
      </c>
      <c r="E272" s="3">
        <v>142857</v>
      </c>
      <c r="F272" s="180">
        <v>2021</v>
      </c>
      <c r="G272" s="181">
        <v>44228</v>
      </c>
      <c r="H272" s="168">
        <v>1.8E-3</v>
      </c>
      <c r="I272" s="168">
        <v>6.9800000000000001E-3</v>
      </c>
      <c r="J272" s="168">
        <v>1.6299999999999999E-3</v>
      </c>
      <c r="K272" s="168">
        <v>7.1000000000000002E-4</v>
      </c>
      <c r="L272" s="168">
        <v>9.7499999999999996E-4</v>
      </c>
      <c r="M272" s="168">
        <v>1.6999999999999999E-3</v>
      </c>
      <c r="N272" s="169">
        <v>9.6000000000000002E-4</v>
      </c>
    </row>
    <row r="273" spans="1:14" x14ac:dyDescent="0.3">
      <c r="A273" s="179" t="s">
        <v>1834</v>
      </c>
      <c r="B273" s="168" t="s">
        <v>42</v>
      </c>
      <c r="C273" s="168" t="s">
        <v>1998</v>
      </c>
      <c r="D273" s="3">
        <v>6572520</v>
      </c>
      <c r="E273" s="3">
        <v>148156</v>
      </c>
      <c r="F273" s="180">
        <v>2021</v>
      </c>
      <c r="G273" s="181">
        <v>44228</v>
      </c>
      <c r="H273" s="168">
        <v>6.0999999999999997E-4</v>
      </c>
      <c r="I273" s="168">
        <v>1.4200000000000001E-2</v>
      </c>
      <c r="J273" s="168">
        <v>4.6299999999999996E-3</v>
      </c>
      <c r="K273" s="168">
        <v>2.0699999999999998E-3</v>
      </c>
      <c r="L273" s="168">
        <v>1.48E-3</v>
      </c>
      <c r="M273" s="168">
        <v>3.0500000000000002E-3</v>
      </c>
      <c r="N273" s="169">
        <v>3.13E-3</v>
      </c>
    </row>
    <row r="274" spans="1:14" x14ac:dyDescent="0.3">
      <c r="A274" s="179" t="s">
        <v>1835</v>
      </c>
      <c r="B274" s="168" t="s">
        <v>553</v>
      </c>
      <c r="C274" s="168" t="s">
        <v>1994</v>
      </c>
      <c r="D274" s="168" t="s">
        <v>1741</v>
      </c>
      <c r="E274" s="168" t="s">
        <v>1741</v>
      </c>
      <c r="F274" s="180">
        <v>2021</v>
      </c>
      <c r="G274" s="181">
        <v>44228</v>
      </c>
      <c r="H274" s="168">
        <v>1.1999999999999999E-3</v>
      </c>
      <c r="I274" s="168">
        <v>5.4000000000000003E-3</v>
      </c>
      <c r="J274" s="168">
        <v>3.47E-3</v>
      </c>
      <c r="K274" s="168">
        <v>1.56E-3</v>
      </c>
      <c r="L274" s="168">
        <v>2.2799999999999999E-3</v>
      </c>
      <c r="M274" s="168">
        <v>3.4499999999999999E-3</v>
      </c>
      <c r="N274" s="169">
        <v>1.91E-3</v>
      </c>
    </row>
    <row r="275" spans="1:14" x14ac:dyDescent="0.3">
      <c r="A275" s="179" t="s">
        <v>1836</v>
      </c>
      <c r="B275" s="168" t="s">
        <v>553</v>
      </c>
      <c r="C275" s="168" t="s">
        <v>1330</v>
      </c>
      <c r="D275" s="168" t="s">
        <v>1741</v>
      </c>
      <c r="E275" s="168" t="s">
        <v>1741</v>
      </c>
      <c r="F275" s="180">
        <v>2021</v>
      </c>
      <c r="G275" s="181">
        <v>44228</v>
      </c>
      <c r="H275" s="168">
        <v>2.3800000000000002E-3</v>
      </c>
      <c r="I275" s="168">
        <v>1.0800000000000001E-2</v>
      </c>
      <c r="J275" s="168">
        <v>4.8199999999999996E-3</v>
      </c>
      <c r="K275" s="168">
        <v>2.5000000000000001E-3</v>
      </c>
      <c r="L275" s="168">
        <v>4.1999999999999997E-3</v>
      </c>
      <c r="M275" s="168">
        <v>4.8599999999999997E-3</v>
      </c>
      <c r="N275" s="169">
        <v>3.0300000000000001E-3</v>
      </c>
    </row>
    <row r="276" spans="1:14" x14ac:dyDescent="0.3">
      <c r="A276" s="179" t="s">
        <v>1837</v>
      </c>
      <c r="B276" s="168" t="s">
        <v>37</v>
      </c>
      <c r="C276" s="168" t="s">
        <v>37</v>
      </c>
      <c r="D276" s="168" t="s">
        <v>1741</v>
      </c>
      <c r="E276" s="3" t="s">
        <v>1741</v>
      </c>
      <c r="F276" s="180">
        <v>2021</v>
      </c>
      <c r="G276" s="181">
        <v>44228</v>
      </c>
      <c r="H276" s="168" t="s">
        <v>1742</v>
      </c>
      <c r="I276" s="168">
        <v>1.4400000000000001E-3</v>
      </c>
      <c r="J276" s="168">
        <v>8.7000000000000001E-4</v>
      </c>
      <c r="K276" s="168">
        <v>4.0999999999999999E-4</v>
      </c>
      <c r="L276" s="168">
        <v>4.8700000000000002E-4</v>
      </c>
      <c r="M276" s="168">
        <v>5.2999999999999998E-4</v>
      </c>
      <c r="N276" s="169">
        <v>4.4000000000000002E-4</v>
      </c>
    </row>
    <row r="277" spans="1:14" x14ac:dyDescent="0.3">
      <c r="A277" s="179" t="s">
        <v>1838</v>
      </c>
      <c r="B277" s="168" t="s">
        <v>1279</v>
      </c>
      <c r="C277" s="168" t="s">
        <v>2001</v>
      </c>
      <c r="D277" s="3">
        <v>6578210</v>
      </c>
      <c r="E277" s="3">
        <v>158727</v>
      </c>
      <c r="F277" s="180">
        <v>2021</v>
      </c>
      <c r="G277" s="181">
        <v>44286</v>
      </c>
      <c r="H277" s="168">
        <v>7.2999999999999996E-4</v>
      </c>
      <c r="I277" s="168">
        <v>5.8900000000000003E-3</v>
      </c>
      <c r="J277" s="168">
        <v>7.4700000000000001E-3</v>
      </c>
      <c r="K277" s="168">
        <v>4.13E-3</v>
      </c>
      <c r="L277" s="168">
        <v>3.1099999999999999E-3</v>
      </c>
      <c r="M277" s="168">
        <v>3.9899999999999996E-3</v>
      </c>
      <c r="N277" s="169">
        <v>5.2700000000000004E-3</v>
      </c>
    </row>
    <row r="278" spans="1:14" x14ac:dyDescent="0.3">
      <c r="A278" s="179" t="s">
        <v>1839</v>
      </c>
      <c r="B278" s="168" t="s">
        <v>546</v>
      </c>
      <c r="C278" s="168" t="s">
        <v>32</v>
      </c>
      <c r="D278" s="3">
        <v>6576900</v>
      </c>
      <c r="E278" s="3">
        <v>152125</v>
      </c>
      <c r="F278" s="180">
        <v>2021</v>
      </c>
      <c r="G278" s="181">
        <v>44286</v>
      </c>
      <c r="H278" s="168">
        <v>4.8999999999999998E-4</v>
      </c>
      <c r="I278" s="168">
        <v>4.7800000000000004E-3</v>
      </c>
      <c r="J278" s="168">
        <v>4.6600000000000001E-3</v>
      </c>
      <c r="K278" s="168">
        <v>2.4299999999999999E-3</v>
      </c>
      <c r="L278" s="168">
        <v>1.66E-3</v>
      </c>
      <c r="M278" s="168">
        <v>2.6900000000000001E-3</v>
      </c>
      <c r="N278" s="169">
        <v>3.46E-3</v>
      </c>
    </row>
    <row r="279" spans="1:14" x14ac:dyDescent="0.3">
      <c r="A279" s="179" t="s">
        <v>1840</v>
      </c>
      <c r="B279" s="168" t="s">
        <v>550</v>
      </c>
      <c r="C279" s="168" t="s">
        <v>33</v>
      </c>
      <c r="D279" s="3">
        <v>6570050</v>
      </c>
      <c r="E279" s="3">
        <v>156953</v>
      </c>
      <c r="F279" s="180">
        <v>2021</v>
      </c>
      <c r="G279" s="181">
        <v>44286</v>
      </c>
      <c r="H279" s="168">
        <v>5.1999999999999995E-4</v>
      </c>
      <c r="I279" s="168">
        <v>5.4200000000000003E-3</v>
      </c>
      <c r="J279" s="168">
        <v>2.1800000000000001E-3</v>
      </c>
      <c r="K279" s="168">
        <v>9.3999999999999997E-4</v>
      </c>
      <c r="L279" s="168">
        <v>8.6799999999999996E-4</v>
      </c>
      <c r="M279" s="168">
        <v>1.31E-3</v>
      </c>
      <c r="N279" s="169">
        <v>1.32E-3</v>
      </c>
    </row>
    <row r="280" spans="1:14" x14ac:dyDescent="0.3">
      <c r="A280" s="179" t="s">
        <v>1841</v>
      </c>
      <c r="B280" s="168" t="s">
        <v>553</v>
      </c>
      <c r="C280" s="168" t="s">
        <v>35</v>
      </c>
      <c r="D280" s="3">
        <v>6583661</v>
      </c>
      <c r="E280" s="3">
        <v>146245</v>
      </c>
      <c r="F280" s="180">
        <v>2021</v>
      </c>
      <c r="G280" s="181">
        <v>44286</v>
      </c>
      <c r="H280" s="168">
        <v>1.81E-3</v>
      </c>
      <c r="I280" s="168">
        <v>1.0999999999999999E-2</v>
      </c>
      <c r="J280" s="168">
        <v>6.0400000000000002E-3</v>
      </c>
      <c r="K280" s="168">
        <v>2.5500000000000002E-3</v>
      </c>
      <c r="L280" s="168">
        <v>4.1900000000000001E-3</v>
      </c>
      <c r="M280" s="168">
        <v>5.0499999999999998E-3</v>
      </c>
      <c r="N280" s="169">
        <v>3.7000000000000002E-3</v>
      </c>
    </row>
    <row r="281" spans="1:14" x14ac:dyDescent="0.3">
      <c r="A281" s="179" t="s">
        <v>1842</v>
      </c>
      <c r="B281" s="168" t="s">
        <v>44</v>
      </c>
      <c r="C281" s="168" t="s">
        <v>1989</v>
      </c>
      <c r="D281" s="3">
        <v>6580770</v>
      </c>
      <c r="E281" s="3">
        <v>149668</v>
      </c>
      <c r="F281" s="180">
        <v>2021</v>
      </c>
      <c r="G281" s="181">
        <v>44286</v>
      </c>
      <c r="H281" s="168">
        <v>3.6999999999999999E-4</v>
      </c>
      <c r="I281" s="168">
        <v>3.0100000000000001E-3</v>
      </c>
      <c r="J281" s="168">
        <v>1.5499999999999999E-3</v>
      </c>
      <c r="K281" s="168">
        <v>6.2E-4</v>
      </c>
      <c r="L281" s="168">
        <v>4.8500000000000003E-4</v>
      </c>
      <c r="M281" s="168">
        <v>9.8999999999999999E-4</v>
      </c>
      <c r="N281" s="169">
        <v>9.3000000000000005E-4</v>
      </c>
    </row>
    <row r="282" spans="1:14" x14ac:dyDescent="0.3">
      <c r="A282" s="179" t="s">
        <v>1843</v>
      </c>
      <c r="B282" s="168" t="s">
        <v>553</v>
      </c>
      <c r="C282" s="168" t="s">
        <v>1994</v>
      </c>
      <c r="D282" s="168" t="s">
        <v>1741</v>
      </c>
      <c r="E282" s="168" t="s">
        <v>1741</v>
      </c>
      <c r="F282" s="180">
        <v>2021</v>
      </c>
      <c r="G282" s="181">
        <v>44286</v>
      </c>
      <c r="H282" s="168">
        <v>1.3600000000000001E-3</v>
      </c>
      <c r="I282" s="168">
        <v>5.8199999999999997E-3</v>
      </c>
      <c r="J282" s="168">
        <v>4.3499999999999997E-3</v>
      </c>
      <c r="K282" s="168">
        <v>1.65E-3</v>
      </c>
      <c r="L282" s="168">
        <v>2.16E-3</v>
      </c>
      <c r="M282" s="168">
        <v>3.7100000000000002E-3</v>
      </c>
      <c r="N282" s="169">
        <v>2.2300000000000002E-3</v>
      </c>
    </row>
    <row r="283" spans="1:14" x14ac:dyDescent="0.3">
      <c r="A283" s="179" t="s">
        <v>1844</v>
      </c>
      <c r="B283" s="168" t="s">
        <v>553</v>
      </c>
      <c r="C283" s="168" t="s">
        <v>1330</v>
      </c>
      <c r="D283" s="168" t="s">
        <v>1741</v>
      </c>
      <c r="E283" s="3" t="s">
        <v>1741</v>
      </c>
      <c r="F283" s="180">
        <v>2021</v>
      </c>
      <c r="G283" s="181">
        <v>44286</v>
      </c>
      <c r="H283" s="168">
        <v>2.4299999999999999E-3</v>
      </c>
      <c r="I283" s="168">
        <v>1.34E-2</v>
      </c>
      <c r="J283" s="168">
        <v>5.79E-3</v>
      </c>
      <c r="K283" s="168">
        <v>2.5799999999999998E-3</v>
      </c>
      <c r="L283" s="168">
        <v>3.5899999999999999E-3</v>
      </c>
      <c r="M283" s="168">
        <v>4.3400000000000001E-3</v>
      </c>
      <c r="N283" s="169">
        <v>3.2599999999999999E-3</v>
      </c>
    </row>
    <row r="284" spans="1:14" x14ac:dyDescent="0.3">
      <c r="A284" s="179" t="s">
        <v>1845</v>
      </c>
      <c r="B284" s="168" t="s">
        <v>37</v>
      </c>
      <c r="C284" s="168" t="s">
        <v>37</v>
      </c>
      <c r="D284" s="168" t="s">
        <v>1741</v>
      </c>
      <c r="E284" s="3" t="s">
        <v>1741</v>
      </c>
      <c r="F284" s="180">
        <v>2021</v>
      </c>
      <c r="G284" s="181">
        <v>44286</v>
      </c>
      <c r="H284" s="168" t="s">
        <v>1742</v>
      </c>
      <c r="I284" s="168">
        <v>1.92E-3</v>
      </c>
      <c r="J284" s="168">
        <v>1.1800000000000001E-3</v>
      </c>
      <c r="K284" s="168">
        <v>4.8000000000000001E-4</v>
      </c>
      <c r="L284" s="168">
        <v>5.7700000000000004E-4</v>
      </c>
      <c r="M284" s="168">
        <v>8.0999999999999996E-4</v>
      </c>
      <c r="N284" s="169">
        <v>7.7999999999999999E-4</v>
      </c>
    </row>
    <row r="285" spans="1:14" x14ac:dyDescent="0.3">
      <c r="A285" s="179" t="s">
        <v>1846</v>
      </c>
      <c r="B285" s="168" t="s">
        <v>552</v>
      </c>
      <c r="C285" s="168" t="s">
        <v>34</v>
      </c>
      <c r="D285" s="3">
        <v>6582780</v>
      </c>
      <c r="E285" s="3">
        <v>152713</v>
      </c>
      <c r="F285" s="180">
        <v>2021</v>
      </c>
      <c r="G285" s="181">
        <v>44286</v>
      </c>
      <c r="H285" s="168">
        <v>5.0000000000000001E-4</v>
      </c>
      <c r="I285" s="168">
        <v>3.6700000000000001E-3</v>
      </c>
      <c r="J285" s="168">
        <v>1.6299999999999999E-3</v>
      </c>
      <c r="K285" s="168">
        <v>7.2000000000000005E-4</v>
      </c>
      <c r="L285" s="168">
        <v>7.5900000000000002E-4</v>
      </c>
      <c r="M285" s="168">
        <v>1.07E-3</v>
      </c>
      <c r="N285" s="169">
        <v>1.0499999999999999E-3</v>
      </c>
    </row>
    <row r="286" spans="1:14" x14ac:dyDescent="0.3">
      <c r="A286" s="179" t="s">
        <v>1847</v>
      </c>
      <c r="B286" s="168" t="s">
        <v>38</v>
      </c>
      <c r="C286" s="168" t="s">
        <v>1995</v>
      </c>
      <c r="D286" s="3">
        <v>6580210</v>
      </c>
      <c r="E286" s="3">
        <v>145070</v>
      </c>
      <c r="F286" s="180">
        <v>2021</v>
      </c>
      <c r="G286" s="181">
        <v>44286</v>
      </c>
      <c r="H286" s="168">
        <v>3.4000000000000002E-4</v>
      </c>
      <c r="I286" s="168">
        <v>3.3899999999999998E-3</v>
      </c>
      <c r="J286" s="168">
        <v>1.73E-3</v>
      </c>
      <c r="K286" s="168">
        <v>7.2999999999999996E-4</v>
      </c>
      <c r="L286" s="168">
        <v>6.8800000000000003E-4</v>
      </c>
      <c r="M286" s="168">
        <v>1.17E-3</v>
      </c>
      <c r="N286" s="169">
        <v>1.2099999999999999E-3</v>
      </c>
    </row>
    <row r="287" spans="1:14" x14ac:dyDescent="0.3">
      <c r="A287" s="179" t="s">
        <v>1848</v>
      </c>
      <c r="B287" s="168" t="s">
        <v>39</v>
      </c>
      <c r="C287" s="168" t="s">
        <v>1996</v>
      </c>
      <c r="D287" s="3">
        <v>6581590</v>
      </c>
      <c r="E287" s="3">
        <v>145234</v>
      </c>
      <c r="F287" s="180">
        <v>2021</v>
      </c>
      <c r="G287" s="181">
        <v>44286</v>
      </c>
      <c r="H287" s="168">
        <v>3.5E-4</v>
      </c>
      <c r="I287" s="168">
        <v>2.7100000000000002E-3</v>
      </c>
      <c r="J287" s="168">
        <v>1.6100000000000001E-3</v>
      </c>
      <c r="K287" s="168">
        <v>6.4000000000000005E-4</v>
      </c>
      <c r="L287" s="168">
        <v>6.29E-4</v>
      </c>
      <c r="M287" s="168">
        <v>1.06E-3</v>
      </c>
      <c r="N287" s="169">
        <v>1.16E-3</v>
      </c>
    </row>
    <row r="288" spans="1:14" x14ac:dyDescent="0.3">
      <c r="A288" s="179" t="s">
        <v>1849</v>
      </c>
      <c r="B288" s="3" t="s">
        <v>1990</v>
      </c>
      <c r="C288" s="168" t="s">
        <v>2000</v>
      </c>
      <c r="D288" s="3">
        <v>6581940</v>
      </c>
      <c r="E288" s="3">
        <v>142857</v>
      </c>
      <c r="F288" s="180">
        <v>2021</v>
      </c>
      <c r="G288" s="181">
        <v>44286</v>
      </c>
      <c r="H288" s="168">
        <v>1.8699999999999999E-3</v>
      </c>
      <c r="I288" s="168">
        <v>4.7600000000000003E-3</v>
      </c>
      <c r="J288" s="168">
        <v>1.5900000000000001E-3</v>
      </c>
      <c r="K288" s="168">
        <v>6.4000000000000005E-4</v>
      </c>
      <c r="L288" s="168">
        <v>6.8599999999999998E-4</v>
      </c>
      <c r="M288" s="168">
        <v>1.1800000000000001E-3</v>
      </c>
      <c r="N288" s="169">
        <v>9.6000000000000002E-4</v>
      </c>
    </row>
    <row r="289" spans="1:14" x14ac:dyDescent="0.3">
      <c r="A289" s="179" t="s">
        <v>1850</v>
      </c>
      <c r="B289" s="168" t="s">
        <v>42</v>
      </c>
      <c r="C289" s="168" t="s">
        <v>1998</v>
      </c>
      <c r="D289" s="3">
        <v>6572520</v>
      </c>
      <c r="E289" s="3">
        <v>148156</v>
      </c>
      <c r="F289" s="180">
        <v>2021</v>
      </c>
      <c r="G289" s="181">
        <v>44286</v>
      </c>
      <c r="H289" s="168">
        <v>5.0000000000000001E-4</v>
      </c>
      <c r="I289" s="168">
        <v>3.9100000000000003E-3</v>
      </c>
      <c r="J289" s="168">
        <v>1.6100000000000001E-3</v>
      </c>
      <c r="K289" s="168">
        <v>6.7000000000000002E-4</v>
      </c>
      <c r="L289" s="168">
        <v>7.4100000000000001E-4</v>
      </c>
      <c r="M289" s="168">
        <v>8.9999999999999998E-4</v>
      </c>
      <c r="N289" s="169">
        <v>9.7999999999999997E-4</v>
      </c>
    </row>
    <row r="290" spans="1:14" x14ac:dyDescent="0.3">
      <c r="A290" s="179" t="s">
        <v>1851</v>
      </c>
      <c r="B290" s="168" t="s">
        <v>46</v>
      </c>
      <c r="C290" s="168" t="s">
        <v>46</v>
      </c>
      <c r="D290" s="23" t="s">
        <v>1282</v>
      </c>
      <c r="E290" s="23" t="s">
        <v>1283</v>
      </c>
      <c r="F290" s="180">
        <v>2021</v>
      </c>
      <c r="G290" s="181">
        <v>44286</v>
      </c>
      <c r="H290" s="168">
        <v>5.1999999999999995E-4</v>
      </c>
      <c r="I290" s="168">
        <v>4.3899999999999998E-3</v>
      </c>
      <c r="J290" s="168">
        <v>8.5999999999999998E-4</v>
      </c>
      <c r="K290" s="168">
        <v>3.4000000000000002E-4</v>
      </c>
      <c r="L290" s="168">
        <v>3.5199999999999999E-4</v>
      </c>
      <c r="M290" s="168">
        <v>5.2999999999999998E-4</v>
      </c>
      <c r="N290" s="169">
        <v>6.4999999999999997E-4</v>
      </c>
    </row>
    <row r="291" spans="1:14" x14ac:dyDescent="0.3">
      <c r="A291" s="179" t="s">
        <v>1852</v>
      </c>
      <c r="B291" s="168" t="s">
        <v>1116</v>
      </c>
      <c r="C291" s="168" t="s">
        <v>2002</v>
      </c>
      <c r="D291" s="168" t="s">
        <v>1741</v>
      </c>
      <c r="E291" s="3" t="s">
        <v>1741</v>
      </c>
      <c r="F291" s="180">
        <v>2021</v>
      </c>
      <c r="G291" s="181">
        <v>44286</v>
      </c>
      <c r="H291" s="168">
        <v>5.2999999999999998E-4</v>
      </c>
      <c r="I291" s="168">
        <v>3.0799999999999998E-3</v>
      </c>
      <c r="J291" s="168">
        <v>1.1000000000000001E-3</v>
      </c>
      <c r="K291" s="168">
        <v>4.6999999999999999E-4</v>
      </c>
      <c r="L291" s="168">
        <v>4.6799999999999999E-4</v>
      </c>
      <c r="M291" s="168">
        <v>7.5000000000000002E-4</v>
      </c>
      <c r="N291" s="169">
        <v>7.3999999999999999E-4</v>
      </c>
    </row>
    <row r="292" spans="1:14" x14ac:dyDescent="0.3">
      <c r="A292" s="179" t="s">
        <v>1853</v>
      </c>
      <c r="B292" s="3" t="s">
        <v>1990</v>
      </c>
      <c r="C292" s="168" t="s">
        <v>2000</v>
      </c>
      <c r="D292" s="3">
        <v>6581940</v>
      </c>
      <c r="E292" s="3">
        <v>142857</v>
      </c>
      <c r="F292" s="180">
        <v>2021</v>
      </c>
      <c r="G292" s="181">
        <v>44305</v>
      </c>
      <c r="H292" s="168">
        <v>9.8999999999999999E-4</v>
      </c>
      <c r="I292" s="168">
        <v>4.3699999999999998E-3</v>
      </c>
      <c r="J292" s="168">
        <v>1.1000000000000001E-3</v>
      </c>
      <c r="K292" s="168">
        <v>4.6000000000000001E-4</v>
      </c>
      <c r="L292" s="168">
        <v>5.8200000000000005E-4</v>
      </c>
      <c r="M292" s="168">
        <v>8.1999999999999998E-4</v>
      </c>
      <c r="N292" s="169">
        <v>6.9999999999999999E-4</v>
      </c>
    </row>
    <row r="293" spans="1:14" x14ac:dyDescent="0.3">
      <c r="A293" s="179" t="s">
        <v>1854</v>
      </c>
      <c r="B293" s="168" t="s">
        <v>42</v>
      </c>
      <c r="C293" s="168" t="s">
        <v>1998</v>
      </c>
      <c r="D293" s="3">
        <v>6572520</v>
      </c>
      <c r="E293" s="3">
        <v>148156</v>
      </c>
      <c r="F293" s="180">
        <v>2021</v>
      </c>
      <c r="G293" s="181">
        <v>44305</v>
      </c>
      <c r="H293" s="168">
        <v>3.8999999999999999E-4</v>
      </c>
      <c r="I293" s="168">
        <v>2.82E-3</v>
      </c>
      <c r="J293" s="168">
        <v>1.1999999999999999E-3</v>
      </c>
      <c r="K293" s="168">
        <v>5.1000000000000004E-4</v>
      </c>
      <c r="L293" s="168">
        <v>6.0899999999999995E-4</v>
      </c>
      <c r="M293" s="168">
        <v>7.2000000000000005E-4</v>
      </c>
      <c r="N293" s="169">
        <v>7.1000000000000002E-4</v>
      </c>
    </row>
    <row r="294" spans="1:14" x14ac:dyDescent="0.3">
      <c r="A294" s="179" t="s">
        <v>1855</v>
      </c>
      <c r="B294" s="168" t="s">
        <v>46</v>
      </c>
      <c r="C294" s="168" t="s">
        <v>46</v>
      </c>
      <c r="D294" s="23" t="s">
        <v>1282</v>
      </c>
      <c r="E294" s="23" t="s">
        <v>1283</v>
      </c>
      <c r="F294" s="180">
        <v>2021</v>
      </c>
      <c r="G294" s="181">
        <v>44305</v>
      </c>
      <c r="H294" s="168">
        <v>5.1999999999999995E-4</v>
      </c>
      <c r="I294" s="168">
        <v>4.0400000000000002E-3</v>
      </c>
      <c r="J294" s="168">
        <v>1.4300000000000001E-3</v>
      </c>
      <c r="K294" s="168">
        <v>6.0999999999999997E-4</v>
      </c>
      <c r="L294" s="168">
        <v>7.6000000000000004E-4</v>
      </c>
      <c r="M294" s="168">
        <v>8.8000000000000003E-4</v>
      </c>
      <c r="N294" s="169">
        <v>8.0999999999999996E-4</v>
      </c>
    </row>
    <row r="295" spans="1:14" x14ac:dyDescent="0.3">
      <c r="A295" s="179" t="s">
        <v>1856</v>
      </c>
      <c r="B295" s="168" t="s">
        <v>1116</v>
      </c>
      <c r="C295" s="168" t="s">
        <v>2002</v>
      </c>
      <c r="D295" s="168" t="s">
        <v>1741</v>
      </c>
      <c r="E295" s="3" t="s">
        <v>1741</v>
      </c>
      <c r="F295" s="180">
        <v>2021</v>
      </c>
      <c r="G295" s="181">
        <v>44305</v>
      </c>
      <c r="H295" s="168" t="s">
        <v>1742</v>
      </c>
      <c r="I295" s="168">
        <v>2.4399999999999999E-3</v>
      </c>
      <c r="J295" s="168">
        <v>8.5999999999999998E-4</v>
      </c>
      <c r="K295" s="168">
        <v>3.6999999999999999E-4</v>
      </c>
      <c r="L295" s="168">
        <v>4.4900000000000002E-4</v>
      </c>
      <c r="M295" s="168">
        <v>5.5000000000000003E-4</v>
      </c>
      <c r="N295" s="169">
        <v>5.2999999999999998E-4</v>
      </c>
    </row>
    <row r="296" spans="1:14" x14ac:dyDescent="0.3">
      <c r="A296" s="179" t="s">
        <v>1857</v>
      </c>
      <c r="B296" s="168" t="s">
        <v>546</v>
      </c>
      <c r="C296" s="168" t="s">
        <v>32</v>
      </c>
      <c r="D296" s="3">
        <v>6576900</v>
      </c>
      <c r="E296" s="3">
        <v>152125</v>
      </c>
      <c r="F296" s="180">
        <v>2021</v>
      </c>
      <c r="G296" s="181">
        <v>44307</v>
      </c>
      <c r="H296" s="168">
        <v>3.1E-4</v>
      </c>
      <c r="I296" s="168">
        <v>2.8E-3</v>
      </c>
      <c r="J296" s="168">
        <v>8.9999999999999998E-4</v>
      </c>
      <c r="K296" s="168">
        <v>3.8000000000000002E-4</v>
      </c>
      <c r="L296" s="168">
        <v>4.7199999999999998E-4</v>
      </c>
      <c r="M296" s="168">
        <v>7.2999999999999996E-4</v>
      </c>
      <c r="N296" s="169">
        <v>6.0999999999999997E-4</v>
      </c>
    </row>
    <row r="297" spans="1:14" x14ac:dyDescent="0.3">
      <c r="A297" s="179" t="s">
        <v>1858</v>
      </c>
      <c r="B297" s="168" t="s">
        <v>1279</v>
      </c>
      <c r="C297" s="168" t="s">
        <v>2001</v>
      </c>
      <c r="D297" s="3">
        <v>6578210</v>
      </c>
      <c r="E297" s="3">
        <v>158727</v>
      </c>
      <c r="F297" s="180">
        <v>2021</v>
      </c>
      <c r="G297" s="181">
        <v>44307</v>
      </c>
      <c r="H297" s="168">
        <v>3.8000000000000002E-4</v>
      </c>
      <c r="I297" s="168">
        <v>3.1199999999999999E-3</v>
      </c>
      <c r="J297" s="168">
        <v>9.8999999999999999E-4</v>
      </c>
      <c r="K297" s="168">
        <v>4.2000000000000002E-4</v>
      </c>
      <c r="L297" s="168">
        <v>4.5800000000000002E-4</v>
      </c>
      <c r="M297" s="168">
        <v>6.8000000000000005E-4</v>
      </c>
      <c r="N297" s="169">
        <v>7.1000000000000002E-4</v>
      </c>
    </row>
    <row r="298" spans="1:14" x14ac:dyDescent="0.3">
      <c r="A298" s="179" t="s">
        <v>1859</v>
      </c>
      <c r="B298" s="168" t="s">
        <v>550</v>
      </c>
      <c r="C298" s="168" t="s">
        <v>33</v>
      </c>
      <c r="D298" s="3">
        <v>6570050</v>
      </c>
      <c r="E298" s="3">
        <v>156953</v>
      </c>
      <c r="F298" s="180">
        <v>2021</v>
      </c>
      <c r="G298" s="181">
        <v>44307</v>
      </c>
      <c r="H298" s="168">
        <v>4.0000000000000002E-4</v>
      </c>
      <c r="I298" s="168">
        <v>3.3899999999999998E-3</v>
      </c>
      <c r="J298" s="168">
        <v>1.24E-3</v>
      </c>
      <c r="K298" s="168">
        <v>4.6000000000000001E-4</v>
      </c>
      <c r="L298" s="168">
        <v>5.2400000000000005E-4</v>
      </c>
      <c r="M298" s="168">
        <v>7.7999999999999999E-4</v>
      </c>
      <c r="N298" s="169">
        <v>7.1000000000000002E-4</v>
      </c>
    </row>
    <row r="299" spans="1:14" x14ac:dyDescent="0.3">
      <c r="A299" s="179" t="s">
        <v>1860</v>
      </c>
      <c r="B299" s="168" t="s">
        <v>552</v>
      </c>
      <c r="C299" s="168" t="s">
        <v>34</v>
      </c>
      <c r="D299" s="3">
        <v>6582780</v>
      </c>
      <c r="E299" s="3">
        <v>152713</v>
      </c>
      <c r="F299" s="180">
        <v>2021</v>
      </c>
      <c r="G299" s="181">
        <v>44307</v>
      </c>
      <c r="H299" s="168">
        <v>6.9999999999999999E-4</v>
      </c>
      <c r="I299" s="168">
        <v>6.13E-3</v>
      </c>
      <c r="J299" s="168">
        <v>2.0999999999999999E-3</v>
      </c>
      <c r="K299" s="168">
        <v>9.3000000000000005E-4</v>
      </c>
      <c r="L299" s="168">
        <v>9.8499999999999998E-4</v>
      </c>
      <c r="M299" s="168">
        <v>1.23E-3</v>
      </c>
      <c r="N299" s="169">
        <v>1.24E-3</v>
      </c>
    </row>
    <row r="300" spans="1:14" x14ac:dyDescent="0.3">
      <c r="A300" s="179" t="s">
        <v>1861</v>
      </c>
      <c r="B300" s="168" t="s">
        <v>553</v>
      </c>
      <c r="C300" s="168" t="s">
        <v>35</v>
      </c>
      <c r="D300" s="3">
        <v>6583661</v>
      </c>
      <c r="E300" s="3">
        <v>146245</v>
      </c>
      <c r="F300" s="180">
        <v>2021</v>
      </c>
      <c r="G300" s="181">
        <v>44307</v>
      </c>
      <c r="H300" s="168">
        <v>1.5E-3</v>
      </c>
      <c r="I300" s="168">
        <v>6.6699999999999997E-3</v>
      </c>
      <c r="J300" s="168">
        <v>3.5300000000000002E-3</v>
      </c>
      <c r="K300" s="168">
        <v>1.4E-3</v>
      </c>
      <c r="L300" s="168">
        <v>1.7700000000000001E-3</v>
      </c>
      <c r="M300" s="168">
        <v>2.6099999999999999E-3</v>
      </c>
      <c r="N300" s="169">
        <v>1.73E-3</v>
      </c>
    </row>
    <row r="301" spans="1:14" x14ac:dyDescent="0.3">
      <c r="A301" s="179" t="s">
        <v>1862</v>
      </c>
      <c r="B301" s="168" t="s">
        <v>44</v>
      </c>
      <c r="C301" s="168" t="s">
        <v>1989</v>
      </c>
      <c r="D301" s="3">
        <v>6580770</v>
      </c>
      <c r="E301" s="3">
        <v>149668</v>
      </c>
      <c r="F301" s="180">
        <v>2021</v>
      </c>
      <c r="G301" s="181">
        <v>44307</v>
      </c>
      <c r="H301" s="168">
        <v>3.5E-4</v>
      </c>
      <c r="I301" s="168">
        <v>3.0899999999999999E-3</v>
      </c>
      <c r="J301" s="168">
        <v>1.17E-3</v>
      </c>
      <c r="K301" s="168">
        <v>4.6999999999999999E-4</v>
      </c>
      <c r="L301" s="168">
        <v>4.6500000000000003E-4</v>
      </c>
      <c r="M301" s="168">
        <v>8.1999999999999998E-4</v>
      </c>
      <c r="N301" s="169">
        <v>7.2000000000000005E-4</v>
      </c>
    </row>
    <row r="302" spans="1:14" x14ac:dyDescent="0.3">
      <c r="A302" s="179" t="s">
        <v>1863</v>
      </c>
      <c r="B302" s="168" t="s">
        <v>38</v>
      </c>
      <c r="C302" s="168" t="s">
        <v>1995</v>
      </c>
      <c r="D302" s="3">
        <v>6580210</v>
      </c>
      <c r="E302" s="3">
        <v>145070</v>
      </c>
      <c r="F302" s="180">
        <v>2021</v>
      </c>
      <c r="G302" s="181">
        <v>44307</v>
      </c>
      <c r="H302" s="168" t="s">
        <v>1742</v>
      </c>
      <c r="I302" s="168">
        <v>3.0699999999999998E-3</v>
      </c>
      <c r="J302" s="168">
        <v>1.3600000000000001E-3</v>
      </c>
      <c r="K302" s="168">
        <v>5.6999999999999998E-4</v>
      </c>
      <c r="L302" s="168">
        <v>5.8900000000000001E-4</v>
      </c>
      <c r="M302" s="168">
        <v>9.8999999999999999E-4</v>
      </c>
      <c r="N302" s="169">
        <v>9.1E-4</v>
      </c>
    </row>
    <row r="303" spans="1:14" x14ac:dyDescent="0.3">
      <c r="A303" s="179" t="s">
        <v>1864</v>
      </c>
      <c r="B303" s="168" t="s">
        <v>39</v>
      </c>
      <c r="C303" s="168" t="s">
        <v>1996</v>
      </c>
      <c r="D303" s="3">
        <v>6581590</v>
      </c>
      <c r="E303" s="3">
        <v>145234</v>
      </c>
      <c r="F303" s="180">
        <v>2021</v>
      </c>
      <c r="G303" s="181">
        <v>44307</v>
      </c>
      <c r="H303" s="168">
        <v>3.4000000000000002E-4</v>
      </c>
      <c r="I303" s="168">
        <v>2.7200000000000002E-3</v>
      </c>
      <c r="J303" s="168">
        <v>1.3799999999999999E-3</v>
      </c>
      <c r="K303" s="168">
        <v>5.5000000000000003E-4</v>
      </c>
      <c r="L303" s="168">
        <v>5.8200000000000005E-4</v>
      </c>
      <c r="M303" s="168">
        <v>1.01E-3</v>
      </c>
      <c r="N303" s="169">
        <v>8.8000000000000003E-4</v>
      </c>
    </row>
    <row r="304" spans="1:14" x14ac:dyDescent="0.3">
      <c r="A304" s="179" t="s">
        <v>1865</v>
      </c>
      <c r="B304" s="168" t="s">
        <v>553</v>
      </c>
      <c r="C304" s="168" t="s">
        <v>1994</v>
      </c>
      <c r="D304" s="168" t="s">
        <v>1741</v>
      </c>
      <c r="E304" s="168" t="s">
        <v>1741</v>
      </c>
      <c r="F304" s="180">
        <v>2021</v>
      </c>
      <c r="G304" s="181">
        <v>44307</v>
      </c>
      <c r="H304" s="168">
        <v>1.33E-3</v>
      </c>
      <c r="I304" s="168">
        <v>4.4000000000000003E-3</v>
      </c>
      <c r="J304" s="168">
        <v>2.7299999999999998E-3</v>
      </c>
      <c r="K304" s="168">
        <v>1.07E-3</v>
      </c>
      <c r="L304" s="168">
        <v>1.57E-3</v>
      </c>
      <c r="M304" s="168">
        <v>2.3400000000000001E-3</v>
      </c>
      <c r="N304" s="169">
        <v>1.32E-3</v>
      </c>
    </row>
    <row r="305" spans="1:14" x14ac:dyDescent="0.3">
      <c r="A305" s="179" t="s">
        <v>1866</v>
      </c>
      <c r="B305" s="168" t="s">
        <v>553</v>
      </c>
      <c r="C305" s="168" t="s">
        <v>1330</v>
      </c>
      <c r="D305" s="168" t="s">
        <v>1741</v>
      </c>
      <c r="E305" s="3" t="s">
        <v>1741</v>
      </c>
      <c r="F305" s="180">
        <v>2021</v>
      </c>
      <c r="G305" s="181">
        <v>44307</v>
      </c>
      <c r="H305" s="168">
        <v>1.89E-3</v>
      </c>
      <c r="I305" s="168">
        <v>6.4099999999999999E-3</v>
      </c>
      <c r="J305" s="168">
        <v>3.5200000000000001E-3</v>
      </c>
      <c r="K305" s="168">
        <v>1.4599999999999999E-3</v>
      </c>
      <c r="L305" s="168">
        <v>1.5200000000000001E-3</v>
      </c>
      <c r="M305" s="168">
        <v>2.2799999999999999E-3</v>
      </c>
      <c r="N305" s="169">
        <v>1.5200000000000001E-3</v>
      </c>
    </row>
    <row r="306" spans="1:14" x14ac:dyDescent="0.3">
      <c r="A306" s="179" t="s">
        <v>1867</v>
      </c>
      <c r="B306" s="168" t="s">
        <v>37</v>
      </c>
      <c r="C306" s="168" t="s">
        <v>37</v>
      </c>
      <c r="D306" s="168" t="s">
        <v>1741</v>
      </c>
      <c r="E306" s="3" t="s">
        <v>1741</v>
      </c>
      <c r="F306" s="180">
        <v>2021</v>
      </c>
      <c r="G306" s="181">
        <v>44307</v>
      </c>
      <c r="H306" s="168" t="s">
        <v>1742</v>
      </c>
      <c r="I306" s="168">
        <v>2.0699999999999998E-3</v>
      </c>
      <c r="J306" s="168">
        <v>1.25E-3</v>
      </c>
      <c r="K306" s="168">
        <v>5.0000000000000001E-4</v>
      </c>
      <c r="L306" s="168">
        <v>5.0699999999999996E-4</v>
      </c>
      <c r="M306" s="168">
        <v>8.0999999999999996E-4</v>
      </c>
      <c r="N306" s="169">
        <v>7.2999999999999996E-4</v>
      </c>
    </row>
    <row r="307" spans="1:14" x14ac:dyDescent="0.3">
      <c r="A307" s="179" t="s">
        <v>1868</v>
      </c>
      <c r="B307" s="168" t="s">
        <v>546</v>
      </c>
      <c r="C307" s="168" t="s">
        <v>32</v>
      </c>
      <c r="D307" s="3">
        <v>6576900</v>
      </c>
      <c r="E307" s="3">
        <v>152125</v>
      </c>
      <c r="F307" s="180">
        <v>2021</v>
      </c>
      <c r="G307" s="181">
        <v>44334</v>
      </c>
      <c r="H307" s="168" t="s">
        <v>1742</v>
      </c>
      <c r="I307" s="168">
        <v>3.3400000000000001E-3</v>
      </c>
      <c r="J307" s="168">
        <v>1.24E-3</v>
      </c>
      <c r="K307" s="168">
        <v>4.6000000000000001E-4</v>
      </c>
      <c r="L307" s="168">
        <v>5.6800000000000004E-4</v>
      </c>
      <c r="M307" s="168">
        <v>9.5E-4</v>
      </c>
      <c r="N307" s="169">
        <v>8.3000000000000001E-4</v>
      </c>
    </row>
    <row r="308" spans="1:14" x14ac:dyDescent="0.3">
      <c r="A308" s="179" t="s">
        <v>1869</v>
      </c>
      <c r="B308" s="168" t="s">
        <v>1279</v>
      </c>
      <c r="C308" s="168" t="s">
        <v>2001</v>
      </c>
      <c r="D308" s="3">
        <v>6578210</v>
      </c>
      <c r="E308" s="3">
        <v>158727</v>
      </c>
      <c r="F308" s="180">
        <v>2021</v>
      </c>
      <c r="G308" s="181">
        <v>44334</v>
      </c>
      <c r="H308" s="168">
        <v>3.4000000000000002E-4</v>
      </c>
      <c r="I308" s="168">
        <v>2.6800000000000001E-3</v>
      </c>
      <c r="J308" s="168">
        <v>1.14E-3</v>
      </c>
      <c r="K308" s="168">
        <v>4.4999999999999999E-4</v>
      </c>
      <c r="L308" s="168">
        <v>4.8299999999999998E-4</v>
      </c>
      <c r="M308" s="168">
        <v>7.3999999999999999E-4</v>
      </c>
      <c r="N308" s="169">
        <v>6.8999999999999997E-4</v>
      </c>
    </row>
    <row r="309" spans="1:14" x14ac:dyDescent="0.3">
      <c r="A309" s="179" t="s">
        <v>1870</v>
      </c>
      <c r="B309" s="168" t="s">
        <v>550</v>
      </c>
      <c r="C309" s="168" t="s">
        <v>33</v>
      </c>
      <c r="D309" s="3">
        <v>6570050</v>
      </c>
      <c r="E309" s="3">
        <v>156953</v>
      </c>
      <c r="F309" s="180">
        <v>2021</v>
      </c>
      <c r="G309" s="181">
        <v>44334</v>
      </c>
      <c r="H309" s="168" t="s">
        <v>1742</v>
      </c>
      <c r="I309" s="168">
        <v>2.0799999999999998E-3</v>
      </c>
      <c r="J309" s="168">
        <v>1.08E-3</v>
      </c>
      <c r="K309" s="168">
        <v>3.8999999999999999E-4</v>
      </c>
      <c r="L309" s="168">
        <v>4.7699999999999999E-4</v>
      </c>
      <c r="M309" s="168">
        <v>7.9000000000000001E-4</v>
      </c>
      <c r="N309" s="169">
        <v>7.1000000000000002E-4</v>
      </c>
    </row>
    <row r="310" spans="1:14" x14ac:dyDescent="0.3">
      <c r="A310" s="179" t="s">
        <v>1871</v>
      </c>
      <c r="B310" s="168" t="s">
        <v>44</v>
      </c>
      <c r="C310" s="168" t="s">
        <v>1989</v>
      </c>
      <c r="D310" s="3">
        <v>6580770</v>
      </c>
      <c r="E310" s="3">
        <v>149668</v>
      </c>
      <c r="F310" s="180">
        <v>2021</v>
      </c>
      <c r="G310" s="181">
        <v>44334</v>
      </c>
      <c r="H310" s="168">
        <v>3.8000000000000002E-4</v>
      </c>
      <c r="I310" s="168">
        <v>3.6800000000000001E-3</v>
      </c>
      <c r="J310" s="168">
        <v>1.5E-3</v>
      </c>
      <c r="K310" s="168">
        <v>6.0999999999999997E-4</v>
      </c>
      <c r="L310" s="168">
        <v>6.5899999999999997E-4</v>
      </c>
      <c r="M310" s="168">
        <v>1.0399999999999999E-3</v>
      </c>
      <c r="N310" s="169">
        <v>8.8999999999999995E-4</v>
      </c>
    </row>
    <row r="311" spans="1:14" x14ac:dyDescent="0.3">
      <c r="A311" s="179" t="s">
        <v>1872</v>
      </c>
      <c r="B311" s="168" t="s">
        <v>42</v>
      </c>
      <c r="C311" s="168" t="s">
        <v>1998</v>
      </c>
      <c r="D311" s="3">
        <v>6572520</v>
      </c>
      <c r="E311" s="3">
        <v>148156</v>
      </c>
      <c r="F311" s="180">
        <v>2021</v>
      </c>
      <c r="G311" s="181">
        <v>44335</v>
      </c>
      <c r="H311" s="168">
        <v>2.9999999999999997E-4</v>
      </c>
      <c r="I311" s="168">
        <v>2.8400000000000001E-3</v>
      </c>
      <c r="J311" s="168">
        <v>1.1199999999999999E-3</v>
      </c>
      <c r="K311" s="168">
        <v>4.6000000000000001E-4</v>
      </c>
      <c r="L311" s="168">
        <v>6.4599999999999998E-4</v>
      </c>
      <c r="M311" s="168">
        <v>7.2999999999999996E-4</v>
      </c>
      <c r="N311" s="169">
        <v>7.7999999999999999E-4</v>
      </c>
    </row>
    <row r="312" spans="1:14" x14ac:dyDescent="0.3">
      <c r="A312" s="179" t="s">
        <v>1873</v>
      </c>
      <c r="B312" s="168" t="s">
        <v>46</v>
      </c>
      <c r="C312" s="168" t="s">
        <v>46</v>
      </c>
      <c r="D312" s="23" t="s">
        <v>1282</v>
      </c>
      <c r="E312" s="23" t="s">
        <v>1283</v>
      </c>
      <c r="F312" s="180">
        <v>2021</v>
      </c>
      <c r="G312" s="181">
        <v>44335</v>
      </c>
      <c r="H312" s="168" t="s">
        <v>1742</v>
      </c>
      <c r="I312" s="168">
        <v>2.0699999999999998E-3</v>
      </c>
      <c r="J312" s="168">
        <v>9.8999999999999999E-4</v>
      </c>
      <c r="K312" s="168">
        <v>4.0000000000000002E-4</v>
      </c>
      <c r="L312" s="168">
        <v>5.3600000000000002E-4</v>
      </c>
      <c r="M312" s="168">
        <v>7.1000000000000002E-4</v>
      </c>
      <c r="N312" s="169">
        <v>6.7000000000000002E-4</v>
      </c>
    </row>
    <row r="313" spans="1:14" x14ac:dyDescent="0.3">
      <c r="A313" s="179" t="s">
        <v>1874</v>
      </c>
      <c r="B313" s="168" t="s">
        <v>1116</v>
      </c>
      <c r="C313" s="168" t="s">
        <v>2002</v>
      </c>
      <c r="D313" s="168" t="s">
        <v>1741</v>
      </c>
      <c r="E313" s="3" t="s">
        <v>1741</v>
      </c>
      <c r="F313" s="180">
        <v>2021</v>
      </c>
      <c r="G313" s="181">
        <v>44335</v>
      </c>
      <c r="H313" s="168" t="s">
        <v>1742</v>
      </c>
      <c r="I313" s="168">
        <v>1.9499999999999999E-3</v>
      </c>
      <c r="J313" s="168">
        <v>8.4999999999999995E-4</v>
      </c>
      <c r="K313" s="168">
        <v>3.4000000000000002E-4</v>
      </c>
      <c r="L313" s="168">
        <v>4.0900000000000002E-4</v>
      </c>
      <c r="M313" s="168">
        <v>6.4000000000000005E-4</v>
      </c>
      <c r="N313" s="169">
        <v>6.2E-4</v>
      </c>
    </row>
    <row r="314" spans="1:14" x14ac:dyDescent="0.3">
      <c r="A314" s="179" t="s">
        <v>1875</v>
      </c>
      <c r="B314" s="168" t="s">
        <v>552</v>
      </c>
      <c r="C314" s="168" t="s">
        <v>34</v>
      </c>
      <c r="D314" s="3">
        <v>6582780</v>
      </c>
      <c r="E314" s="3">
        <v>152713</v>
      </c>
      <c r="F314" s="180">
        <v>2021</v>
      </c>
      <c r="G314" s="181">
        <v>44336</v>
      </c>
      <c r="H314" s="168" t="s">
        <v>1742</v>
      </c>
      <c r="I314" s="168">
        <v>3.9399999999999999E-3</v>
      </c>
      <c r="J314" s="168">
        <v>1.2199999999999999E-3</v>
      </c>
      <c r="K314" s="168">
        <v>5.0000000000000001E-4</v>
      </c>
      <c r="L314" s="168">
        <v>5.4500000000000002E-4</v>
      </c>
      <c r="M314" s="168">
        <v>8.0000000000000004E-4</v>
      </c>
      <c r="N314" s="169">
        <v>7.7999999999999999E-4</v>
      </c>
    </row>
    <row r="315" spans="1:14" x14ac:dyDescent="0.3">
      <c r="A315" s="179" t="s">
        <v>1876</v>
      </c>
      <c r="B315" s="168" t="s">
        <v>553</v>
      </c>
      <c r="C315" s="168" t="s">
        <v>35</v>
      </c>
      <c r="D315" s="3">
        <v>6583661</v>
      </c>
      <c r="E315" s="3">
        <v>146245</v>
      </c>
      <c r="F315" s="180">
        <v>2021</v>
      </c>
      <c r="G315" s="181">
        <v>44336</v>
      </c>
      <c r="H315" s="168">
        <v>1.1000000000000001E-3</v>
      </c>
      <c r="I315" s="168">
        <v>8.5400000000000007E-3</v>
      </c>
      <c r="J315" s="168">
        <v>5.0499999999999998E-3</v>
      </c>
      <c r="K315" s="168">
        <v>1.8799999999999999E-3</v>
      </c>
      <c r="L315" s="168">
        <v>2.9299999999999999E-3</v>
      </c>
      <c r="M315" s="168">
        <v>4.1900000000000001E-3</v>
      </c>
      <c r="N315" s="169">
        <v>2.7799999999999999E-3</v>
      </c>
    </row>
    <row r="316" spans="1:14" x14ac:dyDescent="0.3">
      <c r="A316" s="179" t="s">
        <v>1877</v>
      </c>
      <c r="B316" s="168" t="s">
        <v>38</v>
      </c>
      <c r="C316" s="168" t="s">
        <v>1995</v>
      </c>
      <c r="D316" s="3">
        <v>6580210</v>
      </c>
      <c r="E316" s="3">
        <v>145070</v>
      </c>
      <c r="F316" s="180">
        <v>2021</v>
      </c>
      <c r="G316" s="181">
        <v>44336</v>
      </c>
      <c r="H316" s="168" t="s">
        <v>1742</v>
      </c>
      <c r="I316" s="168">
        <v>1.81E-3</v>
      </c>
      <c r="J316" s="168">
        <v>1E-3</v>
      </c>
      <c r="K316" s="168">
        <v>4.0000000000000002E-4</v>
      </c>
      <c r="L316" s="168">
        <v>5.04E-4</v>
      </c>
      <c r="M316" s="168">
        <v>6.8000000000000005E-4</v>
      </c>
      <c r="N316" s="169">
        <v>7.1000000000000002E-4</v>
      </c>
    </row>
    <row r="317" spans="1:14" x14ac:dyDescent="0.3">
      <c r="A317" s="179" t="s">
        <v>1878</v>
      </c>
      <c r="B317" s="168" t="s">
        <v>39</v>
      </c>
      <c r="C317" s="168" t="s">
        <v>1996</v>
      </c>
      <c r="D317" s="3">
        <v>6581590</v>
      </c>
      <c r="E317" s="3">
        <v>145234</v>
      </c>
      <c r="F317" s="180">
        <v>2021</v>
      </c>
      <c r="G317" s="181">
        <v>44336</v>
      </c>
      <c r="H317" s="168" t="s">
        <v>1742</v>
      </c>
      <c r="I317" s="168">
        <v>1.67E-3</v>
      </c>
      <c r="J317" s="168">
        <v>1.06E-3</v>
      </c>
      <c r="K317" s="168">
        <v>3.8999999999999999E-4</v>
      </c>
      <c r="L317" s="168">
        <v>4.7600000000000002E-4</v>
      </c>
      <c r="M317" s="168">
        <v>7.5000000000000002E-4</v>
      </c>
      <c r="N317" s="169">
        <v>7.2000000000000005E-4</v>
      </c>
    </row>
    <row r="318" spans="1:14" x14ac:dyDescent="0.3">
      <c r="A318" s="179" t="s">
        <v>1879</v>
      </c>
      <c r="B318" s="3" t="s">
        <v>1990</v>
      </c>
      <c r="C318" s="168" t="s">
        <v>2000</v>
      </c>
      <c r="D318" s="3">
        <v>6581940</v>
      </c>
      <c r="E318" s="3">
        <v>142857</v>
      </c>
      <c r="F318" s="180">
        <v>2021</v>
      </c>
      <c r="G318" s="181">
        <v>44336</v>
      </c>
      <c r="H318" s="168">
        <v>4.0999999999999999E-4</v>
      </c>
      <c r="I318" s="168">
        <v>3.9399999999999999E-3</v>
      </c>
      <c r="J318" s="168">
        <v>1.2999999999999999E-3</v>
      </c>
      <c r="K318" s="168">
        <v>4.6000000000000001E-4</v>
      </c>
      <c r="L318" s="168">
        <v>4.6900000000000002E-4</v>
      </c>
      <c r="M318" s="168">
        <v>8.8999999999999995E-4</v>
      </c>
      <c r="N318" s="169">
        <v>7.5000000000000002E-4</v>
      </c>
    </row>
    <row r="319" spans="1:14" x14ac:dyDescent="0.3">
      <c r="A319" s="179" t="s">
        <v>1880</v>
      </c>
      <c r="B319" s="168" t="s">
        <v>553</v>
      </c>
      <c r="C319" s="168" t="s">
        <v>1994</v>
      </c>
      <c r="D319" s="168" t="s">
        <v>1741</v>
      </c>
      <c r="E319" s="168" t="s">
        <v>1741</v>
      </c>
      <c r="F319" s="180">
        <v>2021</v>
      </c>
      <c r="G319" s="181">
        <v>44336</v>
      </c>
      <c r="H319" s="168">
        <v>4.2999999999999999E-4</v>
      </c>
      <c r="I319" s="168">
        <v>3.8999999999999998E-3</v>
      </c>
      <c r="J319" s="168">
        <v>2.2200000000000002E-3</v>
      </c>
      <c r="K319" s="168">
        <v>8.0999999999999996E-4</v>
      </c>
      <c r="L319" s="168">
        <v>1.1199999999999999E-3</v>
      </c>
      <c r="M319" s="168">
        <v>1.6299999999999999E-3</v>
      </c>
      <c r="N319" s="169">
        <v>9.7999999999999997E-4</v>
      </c>
    </row>
    <row r="320" spans="1:14" x14ac:dyDescent="0.3">
      <c r="A320" s="179" t="s">
        <v>1881</v>
      </c>
      <c r="B320" s="168" t="s">
        <v>553</v>
      </c>
      <c r="C320" s="168" t="s">
        <v>1330</v>
      </c>
      <c r="D320" s="168" t="s">
        <v>1741</v>
      </c>
      <c r="E320" s="3" t="s">
        <v>1741</v>
      </c>
      <c r="F320" s="180">
        <v>2021</v>
      </c>
      <c r="G320" s="181">
        <v>44336</v>
      </c>
      <c r="H320" s="168">
        <v>7.9000000000000001E-4</v>
      </c>
      <c r="I320" s="168">
        <v>5.8799999999999998E-3</v>
      </c>
      <c r="J320" s="168">
        <v>3.1700000000000001E-3</v>
      </c>
      <c r="K320" s="168">
        <v>1.23E-3</v>
      </c>
      <c r="L320" s="168">
        <v>1.81E-3</v>
      </c>
      <c r="M320" s="168">
        <v>2.3999999999999998E-3</v>
      </c>
      <c r="N320" s="169">
        <v>1.82E-3</v>
      </c>
    </row>
    <row r="321" spans="1:14" x14ac:dyDescent="0.3">
      <c r="A321" s="179" t="s">
        <v>1882</v>
      </c>
      <c r="B321" s="168" t="s">
        <v>37</v>
      </c>
      <c r="C321" s="168" t="s">
        <v>37</v>
      </c>
      <c r="D321" s="168" t="s">
        <v>1741</v>
      </c>
      <c r="E321" s="3" t="s">
        <v>1741</v>
      </c>
      <c r="F321" s="180">
        <v>2021</v>
      </c>
      <c r="G321" s="181">
        <v>44336</v>
      </c>
      <c r="H321" s="168" t="s">
        <v>1742</v>
      </c>
      <c r="I321" s="168" t="s">
        <v>1742</v>
      </c>
      <c r="J321" s="168" t="s">
        <v>1743</v>
      </c>
      <c r="K321" s="168" t="s">
        <v>1743</v>
      </c>
      <c r="L321" s="168" t="s">
        <v>1744</v>
      </c>
      <c r="M321" s="168" t="s">
        <v>1743</v>
      </c>
      <c r="N321" s="169" t="s">
        <v>1743</v>
      </c>
    </row>
    <row r="322" spans="1:14" x14ac:dyDescent="0.3">
      <c r="A322" s="179" t="s">
        <v>1883</v>
      </c>
      <c r="B322" s="168" t="s">
        <v>546</v>
      </c>
      <c r="C322" s="168" t="s">
        <v>32</v>
      </c>
      <c r="D322" s="3">
        <v>6576900</v>
      </c>
      <c r="E322" s="3">
        <v>152125</v>
      </c>
      <c r="F322" s="180">
        <v>2021</v>
      </c>
      <c r="G322" s="181">
        <v>44362</v>
      </c>
      <c r="H322" s="168">
        <v>9.2000000000000003E-4</v>
      </c>
      <c r="I322" s="168">
        <v>6.3800000000000003E-3</v>
      </c>
      <c r="J322" s="168">
        <v>2.7100000000000002E-3</v>
      </c>
      <c r="K322" s="168">
        <v>1.2099999999999999E-3</v>
      </c>
      <c r="L322" s="168">
        <v>1.2899999999999999E-3</v>
      </c>
      <c r="M322" s="168">
        <v>1.72E-3</v>
      </c>
      <c r="N322" s="169">
        <v>1.8E-3</v>
      </c>
    </row>
    <row r="323" spans="1:14" x14ac:dyDescent="0.3">
      <c r="A323" s="179" t="s">
        <v>1884</v>
      </c>
      <c r="B323" s="168" t="s">
        <v>1279</v>
      </c>
      <c r="C323" s="168" t="s">
        <v>2001</v>
      </c>
      <c r="D323" s="3">
        <v>6578210</v>
      </c>
      <c r="E323" s="3">
        <v>158727</v>
      </c>
      <c r="F323" s="180">
        <v>2021</v>
      </c>
      <c r="G323" s="181">
        <v>44362</v>
      </c>
      <c r="H323" s="168">
        <v>5.1000000000000004E-4</v>
      </c>
      <c r="I323" s="168">
        <v>3.2599999999999999E-3</v>
      </c>
      <c r="J323" s="168">
        <v>1.66E-3</v>
      </c>
      <c r="K323" s="168">
        <v>7.1000000000000002E-4</v>
      </c>
      <c r="L323" s="168">
        <v>6.6E-4</v>
      </c>
      <c r="M323" s="168">
        <v>1.0399999999999999E-3</v>
      </c>
      <c r="N323" s="169">
        <v>9.8999999999999999E-4</v>
      </c>
    </row>
    <row r="324" spans="1:14" x14ac:dyDescent="0.3">
      <c r="A324" s="179" t="s">
        <v>1885</v>
      </c>
      <c r="B324" s="168" t="s">
        <v>44</v>
      </c>
      <c r="C324" s="168" t="s">
        <v>1989</v>
      </c>
      <c r="D324" s="3">
        <v>6580770</v>
      </c>
      <c r="E324" s="3">
        <v>149668</v>
      </c>
      <c r="F324" s="180">
        <v>2021</v>
      </c>
      <c r="G324" s="181">
        <v>44362</v>
      </c>
      <c r="H324" s="168">
        <v>6.7000000000000002E-4</v>
      </c>
      <c r="I324" s="168">
        <v>3.9100000000000003E-3</v>
      </c>
      <c r="J324" s="168">
        <v>2.0300000000000001E-3</v>
      </c>
      <c r="K324" s="168">
        <v>8.4000000000000003E-4</v>
      </c>
      <c r="L324" s="168">
        <v>6.7699999999999998E-4</v>
      </c>
      <c r="M324" s="168">
        <v>1.2099999999999999E-3</v>
      </c>
      <c r="N324" s="169">
        <v>1.33E-3</v>
      </c>
    </row>
    <row r="325" spans="1:14" x14ac:dyDescent="0.3">
      <c r="A325" s="179" t="s">
        <v>1886</v>
      </c>
      <c r="B325" s="168" t="s">
        <v>550</v>
      </c>
      <c r="C325" s="168" t="s">
        <v>33</v>
      </c>
      <c r="D325" s="3">
        <v>6570050</v>
      </c>
      <c r="E325" s="3">
        <v>156953</v>
      </c>
      <c r="F325" s="180">
        <v>2021</v>
      </c>
      <c r="G325" s="181">
        <v>44363</v>
      </c>
      <c r="H325" s="168">
        <v>5.0000000000000001E-4</v>
      </c>
      <c r="I325" s="168">
        <v>3.1700000000000001E-3</v>
      </c>
      <c r="J325" s="168">
        <v>1.56E-3</v>
      </c>
      <c r="K325" s="168">
        <v>7.2999999999999996E-4</v>
      </c>
      <c r="L325" s="168">
        <v>6.1200000000000002E-4</v>
      </c>
      <c r="M325" s="168">
        <v>9.7999999999999997E-4</v>
      </c>
      <c r="N325" s="169">
        <v>1.01E-3</v>
      </c>
    </row>
    <row r="326" spans="1:14" x14ac:dyDescent="0.3">
      <c r="A326" s="179" t="s">
        <v>1887</v>
      </c>
      <c r="B326" s="168" t="s">
        <v>39</v>
      </c>
      <c r="C326" s="168" t="s">
        <v>1996</v>
      </c>
      <c r="D326" s="3">
        <v>6581590</v>
      </c>
      <c r="E326" s="3">
        <v>145234</v>
      </c>
      <c r="F326" s="180">
        <v>2021</v>
      </c>
      <c r="G326" s="181">
        <v>44363</v>
      </c>
      <c r="H326" s="168" t="s">
        <v>1742</v>
      </c>
      <c r="I326" s="168">
        <v>1.7700000000000001E-3</v>
      </c>
      <c r="J326" s="168">
        <v>1.2600000000000001E-3</v>
      </c>
      <c r="K326" s="168">
        <v>5.5999999999999995E-4</v>
      </c>
      <c r="L326" s="168">
        <v>5.5599999999999996E-4</v>
      </c>
      <c r="M326" s="168">
        <v>6.8999999999999997E-4</v>
      </c>
      <c r="N326" s="169">
        <v>7.6999999999999996E-4</v>
      </c>
    </row>
    <row r="327" spans="1:14" x14ac:dyDescent="0.3">
      <c r="A327" s="179" t="s">
        <v>1888</v>
      </c>
      <c r="B327" s="3" t="s">
        <v>1990</v>
      </c>
      <c r="C327" s="168" t="s">
        <v>2000</v>
      </c>
      <c r="D327" s="3">
        <v>6581940</v>
      </c>
      <c r="E327" s="3">
        <v>142857</v>
      </c>
      <c r="F327" s="180">
        <v>2021</v>
      </c>
      <c r="G327" s="181">
        <v>44363</v>
      </c>
      <c r="H327" s="168">
        <v>2.2799999999999999E-3</v>
      </c>
      <c r="I327" s="168">
        <v>8.2900000000000005E-3</v>
      </c>
      <c r="J327" s="168">
        <v>1.8799999999999999E-3</v>
      </c>
      <c r="K327" s="168">
        <v>7.6999999999999996E-4</v>
      </c>
      <c r="L327" s="168">
        <v>8.0500000000000005E-4</v>
      </c>
      <c r="M327" s="168">
        <v>1.5399999999999999E-3</v>
      </c>
      <c r="N327" s="169">
        <v>1.24E-3</v>
      </c>
    </row>
    <row r="328" spans="1:14" x14ac:dyDescent="0.3">
      <c r="A328" s="179" t="s">
        <v>1889</v>
      </c>
      <c r="B328" s="168" t="s">
        <v>42</v>
      </c>
      <c r="C328" s="168" t="s">
        <v>1998</v>
      </c>
      <c r="D328" s="3">
        <v>6572520</v>
      </c>
      <c r="E328" s="3">
        <v>148156</v>
      </c>
      <c r="F328" s="180">
        <v>2021</v>
      </c>
      <c r="G328" s="181">
        <v>44363</v>
      </c>
      <c r="H328" s="168">
        <v>5.1999999999999995E-4</v>
      </c>
      <c r="I328" s="168">
        <v>3.4099999999999998E-3</v>
      </c>
      <c r="J328" s="168">
        <v>1.8500000000000001E-3</v>
      </c>
      <c r="K328" s="168">
        <v>8.5999999999999998E-4</v>
      </c>
      <c r="L328" s="168">
        <v>7.54E-4</v>
      </c>
      <c r="M328" s="168">
        <v>1.0499999999999999E-3</v>
      </c>
      <c r="N328" s="169">
        <v>1.2099999999999999E-3</v>
      </c>
    </row>
    <row r="329" spans="1:14" x14ac:dyDescent="0.3">
      <c r="A329" s="179" t="s">
        <v>1890</v>
      </c>
      <c r="B329" s="168" t="s">
        <v>1116</v>
      </c>
      <c r="C329" s="168" t="s">
        <v>2002</v>
      </c>
      <c r="D329" s="168" t="s">
        <v>1741</v>
      </c>
      <c r="E329" s="3" t="s">
        <v>1741</v>
      </c>
      <c r="F329" s="180">
        <v>2021</v>
      </c>
      <c r="G329" s="181">
        <v>44363</v>
      </c>
      <c r="H329" s="168">
        <v>3.6999999999999999E-4</v>
      </c>
      <c r="I329" s="168">
        <v>2.2200000000000002E-3</v>
      </c>
      <c r="J329" s="168">
        <v>1.47E-3</v>
      </c>
      <c r="K329" s="168">
        <v>6.4000000000000005E-4</v>
      </c>
      <c r="L329" s="168">
        <v>5.44E-4</v>
      </c>
      <c r="M329" s="168">
        <v>8.4000000000000003E-4</v>
      </c>
      <c r="N329" s="169">
        <v>1.07E-3</v>
      </c>
    </row>
    <row r="330" spans="1:14" x14ac:dyDescent="0.3">
      <c r="A330" s="179" t="s">
        <v>1891</v>
      </c>
      <c r="B330" s="168" t="s">
        <v>552</v>
      </c>
      <c r="C330" s="168" t="s">
        <v>34</v>
      </c>
      <c r="D330" s="3">
        <v>6582780</v>
      </c>
      <c r="E330" s="3">
        <v>152713</v>
      </c>
      <c r="F330" s="180">
        <v>2021</v>
      </c>
      <c r="G330" s="181">
        <v>44363</v>
      </c>
      <c r="H330" s="168">
        <v>9.1E-4</v>
      </c>
      <c r="I330" s="168">
        <v>5.5199999999999997E-3</v>
      </c>
      <c r="J330" s="168">
        <v>4.9300000000000004E-3</v>
      </c>
      <c r="K330" s="168">
        <v>2.7599999999999999E-3</v>
      </c>
      <c r="L330" s="168">
        <v>1.6900000000000001E-3</v>
      </c>
      <c r="M330" s="168">
        <v>2.2599999999999999E-3</v>
      </c>
      <c r="N330" s="169">
        <v>3.5599999999999998E-3</v>
      </c>
    </row>
    <row r="331" spans="1:14" x14ac:dyDescent="0.3">
      <c r="A331" s="179" t="s">
        <v>1892</v>
      </c>
      <c r="B331" s="168" t="s">
        <v>553</v>
      </c>
      <c r="C331" s="168" t="s">
        <v>35</v>
      </c>
      <c r="D331" s="3">
        <v>6583661</v>
      </c>
      <c r="E331" s="3">
        <v>146245</v>
      </c>
      <c r="F331" s="180">
        <v>2021</v>
      </c>
      <c r="G331" s="181">
        <v>44363</v>
      </c>
      <c r="H331" s="168">
        <v>4.3299999999999996E-3</v>
      </c>
      <c r="I331" s="168">
        <v>2.41E-2</v>
      </c>
      <c r="J331" s="168">
        <v>1.5699999999999999E-2</v>
      </c>
      <c r="K331" s="168">
        <v>7.0299999999999998E-3</v>
      </c>
      <c r="L331" s="168">
        <v>9.5899999999999996E-3</v>
      </c>
      <c r="M331" s="168">
        <v>1.0500000000000001E-2</v>
      </c>
      <c r="N331" s="169">
        <v>8.5500000000000003E-3</v>
      </c>
    </row>
    <row r="332" spans="1:14" x14ac:dyDescent="0.3">
      <c r="A332" s="179" t="s">
        <v>1893</v>
      </c>
      <c r="B332" s="168" t="s">
        <v>38</v>
      </c>
      <c r="C332" s="168" t="s">
        <v>1995</v>
      </c>
      <c r="D332" s="3">
        <v>6580210</v>
      </c>
      <c r="E332" s="3">
        <v>145070</v>
      </c>
      <c r="F332" s="180">
        <v>2021</v>
      </c>
      <c r="G332" s="181">
        <v>44363</v>
      </c>
      <c r="H332" s="168">
        <v>6.8999999999999997E-4</v>
      </c>
      <c r="I332" s="168">
        <v>2.7000000000000001E-3</v>
      </c>
      <c r="J332" s="168">
        <v>1.3600000000000001E-3</v>
      </c>
      <c r="K332" s="168">
        <v>5.9000000000000003E-4</v>
      </c>
      <c r="L332" s="168">
        <v>6.4000000000000005E-4</v>
      </c>
      <c r="M332" s="168">
        <v>8.8000000000000003E-4</v>
      </c>
      <c r="N332" s="169">
        <v>9.7999999999999997E-4</v>
      </c>
    </row>
    <row r="333" spans="1:14" x14ac:dyDescent="0.3">
      <c r="A333" s="179" t="s">
        <v>1894</v>
      </c>
      <c r="B333" s="168" t="s">
        <v>46</v>
      </c>
      <c r="C333" s="168" t="s">
        <v>46</v>
      </c>
      <c r="D333" s="23" t="s">
        <v>1282</v>
      </c>
      <c r="E333" s="23" t="s">
        <v>1283</v>
      </c>
      <c r="F333" s="180">
        <v>2021</v>
      </c>
      <c r="G333" s="181">
        <v>44363</v>
      </c>
      <c r="H333" s="168">
        <v>4.0000000000000002E-4</v>
      </c>
      <c r="I333" s="168">
        <v>3.1800000000000001E-3</v>
      </c>
      <c r="J333" s="168">
        <v>1.2199999999999999E-3</v>
      </c>
      <c r="K333" s="168">
        <v>4.8000000000000001E-4</v>
      </c>
      <c r="L333" s="168">
        <v>4.37E-4</v>
      </c>
      <c r="M333" s="168">
        <v>6.9999999999999999E-4</v>
      </c>
      <c r="N333" s="169">
        <v>7.2000000000000005E-4</v>
      </c>
    </row>
    <row r="334" spans="1:14" x14ac:dyDescent="0.3">
      <c r="A334" s="179" t="s">
        <v>1895</v>
      </c>
      <c r="B334" s="168" t="s">
        <v>553</v>
      </c>
      <c r="C334" s="168" t="s">
        <v>1994</v>
      </c>
      <c r="D334" s="168" t="s">
        <v>1741</v>
      </c>
      <c r="E334" s="168" t="s">
        <v>1741</v>
      </c>
      <c r="F334" s="180">
        <v>2021</v>
      </c>
      <c r="G334" s="181">
        <v>44363</v>
      </c>
      <c r="H334" s="168">
        <v>1.64E-3</v>
      </c>
      <c r="I334" s="168">
        <v>5.8199999999999997E-3</v>
      </c>
      <c r="J334" s="168">
        <v>3.8800000000000002E-3</v>
      </c>
      <c r="K334" s="168">
        <v>1.6199999999999999E-3</v>
      </c>
      <c r="L334" s="168">
        <v>1.75E-3</v>
      </c>
      <c r="M334" s="168">
        <v>2.5699999999999998E-3</v>
      </c>
      <c r="N334" s="169">
        <v>2.0699999999999998E-3</v>
      </c>
    </row>
    <row r="335" spans="1:14" x14ac:dyDescent="0.3">
      <c r="A335" s="179" t="s">
        <v>1896</v>
      </c>
      <c r="B335" s="168" t="s">
        <v>553</v>
      </c>
      <c r="C335" s="168" t="s">
        <v>1330</v>
      </c>
      <c r="D335" s="168" t="s">
        <v>1741</v>
      </c>
      <c r="E335" s="168" t="s">
        <v>1741</v>
      </c>
      <c r="F335" s="180">
        <v>2021</v>
      </c>
      <c r="G335" s="181">
        <v>44363</v>
      </c>
      <c r="H335" s="168">
        <v>2.5300000000000001E-3</v>
      </c>
      <c r="I335" s="168">
        <v>8.6700000000000006E-3</v>
      </c>
      <c r="J335" s="168">
        <v>4.28E-3</v>
      </c>
      <c r="K335" s="168">
        <v>1.8799999999999999E-3</v>
      </c>
      <c r="L335" s="168">
        <v>2.3800000000000002E-3</v>
      </c>
      <c r="M335" s="168">
        <v>2.9299999999999999E-3</v>
      </c>
      <c r="N335" s="169">
        <v>2.48E-3</v>
      </c>
    </row>
    <row r="336" spans="1:14" x14ac:dyDescent="0.3">
      <c r="A336" s="179" t="s">
        <v>1897</v>
      </c>
      <c r="B336" s="168" t="s">
        <v>37</v>
      </c>
      <c r="C336" s="168" t="s">
        <v>37</v>
      </c>
      <c r="D336" s="168" t="s">
        <v>1741</v>
      </c>
      <c r="E336" s="3" t="s">
        <v>1741</v>
      </c>
      <c r="F336" s="180">
        <v>2021</v>
      </c>
      <c r="G336" s="181">
        <v>44363</v>
      </c>
      <c r="H336" s="168" t="s">
        <v>1742</v>
      </c>
      <c r="I336" s="168">
        <v>1.97E-3</v>
      </c>
      <c r="J336" s="168">
        <v>1.5100000000000001E-3</v>
      </c>
      <c r="K336" s="168">
        <v>6.4000000000000005E-4</v>
      </c>
      <c r="L336" s="168">
        <v>5.8100000000000003E-4</v>
      </c>
      <c r="M336" s="168">
        <v>7.6999999999999996E-4</v>
      </c>
      <c r="N336" s="169">
        <v>9.7000000000000005E-4</v>
      </c>
    </row>
    <row r="337" spans="1:14" x14ac:dyDescent="0.3">
      <c r="A337" s="179" t="s">
        <v>1898</v>
      </c>
      <c r="B337" s="168" t="s">
        <v>546</v>
      </c>
      <c r="C337" s="168" t="s">
        <v>32</v>
      </c>
      <c r="D337" s="3">
        <v>6576900</v>
      </c>
      <c r="E337" s="3">
        <v>152125</v>
      </c>
      <c r="F337" s="180">
        <v>2021</v>
      </c>
      <c r="G337" s="181">
        <v>44390</v>
      </c>
      <c r="H337" s="168">
        <v>3.6000000000000002E-4</v>
      </c>
      <c r="I337" s="168">
        <v>1.99E-3</v>
      </c>
      <c r="J337" s="168">
        <v>1.8600000000000001E-3</v>
      </c>
      <c r="K337" s="168">
        <v>8.4999999999999995E-4</v>
      </c>
      <c r="L337" s="168">
        <v>4.5899999999999999E-4</v>
      </c>
      <c r="M337" s="168">
        <v>9.8999999999999999E-4</v>
      </c>
      <c r="N337" s="169">
        <v>1.2800000000000001E-3</v>
      </c>
    </row>
    <row r="338" spans="1:14" x14ac:dyDescent="0.3">
      <c r="A338" s="179" t="s">
        <v>1899</v>
      </c>
      <c r="B338" s="168" t="s">
        <v>1279</v>
      </c>
      <c r="C338" s="168" t="s">
        <v>2001</v>
      </c>
      <c r="D338" s="3">
        <v>6578210</v>
      </c>
      <c r="E338" s="3">
        <v>158727</v>
      </c>
      <c r="F338" s="180">
        <v>2021</v>
      </c>
      <c r="G338" s="181">
        <v>44390</v>
      </c>
      <c r="H338" s="168">
        <v>4.8999999999999998E-4</v>
      </c>
      <c r="I338" s="168">
        <v>2.3500000000000001E-3</v>
      </c>
      <c r="J338" s="168">
        <v>1.2800000000000001E-3</v>
      </c>
      <c r="K338" s="168">
        <v>5.1999999999999995E-4</v>
      </c>
      <c r="L338" s="168">
        <v>4.1100000000000002E-4</v>
      </c>
      <c r="M338" s="168">
        <v>7.2999999999999996E-4</v>
      </c>
      <c r="N338" s="169">
        <v>8.3000000000000001E-4</v>
      </c>
    </row>
    <row r="339" spans="1:14" x14ac:dyDescent="0.3">
      <c r="A339" s="179" t="s">
        <v>1900</v>
      </c>
      <c r="B339" s="168" t="s">
        <v>550</v>
      </c>
      <c r="C339" s="168" t="s">
        <v>33</v>
      </c>
      <c r="D339" s="3">
        <v>6570050</v>
      </c>
      <c r="E339" s="3">
        <v>156953</v>
      </c>
      <c r="F339" s="180">
        <v>2021</v>
      </c>
      <c r="G339" s="181">
        <v>44390</v>
      </c>
      <c r="H339" s="168">
        <v>5.4000000000000001E-4</v>
      </c>
      <c r="I339" s="168">
        <v>3.64E-3</v>
      </c>
      <c r="J339" s="168">
        <v>3.8E-3</v>
      </c>
      <c r="K339" s="168">
        <v>1.9E-3</v>
      </c>
      <c r="L339" s="168">
        <v>9.2199999999999997E-4</v>
      </c>
      <c r="M339" s="168">
        <v>1.6800000000000001E-3</v>
      </c>
      <c r="N339" s="169">
        <v>2.47E-3</v>
      </c>
    </row>
    <row r="340" spans="1:14" x14ac:dyDescent="0.3">
      <c r="A340" s="179" t="s">
        <v>1901</v>
      </c>
      <c r="B340" s="168" t="s">
        <v>552</v>
      </c>
      <c r="C340" s="168" t="s">
        <v>34</v>
      </c>
      <c r="D340" s="3">
        <v>6582780</v>
      </c>
      <c r="E340" s="3">
        <v>152713</v>
      </c>
      <c r="F340" s="180">
        <v>2021</v>
      </c>
      <c r="G340" s="181">
        <v>44390</v>
      </c>
      <c r="H340" s="168">
        <v>6.4000000000000005E-4</v>
      </c>
      <c r="I340" s="168">
        <v>3.8800000000000002E-3</v>
      </c>
      <c r="J340" s="168">
        <v>1.7700000000000001E-3</v>
      </c>
      <c r="K340" s="168">
        <v>8.0000000000000004E-4</v>
      </c>
      <c r="L340" s="168">
        <v>4.7899999999999999E-4</v>
      </c>
      <c r="M340" s="168">
        <v>8.5999999999999998E-4</v>
      </c>
      <c r="N340" s="169">
        <v>1.0499999999999999E-3</v>
      </c>
    </row>
    <row r="341" spans="1:14" x14ac:dyDescent="0.3">
      <c r="A341" s="179" t="s">
        <v>1902</v>
      </c>
      <c r="B341" s="168" t="s">
        <v>44</v>
      </c>
      <c r="C341" s="168" t="s">
        <v>1989</v>
      </c>
      <c r="D341" s="3">
        <v>6580770</v>
      </c>
      <c r="E341" s="3">
        <v>149668</v>
      </c>
      <c r="F341" s="180">
        <v>2021</v>
      </c>
      <c r="G341" s="181">
        <v>44390</v>
      </c>
      <c r="H341" s="168">
        <v>6.4000000000000005E-4</v>
      </c>
      <c r="I341" s="168">
        <v>2.97E-3</v>
      </c>
      <c r="J341" s="168">
        <v>1.4499999999999999E-3</v>
      </c>
      <c r="K341" s="168">
        <v>6.3000000000000003E-4</v>
      </c>
      <c r="L341" s="168">
        <v>3.5399999999999999E-4</v>
      </c>
      <c r="M341" s="168">
        <v>8.8000000000000003E-4</v>
      </c>
      <c r="N341" s="169">
        <v>9.5E-4</v>
      </c>
    </row>
    <row r="342" spans="1:14" x14ac:dyDescent="0.3">
      <c r="A342" s="179" t="s">
        <v>1903</v>
      </c>
      <c r="B342" s="168" t="s">
        <v>553</v>
      </c>
      <c r="C342" s="168" t="s">
        <v>35</v>
      </c>
      <c r="D342" s="3">
        <v>6583661</v>
      </c>
      <c r="E342" s="3">
        <v>146245</v>
      </c>
      <c r="F342" s="180">
        <v>2021</v>
      </c>
      <c r="G342" s="181">
        <v>44392</v>
      </c>
      <c r="H342" s="168">
        <v>3.2699999999999999E-3</v>
      </c>
      <c r="I342" s="168">
        <v>2.3800000000000002E-2</v>
      </c>
      <c r="J342" s="168">
        <v>2.1700000000000001E-2</v>
      </c>
      <c r="K342" s="168">
        <v>9.1500000000000001E-3</v>
      </c>
      <c r="L342" s="168">
        <v>1.23E-2</v>
      </c>
      <c r="M342" s="168">
        <v>1.6E-2</v>
      </c>
      <c r="N342" s="169">
        <v>1.34E-2</v>
      </c>
    </row>
    <row r="343" spans="1:14" x14ac:dyDescent="0.3">
      <c r="A343" s="179" t="s">
        <v>1904</v>
      </c>
      <c r="B343" s="168" t="s">
        <v>38</v>
      </c>
      <c r="C343" s="168" t="s">
        <v>1995</v>
      </c>
      <c r="D343" s="3">
        <v>6580210</v>
      </c>
      <c r="E343" s="3">
        <v>145070</v>
      </c>
      <c r="F343" s="180">
        <v>2021</v>
      </c>
      <c r="G343" s="181">
        <v>44392</v>
      </c>
      <c r="H343" s="168">
        <v>4.8000000000000001E-4</v>
      </c>
      <c r="I343" s="168">
        <v>2.81E-3</v>
      </c>
      <c r="J343" s="168">
        <v>2.2100000000000002E-3</v>
      </c>
      <c r="K343" s="168">
        <v>1.0499999999999999E-3</v>
      </c>
      <c r="L343" s="168">
        <v>7.2300000000000001E-4</v>
      </c>
      <c r="M343" s="168">
        <v>9.3000000000000005E-4</v>
      </c>
      <c r="N343" s="169">
        <v>1.4300000000000001E-3</v>
      </c>
    </row>
    <row r="344" spans="1:14" x14ac:dyDescent="0.3">
      <c r="A344" s="179" t="s">
        <v>1905</v>
      </c>
      <c r="B344" s="168" t="s">
        <v>39</v>
      </c>
      <c r="C344" s="168" t="s">
        <v>1996</v>
      </c>
      <c r="D344" s="3">
        <v>6581590</v>
      </c>
      <c r="E344" s="3">
        <v>145234</v>
      </c>
      <c r="F344" s="180">
        <v>2021</v>
      </c>
      <c r="G344" s="181">
        <v>44392</v>
      </c>
      <c r="H344" s="168" t="s">
        <v>1742</v>
      </c>
      <c r="I344" s="168">
        <v>1.8E-3</v>
      </c>
      <c r="J344" s="168">
        <v>7.6000000000000004E-4</v>
      </c>
      <c r="K344" s="168">
        <v>3.6999999999999999E-4</v>
      </c>
      <c r="L344" s="168">
        <v>3.1399999999999999E-4</v>
      </c>
      <c r="M344" s="168">
        <v>5.0000000000000001E-4</v>
      </c>
      <c r="N344" s="169">
        <v>4.6999999999999999E-4</v>
      </c>
    </row>
    <row r="345" spans="1:14" x14ac:dyDescent="0.3">
      <c r="A345" s="179" t="s">
        <v>1906</v>
      </c>
      <c r="B345" s="3" t="s">
        <v>1990</v>
      </c>
      <c r="C345" s="168" t="s">
        <v>2000</v>
      </c>
      <c r="D345" s="3">
        <v>6581940</v>
      </c>
      <c r="E345" s="3">
        <v>142857</v>
      </c>
      <c r="F345" s="180">
        <v>2021</v>
      </c>
      <c r="G345" s="181">
        <v>44392</v>
      </c>
      <c r="H345" s="168">
        <v>9.7000000000000005E-4</v>
      </c>
      <c r="I345" s="168">
        <v>2.7899999999999999E-3</v>
      </c>
      <c r="J345" s="168">
        <v>1.09E-3</v>
      </c>
      <c r="K345" s="168">
        <v>4.0999999999999999E-4</v>
      </c>
      <c r="L345" s="168">
        <v>3.9899999999999999E-4</v>
      </c>
      <c r="M345" s="168">
        <v>7.6000000000000004E-4</v>
      </c>
      <c r="N345" s="169">
        <v>7.1000000000000002E-4</v>
      </c>
    </row>
    <row r="346" spans="1:14" x14ac:dyDescent="0.3">
      <c r="A346" s="179" t="s">
        <v>1907</v>
      </c>
      <c r="B346" s="168" t="s">
        <v>42</v>
      </c>
      <c r="C346" s="168" t="s">
        <v>1998</v>
      </c>
      <c r="D346" s="3">
        <v>6572520</v>
      </c>
      <c r="E346" s="3">
        <v>148156</v>
      </c>
      <c r="F346" s="180">
        <v>2021</v>
      </c>
      <c r="G346" s="181">
        <v>44392</v>
      </c>
      <c r="H346" s="168">
        <v>4.2000000000000002E-4</v>
      </c>
      <c r="I346" s="168">
        <v>2.66E-3</v>
      </c>
      <c r="J346" s="168">
        <v>1.1000000000000001E-3</v>
      </c>
      <c r="K346" s="168">
        <v>4.4999999999999999E-4</v>
      </c>
      <c r="L346" s="168">
        <v>3.28E-4</v>
      </c>
      <c r="M346" s="168">
        <v>5.9999999999999995E-4</v>
      </c>
      <c r="N346" s="169">
        <v>7.2000000000000005E-4</v>
      </c>
    </row>
    <row r="347" spans="1:14" x14ac:dyDescent="0.3">
      <c r="A347" s="179" t="s">
        <v>1908</v>
      </c>
      <c r="B347" s="168" t="s">
        <v>46</v>
      </c>
      <c r="C347" s="168" t="s">
        <v>46</v>
      </c>
      <c r="D347" s="23" t="s">
        <v>1282</v>
      </c>
      <c r="E347" s="23" t="s">
        <v>1283</v>
      </c>
      <c r="F347" s="180">
        <v>2021</v>
      </c>
      <c r="G347" s="181">
        <v>44392</v>
      </c>
      <c r="H347" s="168">
        <v>4.0000000000000002E-4</v>
      </c>
      <c r="I347" s="168">
        <v>2.3600000000000001E-3</v>
      </c>
      <c r="J347" s="168">
        <v>1.2700000000000001E-3</v>
      </c>
      <c r="K347" s="168">
        <v>5.1000000000000004E-4</v>
      </c>
      <c r="L347" s="168">
        <v>4.6000000000000001E-4</v>
      </c>
      <c r="M347" s="168">
        <v>6.8000000000000005E-4</v>
      </c>
      <c r="N347" s="169">
        <v>7.7999999999999999E-4</v>
      </c>
    </row>
    <row r="348" spans="1:14" x14ac:dyDescent="0.3">
      <c r="A348" s="179" t="s">
        <v>1909</v>
      </c>
      <c r="B348" s="168" t="s">
        <v>1116</v>
      </c>
      <c r="C348" s="168" t="s">
        <v>2002</v>
      </c>
      <c r="D348" s="168" t="s">
        <v>1741</v>
      </c>
      <c r="E348" s="3" t="s">
        <v>1741</v>
      </c>
      <c r="F348" s="180">
        <v>2021</v>
      </c>
      <c r="G348" s="181">
        <v>44392</v>
      </c>
      <c r="H348" s="168">
        <v>3.5E-4</v>
      </c>
      <c r="I348" s="168">
        <v>2.0699999999999998E-3</v>
      </c>
      <c r="J348" s="168">
        <v>9.5E-4</v>
      </c>
      <c r="K348" s="168">
        <v>3.6999999999999999E-4</v>
      </c>
      <c r="L348" s="168">
        <v>4.0200000000000001E-4</v>
      </c>
      <c r="M348" s="168">
        <v>5.1999999999999995E-4</v>
      </c>
      <c r="N348" s="169">
        <v>5.9999999999999995E-4</v>
      </c>
    </row>
    <row r="349" spans="1:14" x14ac:dyDescent="0.3">
      <c r="A349" s="179" t="s">
        <v>1910</v>
      </c>
      <c r="B349" s="168" t="s">
        <v>553</v>
      </c>
      <c r="C349" s="168" t="s">
        <v>1994</v>
      </c>
      <c r="D349" s="168" t="s">
        <v>1741</v>
      </c>
      <c r="E349" s="168" t="s">
        <v>1741</v>
      </c>
      <c r="F349" s="180">
        <v>2021</v>
      </c>
      <c r="G349" s="181">
        <v>44392</v>
      </c>
      <c r="H349" s="168">
        <v>1.1800000000000001E-3</v>
      </c>
      <c r="I349" s="168">
        <v>5.9300000000000004E-3</v>
      </c>
      <c r="J349" s="168">
        <v>3.8300000000000001E-3</v>
      </c>
      <c r="K349" s="168">
        <v>1.49E-3</v>
      </c>
      <c r="L349" s="168">
        <v>1.9E-3</v>
      </c>
      <c r="M349" s="168">
        <v>2.7399999999999998E-3</v>
      </c>
      <c r="N349" s="169">
        <v>2.0899999999999998E-3</v>
      </c>
    </row>
    <row r="350" spans="1:14" x14ac:dyDescent="0.3">
      <c r="A350" s="179" t="s">
        <v>1911</v>
      </c>
      <c r="B350" s="168" t="s">
        <v>553</v>
      </c>
      <c r="C350" s="168" t="s">
        <v>1330</v>
      </c>
      <c r="D350" s="168" t="s">
        <v>1741</v>
      </c>
      <c r="E350" s="3" t="s">
        <v>1741</v>
      </c>
      <c r="F350" s="180">
        <v>2021</v>
      </c>
      <c r="G350" s="181">
        <v>44392</v>
      </c>
      <c r="H350" s="168">
        <v>1.82E-3</v>
      </c>
      <c r="I350" s="168">
        <v>7.6400000000000001E-3</v>
      </c>
      <c r="J350" s="168">
        <v>2.7699999999999999E-3</v>
      </c>
      <c r="K350" s="168">
        <v>1.1100000000000001E-3</v>
      </c>
      <c r="L350" s="168">
        <v>1.33E-3</v>
      </c>
      <c r="M350" s="168">
        <v>1.7700000000000001E-3</v>
      </c>
      <c r="N350" s="169">
        <v>1.5499999999999999E-3</v>
      </c>
    </row>
    <row r="351" spans="1:14" x14ac:dyDescent="0.3">
      <c r="A351" s="179" t="s">
        <v>1912</v>
      </c>
      <c r="B351" s="168" t="s">
        <v>37</v>
      </c>
      <c r="C351" s="168" t="s">
        <v>37</v>
      </c>
      <c r="D351" s="168" t="s">
        <v>1741</v>
      </c>
      <c r="E351" s="3" t="s">
        <v>1741</v>
      </c>
      <c r="F351" s="180">
        <v>2021</v>
      </c>
      <c r="G351" s="181">
        <v>44392</v>
      </c>
      <c r="H351" s="168" t="s">
        <v>1742</v>
      </c>
      <c r="I351" s="168">
        <v>1.6800000000000001E-3</v>
      </c>
      <c r="J351" s="168">
        <v>1.15E-3</v>
      </c>
      <c r="K351" s="168">
        <v>4.6000000000000001E-4</v>
      </c>
      <c r="L351" s="168">
        <v>4.84E-4</v>
      </c>
      <c r="M351" s="168">
        <v>6.0999999999999997E-4</v>
      </c>
      <c r="N351" s="169">
        <v>7.1000000000000002E-4</v>
      </c>
    </row>
    <row r="352" spans="1:14" x14ac:dyDescent="0.3">
      <c r="A352" s="179" t="s">
        <v>1913</v>
      </c>
      <c r="B352" s="168" t="s">
        <v>546</v>
      </c>
      <c r="C352" s="168" t="s">
        <v>32</v>
      </c>
      <c r="D352" s="3">
        <v>6576900</v>
      </c>
      <c r="E352" s="3">
        <v>152125</v>
      </c>
      <c r="F352" s="180">
        <v>2021</v>
      </c>
      <c r="G352" s="181">
        <v>44424</v>
      </c>
      <c r="H352" s="168">
        <v>3.8000000000000002E-4</v>
      </c>
      <c r="I352" s="168">
        <v>2.33E-3</v>
      </c>
      <c r="J352" s="168">
        <v>1.48E-3</v>
      </c>
      <c r="K352" s="168">
        <v>6.8999999999999997E-4</v>
      </c>
      <c r="L352" s="168">
        <v>6.7299999999999999E-4</v>
      </c>
      <c r="M352" s="168">
        <v>1.1800000000000001E-3</v>
      </c>
      <c r="N352" s="169">
        <v>1.0399999999999999E-3</v>
      </c>
    </row>
    <row r="353" spans="1:14" x14ac:dyDescent="0.3">
      <c r="A353" s="179" t="s">
        <v>1914</v>
      </c>
      <c r="B353" s="168" t="s">
        <v>1279</v>
      </c>
      <c r="C353" s="168" t="s">
        <v>2001</v>
      </c>
      <c r="D353" s="3">
        <v>6578210</v>
      </c>
      <c r="E353" s="3">
        <v>158727</v>
      </c>
      <c r="F353" s="180">
        <v>2021</v>
      </c>
      <c r="G353" s="181">
        <v>44424</v>
      </c>
      <c r="H353" s="168">
        <v>3.3E-4</v>
      </c>
      <c r="I353" s="168">
        <v>2.8800000000000002E-3</v>
      </c>
      <c r="J353" s="168">
        <v>1.08E-3</v>
      </c>
      <c r="K353" s="168">
        <v>5.1999999999999995E-4</v>
      </c>
      <c r="L353" s="168">
        <v>4.8099999999999998E-4</v>
      </c>
      <c r="M353" s="168">
        <v>7.9000000000000001E-4</v>
      </c>
      <c r="N353" s="169">
        <v>6.7000000000000002E-4</v>
      </c>
    </row>
    <row r="354" spans="1:14" x14ac:dyDescent="0.3">
      <c r="A354" s="179" t="s">
        <v>1915</v>
      </c>
      <c r="B354" s="168" t="s">
        <v>550</v>
      </c>
      <c r="C354" s="168" t="s">
        <v>33</v>
      </c>
      <c r="D354" s="3">
        <v>6570050</v>
      </c>
      <c r="E354" s="3">
        <v>156953</v>
      </c>
      <c r="F354" s="180">
        <v>2021</v>
      </c>
      <c r="G354" s="181">
        <v>44424</v>
      </c>
      <c r="H354" s="168">
        <v>3.3E-4</v>
      </c>
      <c r="I354" s="168">
        <v>2.2200000000000002E-3</v>
      </c>
      <c r="J354" s="168">
        <v>1.1000000000000001E-3</v>
      </c>
      <c r="K354" s="168">
        <v>4.8000000000000001E-4</v>
      </c>
      <c r="L354" s="168">
        <v>4.08E-4</v>
      </c>
      <c r="M354" s="168">
        <v>7.5000000000000002E-4</v>
      </c>
      <c r="N354" s="169">
        <v>6.8999999999999997E-4</v>
      </c>
    </row>
    <row r="355" spans="1:14" x14ac:dyDescent="0.3">
      <c r="A355" s="179" t="s">
        <v>1916</v>
      </c>
      <c r="B355" s="168" t="s">
        <v>552</v>
      </c>
      <c r="C355" s="168" t="s">
        <v>34</v>
      </c>
      <c r="D355" s="3">
        <v>6582780</v>
      </c>
      <c r="E355" s="3">
        <v>152713</v>
      </c>
      <c r="F355" s="180">
        <v>2021</v>
      </c>
      <c r="G355" s="181">
        <v>44424</v>
      </c>
      <c r="H355" s="168">
        <v>6.2E-4</v>
      </c>
      <c r="I355" s="168">
        <v>3.79E-3</v>
      </c>
      <c r="J355" s="168">
        <v>1.16E-3</v>
      </c>
      <c r="K355" s="168">
        <v>5.0000000000000001E-4</v>
      </c>
      <c r="L355" s="168">
        <v>5.3899999999999998E-4</v>
      </c>
      <c r="M355" s="168">
        <v>8.0999999999999996E-4</v>
      </c>
      <c r="N355" s="169">
        <v>7.6000000000000004E-4</v>
      </c>
    </row>
    <row r="356" spans="1:14" x14ac:dyDescent="0.3">
      <c r="A356" s="179" t="s">
        <v>1917</v>
      </c>
      <c r="B356" s="168" t="s">
        <v>553</v>
      </c>
      <c r="C356" s="168" t="s">
        <v>35</v>
      </c>
      <c r="D356" s="3">
        <v>6583661</v>
      </c>
      <c r="E356" s="3">
        <v>146245</v>
      </c>
      <c r="F356" s="180">
        <v>2021</v>
      </c>
      <c r="G356" s="181">
        <v>44424</v>
      </c>
      <c r="H356" s="168">
        <v>4.1399999999999996E-3</v>
      </c>
      <c r="I356" s="168">
        <v>2.7E-2</v>
      </c>
      <c r="J356" s="168">
        <v>1.8700000000000001E-2</v>
      </c>
      <c r="K356" s="168">
        <v>7.3899999999999999E-3</v>
      </c>
      <c r="L356" s="168">
        <v>1.14E-2</v>
      </c>
      <c r="M356" s="168">
        <v>1.6799999999999999E-2</v>
      </c>
      <c r="N356" s="169">
        <v>1.04E-2</v>
      </c>
    </row>
    <row r="357" spans="1:14" x14ac:dyDescent="0.3">
      <c r="A357" s="179" t="s">
        <v>1918</v>
      </c>
      <c r="B357" s="168" t="s">
        <v>44</v>
      </c>
      <c r="C357" s="168" t="s">
        <v>1989</v>
      </c>
      <c r="D357" s="3">
        <v>6580770</v>
      </c>
      <c r="E357" s="3">
        <v>149668</v>
      </c>
      <c r="F357" s="180">
        <v>2021</v>
      </c>
      <c r="G357" s="181">
        <v>44424</v>
      </c>
      <c r="H357" s="168">
        <v>5.5000000000000003E-4</v>
      </c>
      <c r="I357" s="168">
        <v>2.5300000000000001E-3</v>
      </c>
      <c r="J357" s="168">
        <v>1.5100000000000001E-3</v>
      </c>
      <c r="K357" s="168">
        <v>6.7000000000000002E-4</v>
      </c>
      <c r="L357" s="168">
        <v>7.7099999999999998E-4</v>
      </c>
      <c r="M357" s="168">
        <v>1.2899999999999999E-3</v>
      </c>
      <c r="N357" s="169">
        <v>1E-3</v>
      </c>
    </row>
    <row r="358" spans="1:14" x14ac:dyDescent="0.3">
      <c r="A358" s="179" t="s">
        <v>1919</v>
      </c>
      <c r="B358" s="168" t="s">
        <v>38</v>
      </c>
      <c r="C358" s="168" t="s">
        <v>1995</v>
      </c>
      <c r="D358" s="3">
        <v>6580210</v>
      </c>
      <c r="E358" s="3">
        <v>145070</v>
      </c>
      <c r="F358" s="180">
        <v>2021</v>
      </c>
      <c r="G358" s="181">
        <v>44424</v>
      </c>
      <c r="H358" s="168">
        <v>4.8000000000000001E-4</v>
      </c>
      <c r="I358" s="168">
        <v>2.5100000000000001E-3</v>
      </c>
      <c r="J358" s="168">
        <v>1.2099999999999999E-3</v>
      </c>
      <c r="K358" s="168">
        <v>5.5999999999999995E-4</v>
      </c>
      <c r="L358" s="168">
        <v>6.0700000000000001E-4</v>
      </c>
      <c r="M358" s="168">
        <v>7.9000000000000001E-4</v>
      </c>
      <c r="N358" s="169">
        <v>8.0000000000000004E-4</v>
      </c>
    </row>
    <row r="359" spans="1:14" x14ac:dyDescent="0.3">
      <c r="A359" s="179" t="s">
        <v>1920</v>
      </c>
      <c r="B359" s="168" t="s">
        <v>39</v>
      </c>
      <c r="C359" s="168" t="s">
        <v>1996</v>
      </c>
      <c r="D359" s="3">
        <v>6581590</v>
      </c>
      <c r="E359" s="3">
        <v>145234</v>
      </c>
      <c r="F359" s="180">
        <v>2021</v>
      </c>
      <c r="G359" s="181">
        <v>44424</v>
      </c>
      <c r="H359" s="168" t="s">
        <v>1742</v>
      </c>
      <c r="I359" s="168">
        <v>1.64E-3</v>
      </c>
      <c r="J359" s="168">
        <v>6.8000000000000005E-4</v>
      </c>
      <c r="K359" s="168">
        <v>2.9999999999999997E-4</v>
      </c>
      <c r="L359" s="168">
        <v>2.52E-4</v>
      </c>
      <c r="M359" s="168">
        <v>5.2999999999999998E-4</v>
      </c>
      <c r="N359" s="169">
        <v>4.0999999999999999E-4</v>
      </c>
    </row>
    <row r="360" spans="1:14" x14ac:dyDescent="0.3">
      <c r="A360" s="179" t="s">
        <v>1921</v>
      </c>
      <c r="B360" s="3" t="s">
        <v>1990</v>
      </c>
      <c r="C360" s="168" t="s">
        <v>2000</v>
      </c>
      <c r="D360" s="3">
        <v>6581940</v>
      </c>
      <c r="E360" s="3">
        <v>142857</v>
      </c>
      <c r="F360" s="180">
        <v>2021</v>
      </c>
      <c r="G360" s="181">
        <v>44424</v>
      </c>
      <c r="H360" s="168">
        <v>1.1800000000000001E-3</v>
      </c>
      <c r="I360" s="168">
        <v>3.3800000000000002E-3</v>
      </c>
      <c r="J360" s="168">
        <v>9.8999999999999999E-4</v>
      </c>
      <c r="K360" s="168">
        <v>4.4000000000000002E-4</v>
      </c>
      <c r="L360" s="168">
        <v>4.35E-4</v>
      </c>
      <c r="M360" s="168">
        <v>9.6000000000000002E-4</v>
      </c>
      <c r="N360" s="169">
        <v>7.2999999999999996E-4</v>
      </c>
    </row>
    <row r="361" spans="1:14" x14ac:dyDescent="0.3">
      <c r="A361" s="179" t="s">
        <v>1922</v>
      </c>
      <c r="B361" s="168" t="s">
        <v>42</v>
      </c>
      <c r="C361" s="168" t="s">
        <v>1998</v>
      </c>
      <c r="D361" s="3">
        <v>6572520</v>
      </c>
      <c r="E361" s="3">
        <v>148156</v>
      </c>
      <c r="F361" s="180">
        <v>2021</v>
      </c>
      <c r="G361" s="181">
        <v>44424</v>
      </c>
      <c r="H361" s="168">
        <v>4.6999999999999999E-4</v>
      </c>
      <c r="I361" s="168">
        <v>3.0100000000000001E-3</v>
      </c>
      <c r="J361" s="168">
        <v>1.0499999999999999E-3</v>
      </c>
      <c r="K361" s="168">
        <v>4.8000000000000001E-4</v>
      </c>
      <c r="L361" s="168">
        <v>4.55E-4</v>
      </c>
      <c r="M361" s="168">
        <v>7.9000000000000001E-4</v>
      </c>
      <c r="N361" s="169">
        <v>7.2999999999999996E-4</v>
      </c>
    </row>
    <row r="362" spans="1:14" x14ac:dyDescent="0.3">
      <c r="A362" s="179" t="s">
        <v>1923</v>
      </c>
      <c r="B362" s="168" t="s">
        <v>46</v>
      </c>
      <c r="C362" s="168" t="s">
        <v>46</v>
      </c>
      <c r="D362" s="23" t="s">
        <v>1282</v>
      </c>
      <c r="E362" s="23" t="s">
        <v>1283</v>
      </c>
      <c r="F362" s="180">
        <v>2021</v>
      </c>
      <c r="G362" s="181">
        <v>44424</v>
      </c>
      <c r="H362" s="168">
        <v>4.2000000000000002E-4</v>
      </c>
      <c r="I362" s="168">
        <v>1.92E-3</v>
      </c>
      <c r="J362" s="168">
        <v>9.1E-4</v>
      </c>
      <c r="K362" s="168">
        <v>3.8000000000000002E-4</v>
      </c>
      <c r="L362" s="168">
        <v>4.1100000000000002E-4</v>
      </c>
      <c r="M362" s="168">
        <v>6.8000000000000005E-4</v>
      </c>
      <c r="N362" s="169">
        <v>6.3000000000000003E-4</v>
      </c>
    </row>
    <row r="363" spans="1:14" x14ac:dyDescent="0.3">
      <c r="A363" s="179" t="s">
        <v>1924</v>
      </c>
      <c r="B363" s="168" t="s">
        <v>1116</v>
      </c>
      <c r="C363" s="168" t="s">
        <v>2002</v>
      </c>
      <c r="D363" s="168" t="s">
        <v>1741</v>
      </c>
      <c r="E363" s="3" t="s">
        <v>1741</v>
      </c>
      <c r="F363" s="180">
        <v>2021</v>
      </c>
      <c r="G363" s="181">
        <v>44424</v>
      </c>
      <c r="H363" s="168" t="s">
        <v>1742</v>
      </c>
      <c r="I363" s="168">
        <v>2.6800000000000001E-3</v>
      </c>
      <c r="J363" s="168">
        <v>9.7000000000000005E-4</v>
      </c>
      <c r="K363" s="168">
        <v>4.4999999999999999E-4</v>
      </c>
      <c r="L363" s="168">
        <v>4.6299999999999998E-4</v>
      </c>
      <c r="M363" s="168">
        <v>7.2999999999999996E-4</v>
      </c>
      <c r="N363" s="169">
        <v>6.4999999999999997E-4</v>
      </c>
    </row>
    <row r="364" spans="1:14" x14ac:dyDescent="0.3">
      <c r="A364" s="179" t="s">
        <v>1925</v>
      </c>
      <c r="B364" s="168" t="s">
        <v>553</v>
      </c>
      <c r="C364" s="168" t="s">
        <v>1994</v>
      </c>
      <c r="D364" s="168" t="s">
        <v>1741</v>
      </c>
      <c r="E364" s="168" t="s">
        <v>1741</v>
      </c>
      <c r="F364" s="180">
        <v>2021</v>
      </c>
      <c r="G364" s="181">
        <v>44424</v>
      </c>
      <c r="H364" s="168">
        <v>1.64E-3</v>
      </c>
      <c r="I364" s="168">
        <v>6.7999999999999996E-3</v>
      </c>
      <c r="J364" s="168">
        <v>3.48E-3</v>
      </c>
      <c r="K364" s="168">
        <v>1.39E-3</v>
      </c>
      <c r="L364" s="168">
        <v>1.74E-3</v>
      </c>
      <c r="M364" s="168">
        <v>3.1900000000000001E-3</v>
      </c>
      <c r="N364" s="169">
        <v>1.8500000000000001E-3</v>
      </c>
    </row>
    <row r="365" spans="1:14" x14ac:dyDescent="0.3">
      <c r="A365" s="179" t="s">
        <v>1926</v>
      </c>
      <c r="B365" s="168" t="s">
        <v>553</v>
      </c>
      <c r="C365" s="168" t="s">
        <v>1330</v>
      </c>
      <c r="D365" s="168" t="s">
        <v>1741</v>
      </c>
      <c r="E365" s="3" t="s">
        <v>1741</v>
      </c>
      <c r="F365" s="180">
        <v>2021</v>
      </c>
      <c r="G365" s="181">
        <v>44424</v>
      </c>
      <c r="H365" s="168">
        <v>4.7299999999999998E-3</v>
      </c>
      <c r="I365" s="168">
        <v>3.5499999999999997E-2</v>
      </c>
      <c r="J365" s="168">
        <v>2.1700000000000001E-2</v>
      </c>
      <c r="K365" s="168">
        <v>7.7499999999999999E-3</v>
      </c>
      <c r="L365" s="168">
        <v>1.35E-2</v>
      </c>
      <c r="M365" s="168">
        <v>1.8700000000000001E-2</v>
      </c>
      <c r="N365" s="169">
        <v>1.2200000000000001E-2</v>
      </c>
    </row>
    <row r="366" spans="1:14" x14ac:dyDescent="0.3">
      <c r="A366" s="179" t="s">
        <v>1927</v>
      </c>
      <c r="B366" s="168" t="s">
        <v>37</v>
      </c>
      <c r="C366" s="168" t="s">
        <v>37</v>
      </c>
      <c r="D366" s="168" t="s">
        <v>1741</v>
      </c>
      <c r="E366" s="3" t="s">
        <v>1741</v>
      </c>
      <c r="F366" s="180">
        <v>2021</v>
      </c>
      <c r="G366" s="181">
        <v>44424</v>
      </c>
      <c r="H366" s="168" t="s">
        <v>1742</v>
      </c>
      <c r="I366" s="168">
        <v>1.74E-3</v>
      </c>
      <c r="J366" s="168">
        <v>9.3000000000000005E-4</v>
      </c>
      <c r="K366" s="168">
        <v>4.4000000000000002E-4</v>
      </c>
      <c r="L366" s="168">
        <v>4.7100000000000001E-4</v>
      </c>
      <c r="M366" s="168">
        <v>6.4999999999999997E-4</v>
      </c>
      <c r="N366" s="169">
        <v>6.3000000000000003E-4</v>
      </c>
    </row>
    <row r="367" spans="1:14" x14ac:dyDescent="0.3">
      <c r="A367" s="179" t="s">
        <v>1930</v>
      </c>
      <c r="B367" s="168" t="s">
        <v>546</v>
      </c>
      <c r="C367" s="168" t="s">
        <v>32</v>
      </c>
      <c r="D367" s="3">
        <v>6576900</v>
      </c>
      <c r="E367" s="3">
        <v>152125</v>
      </c>
      <c r="F367" s="180">
        <v>2021</v>
      </c>
      <c r="G367" s="181">
        <v>44452</v>
      </c>
      <c r="H367" s="168">
        <v>3.8999999999999999E-4</v>
      </c>
      <c r="I367" s="168">
        <v>2.4499999999999999E-3</v>
      </c>
      <c r="J367" s="168">
        <v>1.89E-3</v>
      </c>
      <c r="K367" s="168">
        <v>8.4000000000000003E-4</v>
      </c>
      <c r="L367" s="168">
        <v>8.6899999999999998E-4</v>
      </c>
      <c r="M367" s="168">
        <v>1.2600000000000001E-3</v>
      </c>
      <c r="N367" s="169">
        <v>1.17E-3</v>
      </c>
    </row>
    <row r="368" spans="1:14" x14ac:dyDescent="0.3">
      <c r="A368" s="179" t="s">
        <v>1931</v>
      </c>
      <c r="B368" s="168" t="s">
        <v>1279</v>
      </c>
      <c r="C368" s="168" t="s">
        <v>2001</v>
      </c>
      <c r="D368" s="3">
        <v>6578210</v>
      </c>
      <c r="E368" s="3">
        <v>158727</v>
      </c>
      <c r="F368" s="180">
        <v>2021</v>
      </c>
      <c r="G368" s="181">
        <v>44452</v>
      </c>
      <c r="H368" s="168">
        <v>3.1E-4</v>
      </c>
      <c r="I368" s="168">
        <v>2.3600000000000001E-3</v>
      </c>
      <c r="J368" s="168">
        <v>1.4599999999999999E-3</v>
      </c>
      <c r="K368" s="168">
        <v>6.7000000000000002E-4</v>
      </c>
      <c r="L368" s="168">
        <v>6.69E-4</v>
      </c>
      <c r="M368" s="168">
        <v>9.7000000000000005E-4</v>
      </c>
      <c r="N368" s="169">
        <v>9.1E-4</v>
      </c>
    </row>
    <row r="369" spans="1:14" x14ac:dyDescent="0.3">
      <c r="A369" s="179" t="s">
        <v>1932</v>
      </c>
      <c r="B369" s="168" t="s">
        <v>550</v>
      </c>
      <c r="C369" s="168" t="s">
        <v>33</v>
      </c>
      <c r="D369" s="3">
        <v>6570050</v>
      </c>
      <c r="E369" s="3">
        <v>156953</v>
      </c>
      <c r="F369" s="180">
        <v>2021</v>
      </c>
      <c r="G369" s="181">
        <v>44452</v>
      </c>
      <c r="H369" s="168" t="s">
        <v>1742</v>
      </c>
      <c r="I369" s="168">
        <v>2.1800000000000001E-3</v>
      </c>
      <c r="J369" s="168">
        <v>1.4E-3</v>
      </c>
      <c r="K369" s="168">
        <v>6.0999999999999997E-4</v>
      </c>
      <c r="L369" s="168">
        <v>6.8199999999999999E-4</v>
      </c>
      <c r="M369" s="168">
        <v>9.6000000000000002E-4</v>
      </c>
      <c r="N369" s="169">
        <v>8.8000000000000003E-4</v>
      </c>
    </row>
    <row r="370" spans="1:14" x14ac:dyDescent="0.3">
      <c r="A370" s="179" t="s">
        <v>1933</v>
      </c>
      <c r="B370" s="168" t="s">
        <v>552</v>
      </c>
      <c r="C370" s="168" t="s">
        <v>34</v>
      </c>
      <c r="D370" s="3">
        <v>6582780</v>
      </c>
      <c r="E370" s="3">
        <v>152713</v>
      </c>
      <c r="F370" s="180">
        <v>2021</v>
      </c>
      <c r="G370" s="181">
        <v>44452</v>
      </c>
      <c r="H370" s="168" t="s">
        <v>1742</v>
      </c>
      <c r="I370" s="168">
        <v>1.33E-3</v>
      </c>
      <c r="J370" s="168" t="s">
        <v>1743</v>
      </c>
      <c r="K370" s="168" t="s">
        <v>1743</v>
      </c>
      <c r="L370" s="168">
        <v>7.7999999999999999E-5</v>
      </c>
      <c r="M370" s="168" t="s">
        <v>1743</v>
      </c>
      <c r="N370" s="169" t="s">
        <v>1743</v>
      </c>
    </row>
    <row r="371" spans="1:14" x14ac:dyDescent="0.3">
      <c r="A371" s="179" t="s">
        <v>1934</v>
      </c>
      <c r="B371" s="168" t="s">
        <v>44</v>
      </c>
      <c r="C371" s="168" t="s">
        <v>1989</v>
      </c>
      <c r="D371" s="3">
        <v>6580770</v>
      </c>
      <c r="E371" s="3">
        <v>149668</v>
      </c>
      <c r="F371" s="180">
        <v>2021</v>
      </c>
      <c r="G371" s="181">
        <v>44452</v>
      </c>
      <c r="H371" s="168" t="s">
        <v>1742</v>
      </c>
      <c r="I371" s="168">
        <v>2.2000000000000001E-3</v>
      </c>
      <c r="J371" s="168">
        <v>1.3600000000000001E-3</v>
      </c>
      <c r="K371" s="168">
        <v>5.9000000000000003E-4</v>
      </c>
      <c r="L371" s="168">
        <v>6.6299999999999996E-4</v>
      </c>
      <c r="M371" s="168">
        <v>9.3000000000000005E-4</v>
      </c>
      <c r="N371" s="169">
        <v>8.5999999999999998E-4</v>
      </c>
    </row>
    <row r="372" spans="1:14" x14ac:dyDescent="0.3">
      <c r="A372" s="179" t="s">
        <v>1935</v>
      </c>
      <c r="B372" s="168" t="s">
        <v>553</v>
      </c>
      <c r="C372" s="168" t="s">
        <v>35</v>
      </c>
      <c r="D372" s="3">
        <v>6583661</v>
      </c>
      <c r="E372" s="3">
        <v>146245</v>
      </c>
      <c r="F372" s="180">
        <v>2021</v>
      </c>
      <c r="G372" s="181">
        <v>44453</v>
      </c>
      <c r="H372" s="168">
        <v>1.4499999999999999E-3</v>
      </c>
      <c r="I372" s="168">
        <v>8.3099999999999997E-3</v>
      </c>
      <c r="J372" s="168">
        <v>4.9399999999999999E-3</v>
      </c>
      <c r="K372" s="168">
        <v>2.1900000000000001E-3</v>
      </c>
      <c r="L372" s="168">
        <v>2.97E-3</v>
      </c>
      <c r="M372" s="168">
        <v>4.0400000000000002E-3</v>
      </c>
      <c r="N372" s="169">
        <v>2.8300000000000001E-3</v>
      </c>
    </row>
    <row r="373" spans="1:14" x14ac:dyDescent="0.3">
      <c r="A373" s="179" t="s">
        <v>1936</v>
      </c>
      <c r="B373" s="168" t="s">
        <v>38</v>
      </c>
      <c r="C373" s="168" t="s">
        <v>1995</v>
      </c>
      <c r="D373" s="3">
        <v>6580210</v>
      </c>
      <c r="E373" s="3">
        <v>145070</v>
      </c>
      <c r="F373" s="180">
        <v>2021</v>
      </c>
      <c r="G373" s="181">
        <v>44453</v>
      </c>
      <c r="H373" s="168" t="s">
        <v>1742</v>
      </c>
      <c r="I373" s="168">
        <v>1.6299999999999999E-3</v>
      </c>
      <c r="J373" s="168">
        <v>1.07E-3</v>
      </c>
      <c r="K373" s="168">
        <v>4.6000000000000001E-4</v>
      </c>
      <c r="L373" s="168">
        <v>4.3600000000000003E-4</v>
      </c>
      <c r="M373" s="168">
        <v>7.2999999999999996E-4</v>
      </c>
      <c r="N373" s="169">
        <v>7.1000000000000002E-4</v>
      </c>
    </row>
    <row r="374" spans="1:14" x14ac:dyDescent="0.3">
      <c r="A374" s="179" t="s">
        <v>1937</v>
      </c>
      <c r="B374" s="168" t="s">
        <v>39</v>
      </c>
      <c r="C374" s="168" t="s">
        <v>1996</v>
      </c>
      <c r="D374" s="3">
        <v>6581590</v>
      </c>
      <c r="E374" s="3">
        <v>145234</v>
      </c>
      <c r="F374" s="180">
        <v>2021</v>
      </c>
      <c r="G374" s="181">
        <v>44453</v>
      </c>
      <c r="H374" s="168" t="s">
        <v>1742</v>
      </c>
      <c r="I374" s="168">
        <v>1.5399999999999999E-3</v>
      </c>
      <c r="J374" s="168">
        <v>8.9999999999999998E-4</v>
      </c>
      <c r="K374" s="168">
        <v>3.8000000000000002E-4</v>
      </c>
      <c r="L374" s="168">
        <v>3.5500000000000001E-4</v>
      </c>
      <c r="M374" s="168">
        <v>6.4000000000000005E-4</v>
      </c>
      <c r="N374" s="169">
        <v>5.9000000000000003E-4</v>
      </c>
    </row>
    <row r="375" spans="1:14" x14ac:dyDescent="0.3">
      <c r="A375" s="179" t="s">
        <v>1938</v>
      </c>
      <c r="B375" s="3" t="s">
        <v>1990</v>
      </c>
      <c r="C375" s="168" t="s">
        <v>2000</v>
      </c>
      <c r="D375" s="3">
        <v>6581940</v>
      </c>
      <c r="E375" s="3">
        <v>142857</v>
      </c>
      <c r="F375" s="180">
        <v>2021</v>
      </c>
      <c r="G375" s="181">
        <v>44453</v>
      </c>
      <c r="H375" s="168">
        <v>8.7000000000000001E-4</v>
      </c>
      <c r="I375" s="168">
        <v>3.29E-3</v>
      </c>
      <c r="J375" s="168">
        <v>1.2800000000000001E-3</v>
      </c>
      <c r="K375" s="168">
        <v>5.4000000000000001E-4</v>
      </c>
      <c r="L375" s="168">
        <v>5.7700000000000004E-4</v>
      </c>
      <c r="M375" s="168">
        <v>1.0399999999999999E-3</v>
      </c>
      <c r="N375" s="169">
        <v>8.4999999999999995E-4</v>
      </c>
    </row>
    <row r="376" spans="1:14" x14ac:dyDescent="0.3">
      <c r="A376" s="179" t="s">
        <v>1939</v>
      </c>
      <c r="B376" s="168" t="s">
        <v>42</v>
      </c>
      <c r="C376" s="168" t="s">
        <v>1998</v>
      </c>
      <c r="D376" s="3">
        <v>6572520</v>
      </c>
      <c r="E376" s="3">
        <v>148156</v>
      </c>
      <c r="F376" s="180">
        <v>2021</v>
      </c>
      <c r="G376" s="181">
        <v>44453</v>
      </c>
      <c r="H376" s="168">
        <v>3.5E-4</v>
      </c>
      <c r="I376" s="168">
        <v>2.5899999999999999E-3</v>
      </c>
      <c r="J376" s="168">
        <v>1.2700000000000001E-3</v>
      </c>
      <c r="K376" s="168">
        <v>5.9999999999999995E-4</v>
      </c>
      <c r="L376" s="168">
        <v>5.3300000000000005E-4</v>
      </c>
      <c r="M376" s="168">
        <v>9.3999999999999997E-4</v>
      </c>
      <c r="N376" s="169">
        <v>8.4000000000000003E-4</v>
      </c>
    </row>
    <row r="377" spans="1:14" x14ac:dyDescent="0.3">
      <c r="A377" s="179" t="s">
        <v>1940</v>
      </c>
      <c r="B377" s="168" t="s">
        <v>46</v>
      </c>
      <c r="C377" s="168" t="s">
        <v>46</v>
      </c>
      <c r="D377" s="23" t="s">
        <v>1282</v>
      </c>
      <c r="E377" s="23" t="s">
        <v>1283</v>
      </c>
      <c r="F377" s="180">
        <v>2021</v>
      </c>
      <c r="G377" s="181">
        <v>44453</v>
      </c>
      <c r="H377" s="168" t="s">
        <v>1742</v>
      </c>
      <c r="I377" s="168">
        <v>1.6800000000000001E-3</v>
      </c>
      <c r="J377" s="168">
        <v>1.14E-3</v>
      </c>
      <c r="K377" s="168">
        <v>5.0000000000000001E-4</v>
      </c>
      <c r="L377" s="168">
        <v>4.4200000000000001E-4</v>
      </c>
      <c r="M377" s="168">
        <v>7.6999999999999996E-4</v>
      </c>
      <c r="N377" s="169">
        <v>7.2000000000000005E-4</v>
      </c>
    </row>
    <row r="378" spans="1:14" x14ac:dyDescent="0.3">
      <c r="A378" s="179" t="s">
        <v>1941</v>
      </c>
      <c r="B378" s="168" t="s">
        <v>1116</v>
      </c>
      <c r="C378" s="168" t="s">
        <v>2002</v>
      </c>
      <c r="D378" s="168" t="s">
        <v>1741</v>
      </c>
      <c r="E378" s="3" t="s">
        <v>1741</v>
      </c>
      <c r="F378" s="180">
        <v>2021</v>
      </c>
      <c r="G378" s="181">
        <v>44453</v>
      </c>
      <c r="H378" s="168">
        <v>3.1E-4</v>
      </c>
      <c r="I378" s="168">
        <v>2.5100000000000001E-3</v>
      </c>
      <c r="J378" s="168">
        <v>1.1999999999999999E-3</v>
      </c>
      <c r="K378" s="168">
        <v>5.2999999999999998E-4</v>
      </c>
      <c r="L378" s="168">
        <v>4.9399999999999997E-4</v>
      </c>
      <c r="M378" s="168">
        <v>7.5000000000000002E-4</v>
      </c>
      <c r="N378" s="169">
        <v>6.9999999999999999E-4</v>
      </c>
    </row>
    <row r="379" spans="1:14" x14ac:dyDescent="0.3">
      <c r="A379" s="179" t="s">
        <v>1942</v>
      </c>
      <c r="B379" s="168" t="s">
        <v>553</v>
      </c>
      <c r="C379" s="168" t="s">
        <v>1994</v>
      </c>
      <c r="D379" s="168" t="s">
        <v>1741</v>
      </c>
      <c r="E379" s="168" t="s">
        <v>1741</v>
      </c>
      <c r="F379" s="180">
        <v>2021</v>
      </c>
      <c r="G379" s="181">
        <v>44453</v>
      </c>
      <c r="H379" s="168">
        <v>9.7000000000000005E-4</v>
      </c>
      <c r="I379" s="168">
        <v>4.8199999999999996E-3</v>
      </c>
      <c r="J379" s="168">
        <v>3.3800000000000002E-3</v>
      </c>
      <c r="K379" s="168">
        <v>1.5299999999999999E-3</v>
      </c>
      <c r="L379" s="168">
        <v>1.83E-3</v>
      </c>
      <c r="M379" s="168">
        <v>2.9299999999999999E-3</v>
      </c>
      <c r="N379" s="169">
        <v>1.81E-3</v>
      </c>
    </row>
    <row r="380" spans="1:14" x14ac:dyDescent="0.3">
      <c r="A380" s="179" t="s">
        <v>1943</v>
      </c>
      <c r="B380" s="168" t="s">
        <v>553</v>
      </c>
      <c r="C380" s="168" t="s">
        <v>1330</v>
      </c>
      <c r="D380" s="168" t="s">
        <v>1741</v>
      </c>
      <c r="E380" s="3" t="s">
        <v>1741</v>
      </c>
      <c r="F380" s="180">
        <v>2021</v>
      </c>
      <c r="G380" s="181">
        <v>44453</v>
      </c>
      <c r="H380" s="168">
        <v>1.6299999999999999E-3</v>
      </c>
      <c r="I380" s="168">
        <v>6.96E-3</v>
      </c>
      <c r="J380" s="168">
        <v>3.9199999999999999E-3</v>
      </c>
      <c r="K380" s="168">
        <v>1.6999999999999999E-3</v>
      </c>
      <c r="L380" s="168">
        <v>2.2200000000000002E-3</v>
      </c>
      <c r="M380" s="168">
        <v>3.0300000000000001E-3</v>
      </c>
      <c r="N380" s="169">
        <v>2.0400000000000001E-3</v>
      </c>
    </row>
    <row r="381" spans="1:14" x14ac:dyDescent="0.3">
      <c r="A381" s="179" t="s">
        <v>1944</v>
      </c>
      <c r="B381" s="168" t="s">
        <v>546</v>
      </c>
      <c r="C381" s="168" t="s">
        <v>32</v>
      </c>
      <c r="D381" s="3">
        <v>6576900</v>
      </c>
      <c r="E381" s="3">
        <v>152125</v>
      </c>
      <c r="F381" s="180">
        <v>2021</v>
      </c>
      <c r="G381" s="181">
        <v>44480</v>
      </c>
      <c r="H381" s="168">
        <v>3.4000000000000002E-4</v>
      </c>
      <c r="I381" s="168">
        <v>2.7000000000000001E-3</v>
      </c>
      <c r="J381" s="168">
        <v>1.9E-3</v>
      </c>
      <c r="K381" s="168">
        <v>8.0000000000000004E-4</v>
      </c>
      <c r="L381" s="168">
        <v>1.0300000000000001E-3</v>
      </c>
      <c r="M381" s="168">
        <v>1.2999999999999999E-3</v>
      </c>
      <c r="N381" s="169">
        <v>1.39E-3</v>
      </c>
    </row>
    <row r="382" spans="1:14" x14ac:dyDescent="0.3">
      <c r="A382" s="179" t="s">
        <v>1945</v>
      </c>
      <c r="B382" s="168" t="s">
        <v>550</v>
      </c>
      <c r="C382" s="168" t="s">
        <v>33</v>
      </c>
      <c r="D382" s="3">
        <v>6570050</v>
      </c>
      <c r="E382" s="3">
        <v>156953</v>
      </c>
      <c r="F382" s="180">
        <v>2021</v>
      </c>
      <c r="G382" s="181">
        <v>44480</v>
      </c>
      <c r="H382" s="168">
        <v>3.4000000000000002E-4</v>
      </c>
      <c r="I382" s="168">
        <v>2.7499999999999998E-3</v>
      </c>
      <c r="J382" s="168">
        <v>1.3799999999999999E-3</v>
      </c>
      <c r="K382" s="168">
        <v>5.5000000000000003E-4</v>
      </c>
      <c r="L382" s="168">
        <v>5.2899999999999996E-4</v>
      </c>
      <c r="M382" s="168">
        <v>8.7000000000000001E-4</v>
      </c>
      <c r="N382" s="169">
        <v>8.8999999999999995E-4</v>
      </c>
    </row>
    <row r="383" spans="1:14" x14ac:dyDescent="0.3">
      <c r="A383" s="179" t="s">
        <v>1946</v>
      </c>
      <c r="B383" s="168" t="s">
        <v>553</v>
      </c>
      <c r="C383" s="168" t="s">
        <v>35</v>
      </c>
      <c r="D383" s="3">
        <v>6583661</v>
      </c>
      <c r="E383" s="3">
        <v>146245</v>
      </c>
      <c r="F383" s="180">
        <v>2021</v>
      </c>
      <c r="G383" s="181">
        <v>44480</v>
      </c>
      <c r="H383" s="168">
        <v>1.39E-3</v>
      </c>
      <c r="I383" s="168">
        <v>7.0499999999999998E-3</v>
      </c>
      <c r="J383" s="168">
        <v>4.2500000000000003E-3</v>
      </c>
      <c r="K383" s="168">
        <v>1.6999999999999999E-3</v>
      </c>
      <c r="L383" s="168">
        <v>2.4499999999999999E-3</v>
      </c>
      <c r="M383" s="168">
        <v>3.5300000000000002E-3</v>
      </c>
      <c r="N383" s="169">
        <v>2.4599999999999999E-3</v>
      </c>
    </row>
    <row r="384" spans="1:14" x14ac:dyDescent="0.3">
      <c r="A384" s="179" t="s">
        <v>1947</v>
      </c>
      <c r="B384" s="168" t="s">
        <v>44</v>
      </c>
      <c r="C384" s="168" t="s">
        <v>1989</v>
      </c>
      <c r="D384" s="3">
        <v>6580770</v>
      </c>
      <c r="E384" s="3">
        <v>149668</v>
      </c>
      <c r="F384" s="180">
        <v>2021</v>
      </c>
      <c r="G384" s="181">
        <v>44480</v>
      </c>
      <c r="H384" s="168">
        <v>3.6999999999999999E-4</v>
      </c>
      <c r="I384" s="168">
        <v>2.7699999999999999E-3</v>
      </c>
      <c r="J384" s="168">
        <v>2.0300000000000001E-3</v>
      </c>
      <c r="K384" s="168">
        <v>8.3000000000000001E-4</v>
      </c>
      <c r="L384" s="168">
        <v>9.6299999999999999E-4</v>
      </c>
      <c r="M384" s="168">
        <v>1.3600000000000001E-3</v>
      </c>
      <c r="N384" s="169">
        <v>1.3500000000000001E-3</v>
      </c>
    </row>
    <row r="385" spans="1:14" x14ac:dyDescent="0.3">
      <c r="A385" s="179" t="s">
        <v>1948</v>
      </c>
      <c r="B385" s="168" t="s">
        <v>38</v>
      </c>
      <c r="C385" s="168" t="s">
        <v>1995</v>
      </c>
      <c r="D385" s="3">
        <v>6580210</v>
      </c>
      <c r="E385" s="3">
        <v>145070</v>
      </c>
      <c r="F385" s="180">
        <v>2021</v>
      </c>
      <c r="G385" s="181">
        <v>44480</v>
      </c>
      <c r="H385" s="168" t="s">
        <v>1742</v>
      </c>
      <c r="I385" s="168">
        <v>2.0699999999999998E-3</v>
      </c>
      <c r="J385" s="168">
        <v>1.1299999999999999E-3</v>
      </c>
      <c r="K385" s="168">
        <v>4.4999999999999999E-4</v>
      </c>
      <c r="L385" s="168">
        <v>4.4299999999999998E-4</v>
      </c>
      <c r="M385" s="168">
        <v>7.6999999999999996E-4</v>
      </c>
      <c r="N385" s="169">
        <v>8.1999999999999998E-4</v>
      </c>
    </row>
    <row r="386" spans="1:14" x14ac:dyDescent="0.3">
      <c r="A386" s="179" t="s">
        <v>1949</v>
      </c>
      <c r="B386" s="168" t="s">
        <v>39</v>
      </c>
      <c r="C386" s="168" t="s">
        <v>1996</v>
      </c>
      <c r="D386" s="3">
        <v>6581590</v>
      </c>
      <c r="E386" s="3">
        <v>145234</v>
      </c>
      <c r="F386" s="180">
        <v>2021</v>
      </c>
      <c r="G386" s="181">
        <v>44480</v>
      </c>
      <c r="H386" s="168" t="s">
        <v>1742</v>
      </c>
      <c r="I386" s="168">
        <v>2.1700000000000001E-3</v>
      </c>
      <c r="J386" s="168">
        <v>1.31E-3</v>
      </c>
      <c r="K386" s="168">
        <v>5.2999999999999998E-4</v>
      </c>
      <c r="L386" s="168">
        <v>5.0299999999999997E-4</v>
      </c>
      <c r="M386" s="168">
        <v>7.5000000000000002E-4</v>
      </c>
      <c r="N386" s="169">
        <v>8.0999999999999996E-4</v>
      </c>
    </row>
    <row r="387" spans="1:14" x14ac:dyDescent="0.3">
      <c r="A387" s="179" t="s">
        <v>1950</v>
      </c>
      <c r="B387" s="3" t="s">
        <v>1990</v>
      </c>
      <c r="C387" s="168" t="s">
        <v>2000</v>
      </c>
      <c r="D387" s="3">
        <v>6581940</v>
      </c>
      <c r="E387" s="3">
        <v>142857</v>
      </c>
      <c r="F387" s="180">
        <v>2021</v>
      </c>
      <c r="G387" s="181">
        <v>44480</v>
      </c>
      <c r="H387" s="168">
        <v>7.2999999999999996E-4</v>
      </c>
      <c r="I387" s="168">
        <v>5.2199999999999998E-3</v>
      </c>
      <c r="J387" s="168">
        <v>1.8699999999999999E-3</v>
      </c>
      <c r="K387" s="168">
        <v>7.6000000000000004E-4</v>
      </c>
      <c r="L387" s="168">
        <v>8.0199999999999998E-4</v>
      </c>
      <c r="M387" s="168">
        <v>1.31E-3</v>
      </c>
      <c r="N387" s="169">
        <v>1.14E-3</v>
      </c>
    </row>
    <row r="388" spans="1:14" x14ac:dyDescent="0.3">
      <c r="A388" s="179" t="s">
        <v>1951</v>
      </c>
      <c r="B388" s="168" t="s">
        <v>553</v>
      </c>
      <c r="C388" s="168" t="s">
        <v>1994</v>
      </c>
      <c r="D388" s="168" t="s">
        <v>1741</v>
      </c>
      <c r="E388" s="168" t="s">
        <v>1741</v>
      </c>
      <c r="F388" s="180">
        <v>2021</v>
      </c>
      <c r="G388" s="181">
        <v>44480</v>
      </c>
      <c r="H388" s="168">
        <v>1.5200000000000001E-3</v>
      </c>
      <c r="I388" s="168">
        <v>6.3499999999999997E-3</v>
      </c>
      <c r="J388" s="168">
        <v>4.96E-3</v>
      </c>
      <c r="K388" s="168">
        <v>1.9599999999999999E-3</v>
      </c>
      <c r="L388" s="168">
        <v>2.8300000000000001E-3</v>
      </c>
      <c r="M388" s="168">
        <v>4.3699999999999998E-3</v>
      </c>
      <c r="N388" s="169">
        <v>2.8999999999999998E-3</v>
      </c>
    </row>
    <row r="389" spans="1:14" x14ac:dyDescent="0.3">
      <c r="A389" s="179" t="s">
        <v>1952</v>
      </c>
      <c r="B389" s="168" t="s">
        <v>553</v>
      </c>
      <c r="C389" s="168" t="s">
        <v>1330</v>
      </c>
      <c r="D389" s="168" t="s">
        <v>1741</v>
      </c>
      <c r="E389" s="3" t="s">
        <v>1741</v>
      </c>
      <c r="F389" s="180">
        <v>2021</v>
      </c>
      <c r="G389" s="181">
        <v>44480</v>
      </c>
      <c r="H389" s="168">
        <v>2.3800000000000002E-3</v>
      </c>
      <c r="I389" s="168">
        <v>1.43E-2</v>
      </c>
      <c r="J389" s="168">
        <v>8.5599999999999999E-3</v>
      </c>
      <c r="K389" s="168">
        <v>3.63E-3</v>
      </c>
      <c r="L389" s="168">
        <v>6.3099999999999996E-3</v>
      </c>
      <c r="M389" s="168">
        <v>6.45E-3</v>
      </c>
      <c r="N389" s="169">
        <v>5.8799999999999998E-3</v>
      </c>
    </row>
    <row r="390" spans="1:14" x14ac:dyDescent="0.3">
      <c r="A390" s="179" t="s">
        <v>1953</v>
      </c>
      <c r="B390" s="168" t="s">
        <v>1279</v>
      </c>
      <c r="C390" s="168" t="s">
        <v>2001</v>
      </c>
      <c r="D390" s="3">
        <v>6578210</v>
      </c>
      <c r="E390" s="3">
        <v>158727</v>
      </c>
      <c r="F390" s="180">
        <v>2021</v>
      </c>
      <c r="G390" s="181">
        <v>44482</v>
      </c>
      <c r="H390" s="168">
        <v>3.5E-4</v>
      </c>
      <c r="I390" s="168">
        <v>2.9299999999999999E-3</v>
      </c>
      <c r="J390" s="168">
        <v>1.6100000000000001E-3</v>
      </c>
      <c r="K390" s="168">
        <v>6.8000000000000005E-4</v>
      </c>
      <c r="L390" s="168">
        <v>7.1500000000000003E-4</v>
      </c>
      <c r="M390" s="168">
        <v>9.2000000000000003E-4</v>
      </c>
      <c r="N390" s="169">
        <v>9.7000000000000005E-4</v>
      </c>
    </row>
    <row r="391" spans="1:14" x14ac:dyDescent="0.3">
      <c r="A391" s="179" t="s">
        <v>1954</v>
      </c>
      <c r="B391" s="168" t="s">
        <v>552</v>
      </c>
      <c r="C391" s="168" t="s">
        <v>34</v>
      </c>
      <c r="D391" s="3">
        <v>6582780</v>
      </c>
      <c r="E391" s="3">
        <v>152713</v>
      </c>
      <c r="F391" s="180">
        <v>2021</v>
      </c>
      <c r="G391" s="181">
        <v>44482</v>
      </c>
      <c r="H391" s="168">
        <v>4.8000000000000001E-4</v>
      </c>
      <c r="I391" s="168">
        <v>3.65E-3</v>
      </c>
      <c r="J391" s="168">
        <v>1.6900000000000001E-3</v>
      </c>
      <c r="K391" s="168">
        <v>7.1000000000000002E-4</v>
      </c>
      <c r="L391" s="168">
        <v>7.5600000000000005E-4</v>
      </c>
      <c r="M391" s="168">
        <v>1.0200000000000001E-3</v>
      </c>
      <c r="N391" s="169">
        <v>1.08E-3</v>
      </c>
    </row>
    <row r="392" spans="1:14" x14ac:dyDescent="0.3">
      <c r="A392" s="179" t="s">
        <v>1955</v>
      </c>
      <c r="B392" s="168" t="s">
        <v>42</v>
      </c>
      <c r="C392" s="168" t="s">
        <v>1998</v>
      </c>
      <c r="D392" s="3">
        <v>6572520</v>
      </c>
      <c r="E392" s="3">
        <v>148156</v>
      </c>
      <c r="F392" s="180">
        <v>2021</v>
      </c>
      <c r="G392" s="181">
        <v>44482</v>
      </c>
      <c r="H392" s="168">
        <v>4.4999999999999999E-4</v>
      </c>
      <c r="I392" s="168">
        <v>2.8400000000000001E-3</v>
      </c>
      <c r="J392" s="168">
        <v>1.6199999999999999E-3</v>
      </c>
      <c r="K392" s="168">
        <v>7.1000000000000002E-4</v>
      </c>
      <c r="L392" s="168">
        <v>7.0299999999999996E-4</v>
      </c>
      <c r="M392" s="168">
        <v>1.25E-3</v>
      </c>
      <c r="N392" s="169">
        <v>1.2700000000000001E-3</v>
      </c>
    </row>
    <row r="393" spans="1:14" x14ac:dyDescent="0.3">
      <c r="A393" s="179" t="s">
        <v>1956</v>
      </c>
      <c r="B393" s="168" t="s">
        <v>46</v>
      </c>
      <c r="C393" s="168" t="s">
        <v>46</v>
      </c>
      <c r="D393" s="23" t="s">
        <v>1282</v>
      </c>
      <c r="E393" s="23" t="s">
        <v>1283</v>
      </c>
      <c r="F393" s="180">
        <v>2021</v>
      </c>
      <c r="G393" s="181">
        <v>44482</v>
      </c>
      <c r="H393" s="168">
        <v>3.4000000000000002E-4</v>
      </c>
      <c r="I393" s="168">
        <v>2.5200000000000001E-3</v>
      </c>
      <c r="J393" s="168">
        <v>1.4499999999999999E-3</v>
      </c>
      <c r="K393" s="168">
        <v>6.0999999999999997E-4</v>
      </c>
      <c r="L393" s="168">
        <v>5.8100000000000003E-4</v>
      </c>
      <c r="M393" s="168">
        <v>8.8999999999999995E-4</v>
      </c>
      <c r="N393" s="169">
        <v>9.3999999999999997E-4</v>
      </c>
    </row>
    <row r="394" spans="1:14" x14ac:dyDescent="0.3">
      <c r="A394" s="179" t="s">
        <v>1957</v>
      </c>
      <c r="B394" s="168" t="s">
        <v>1116</v>
      </c>
      <c r="C394" s="168" t="s">
        <v>2002</v>
      </c>
      <c r="D394" s="168" t="s">
        <v>1741</v>
      </c>
      <c r="E394" s="3" t="s">
        <v>1741</v>
      </c>
      <c r="F394" s="180">
        <v>2021</v>
      </c>
      <c r="G394" s="181">
        <v>44482</v>
      </c>
      <c r="H394" s="168" t="s">
        <v>1742</v>
      </c>
      <c r="I394" s="168">
        <v>1.7600000000000001E-3</v>
      </c>
      <c r="J394" s="168">
        <v>1.39E-3</v>
      </c>
      <c r="K394" s="168">
        <v>5.4000000000000001E-4</v>
      </c>
      <c r="L394" s="168">
        <v>5.1500000000000005E-4</v>
      </c>
      <c r="M394" s="168">
        <v>6.8999999999999997E-4</v>
      </c>
      <c r="N394" s="169">
        <v>7.3999999999999999E-4</v>
      </c>
    </row>
    <row r="395" spans="1:14" x14ac:dyDescent="0.3">
      <c r="A395" s="179" t="s">
        <v>1958</v>
      </c>
      <c r="B395" s="168" t="s">
        <v>37</v>
      </c>
      <c r="C395" s="168" t="s">
        <v>37</v>
      </c>
      <c r="D395" s="168" t="s">
        <v>1741</v>
      </c>
      <c r="E395" s="3" t="s">
        <v>1741</v>
      </c>
      <c r="F395" s="180">
        <v>2021</v>
      </c>
      <c r="G395" s="181">
        <v>44482</v>
      </c>
      <c r="H395" s="168" t="s">
        <v>1742</v>
      </c>
      <c r="I395" s="168">
        <v>1.8799999999999999E-3</v>
      </c>
      <c r="J395" s="168">
        <v>1.2700000000000001E-3</v>
      </c>
      <c r="K395" s="168">
        <v>5.0000000000000001E-4</v>
      </c>
      <c r="L395" s="168">
        <v>5.2700000000000002E-4</v>
      </c>
      <c r="M395" s="168">
        <v>7.1000000000000002E-4</v>
      </c>
      <c r="N395" s="169">
        <v>8.0000000000000004E-4</v>
      </c>
    </row>
    <row r="396" spans="1:14" x14ac:dyDescent="0.3">
      <c r="A396" s="179" t="s">
        <v>1959</v>
      </c>
      <c r="B396" s="168" t="s">
        <v>546</v>
      </c>
      <c r="C396" s="168" t="s">
        <v>32</v>
      </c>
      <c r="D396" s="3">
        <v>6576900</v>
      </c>
      <c r="E396" s="3">
        <v>152125</v>
      </c>
      <c r="F396" s="180">
        <v>2021</v>
      </c>
      <c r="G396" s="181">
        <v>44516</v>
      </c>
      <c r="H396" s="168">
        <v>4.2999999999999999E-4</v>
      </c>
      <c r="I396" s="168">
        <v>3.0799999999999998E-3</v>
      </c>
      <c r="J396" s="168">
        <v>2.49E-3</v>
      </c>
      <c r="K396" s="168">
        <v>1.33E-3</v>
      </c>
      <c r="L396" s="168">
        <v>1.1000000000000001E-3</v>
      </c>
      <c r="M396" s="168">
        <v>1.7799999999999999E-3</v>
      </c>
      <c r="N396" s="169">
        <v>1.83E-3</v>
      </c>
    </row>
    <row r="397" spans="1:14" x14ac:dyDescent="0.3">
      <c r="A397" s="179" t="s">
        <v>1960</v>
      </c>
      <c r="B397" s="168" t="s">
        <v>1279</v>
      </c>
      <c r="C397" s="168" t="s">
        <v>2001</v>
      </c>
      <c r="D397" s="3">
        <v>6578210</v>
      </c>
      <c r="E397" s="3">
        <v>158727</v>
      </c>
      <c r="F397" s="180">
        <v>2021</v>
      </c>
      <c r="G397" s="181">
        <v>44516</v>
      </c>
      <c r="H397" s="168">
        <v>3.2000000000000003E-4</v>
      </c>
      <c r="I397" s="168">
        <v>3.14E-3</v>
      </c>
      <c r="J397" s="168">
        <v>2.2599999999999999E-3</v>
      </c>
      <c r="K397" s="168">
        <v>1.1800000000000001E-3</v>
      </c>
      <c r="L397" s="168">
        <v>1.0200000000000001E-3</v>
      </c>
      <c r="M397" s="168">
        <v>1.6800000000000001E-3</v>
      </c>
      <c r="N397" s="169">
        <v>1.65E-3</v>
      </c>
    </row>
    <row r="398" spans="1:14" x14ac:dyDescent="0.3">
      <c r="A398" s="179" t="s">
        <v>1961</v>
      </c>
      <c r="B398" s="168" t="s">
        <v>550</v>
      </c>
      <c r="C398" s="168" t="s">
        <v>33</v>
      </c>
      <c r="D398" s="3">
        <v>6570050</v>
      </c>
      <c r="E398" s="3">
        <v>156953</v>
      </c>
      <c r="F398" s="180">
        <v>2021</v>
      </c>
      <c r="G398" s="181">
        <v>44516</v>
      </c>
      <c r="H398" s="168">
        <v>4.8000000000000001E-4</v>
      </c>
      <c r="I398" s="168">
        <v>3.16E-3</v>
      </c>
      <c r="J398" s="168">
        <v>2.1299999999999999E-3</v>
      </c>
      <c r="K398" s="168">
        <v>1.17E-3</v>
      </c>
      <c r="L398" s="168">
        <v>8.7900000000000001E-4</v>
      </c>
      <c r="M398" s="168">
        <v>1.6800000000000001E-3</v>
      </c>
      <c r="N398" s="169">
        <v>1.7799999999999999E-3</v>
      </c>
    </row>
    <row r="399" spans="1:14" x14ac:dyDescent="0.3">
      <c r="A399" s="179" t="s">
        <v>1962</v>
      </c>
      <c r="B399" s="168" t="s">
        <v>44</v>
      </c>
      <c r="C399" s="168" t="s">
        <v>1989</v>
      </c>
      <c r="D399" s="3">
        <v>6580770</v>
      </c>
      <c r="E399" s="3">
        <v>149668</v>
      </c>
      <c r="F399" s="180">
        <v>2021</v>
      </c>
      <c r="G399" s="181">
        <v>44516</v>
      </c>
      <c r="H399" s="168">
        <v>3.6999999999999999E-4</v>
      </c>
      <c r="I399" s="168">
        <v>3.1199999999999999E-3</v>
      </c>
      <c r="J399" s="168">
        <v>2.1199999999999999E-3</v>
      </c>
      <c r="K399" s="168">
        <v>1.14E-3</v>
      </c>
      <c r="L399" s="168">
        <v>1.0300000000000001E-3</v>
      </c>
      <c r="M399" s="168">
        <v>1.73E-3</v>
      </c>
      <c r="N399" s="169">
        <v>1.7099999999999999E-3</v>
      </c>
    </row>
    <row r="400" spans="1:14" x14ac:dyDescent="0.3">
      <c r="A400" s="179" t="s">
        <v>1963</v>
      </c>
      <c r="B400" s="168" t="s">
        <v>553</v>
      </c>
      <c r="C400" s="168" t="s">
        <v>35</v>
      </c>
      <c r="D400" s="3">
        <v>6583661</v>
      </c>
      <c r="E400" s="3">
        <v>146245</v>
      </c>
      <c r="F400" s="180">
        <v>2021</v>
      </c>
      <c r="G400" s="181">
        <v>44516</v>
      </c>
      <c r="H400" s="168">
        <v>2.3400000000000001E-3</v>
      </c>
      <c r="I400" s="168">
        <v>1.3599999999999999E-2</v>
      </c>
      <c r="J400" s="168">
        <v>9.9500000000000005E-3</v>
      </c>
      <c r="K400" s="168">
        <v>4.7800000000000004E-3</v>
      </c>
      <c r="L400" s="168">
        <v>6.4700000000000001E-3</v>
      </c>
      <c r="M400" s="168">
        <v>8.7399999999999995E-3</v>
      </c>
      <c r="N400" s="169">
        <v>6.4200000000000004E-3</v>
      </c>
    </row>
    <row r="401" spans="1:14" x14ac:dyDescent="0.3">
      <c r="A401" s="179" t="s">
        <v>1964</v>
      </c>
      <c r="B401" s="168" t="s">
        <v>42</v>
      </c>
      <c r="C401" s="168" t="s">
        <v>1998</v>
      </c>
      <c r="D401" s="3">
        <v>6572520</v>
      </c>
      <c r="E401" s="3">
        <v>148156</v>
      </c>
      <c r="F401" s="180">
        <v>2021</v>
      </c>
      <c r="G401" s="181">
        <v>44516</v>
      </c>
      <c r="H401" s="168">
        <v>4.8000000000000001E-4</v>
      </c>
      <c r="I401" s="168">
        <v>3.0999999999999999E-3</v>
      </c>
      <c r="J401" s="168">
        <v>2.15E-3</v>
      </c>
      <c r="K401" s="168">
        <v>1.1299999999999999E-3</v>
      </c>
      <c r="L401" s="168">
        <v>8.34E-4</v>
      </c>
      <c r="M401" s="168">
        <v>1.92E-3</v>
      </c>
      <c r="N401" s="169">
        <v>1.89E-3</v>
      </c>
    </row>
    <row r="402" spans="1:14" x14ac:dyDescent="0.3">
      <c r="A402" s="179" t="s">
        <v>1965</v>
      </c>
      <c r="B402" s="168" t="s">
        <v>46</v>
      </c>
      <c r="C402" s="168" t="s">
        <v>46</v>
      </c>
      <c r="D402" s="23" t="s">
        <v>1282</v>
      </c>
      <c r="E402" s="23" t="s">
        <v>1283</v>
      </c>
      <c r="F402" s="180">
        <v>2021</v>
      </c>
      <c r="G402" s="181">
        <v>44516</v>
      </c>
      <c r="H402" s="168">
        <v>5.0000000000000001E-4</v>
      </c>
      <c r="I402" s="168">
        <v>3.3899999999999998E-3</v>
      </c>
      <c r="J402" s="168">
        <v>2.1700000000000001E-3</v>
      </c>
      <c r="K402" s="168">
        <v>1.1299999999999999E-3</v>
      </c>
      <c r="L402" s="168">
        <v>8.8999999999999995E-4</v>
      </c>
      <c r="M402" s="168">
        <v>1.89E-3</v>
      </c>
      <c r="N402" s="169">
        <v>1.8500000000000001E-3</v>
      </c>
    </row>
    <row r="403" spans="1:14" x14ac:dyDescent="0.3">
      <c r="A403" s="179" t="s">
        <v>1966</v>
      </c>
      <c r="B403" s="168" t="s">
        <v>1116</v>
      </c>
      <c r="C403" s="168" t="s">
        <v>2002</v>
      </c>
      <c r="D403" s="168" t="s">
        <v>1741</v>
      </c>
      <c r="E403" s="3" t="s">
        <v>1741</v>
      </c>
      <c r="F403" s="180">
        <v>2021</v>
      </c>
      <c r="G403" s="181">
        <v>44516</v>
      </c>
      <c r="H403" s="168">
        <v>3.5E-4</v>
      </c>
      <c r="I403" s="168">
        <v>3.2100000000000002E-3</v>
      </c>
      <c r="J403" s="168">
        <v>1.6199999999999999E-3</v>
      </c>
      <c r="K403" s="168">
        <v>8.5999999999999998E-4</v>
      </c>
      <c r="L403" s="168">
        <v>5.9900000000000003E-4</v>
      </c>
      <c r="M403" s="168">
        <v>1.14E-3</v>
      </c>
      <c r="N403" s="169">
        <v>1.2099999999999999E-3</v>
      </c>
    </row>
    <row r="404" spans="1:14" x14ac:dyDescent="0.3">
      <c r="A404" s="179" t="s">
        <v>1967</v>
      </c>
      <c r="B404" s="168" t="s">
        <v>553</v>
      </c>
      <c r="C404" s="168" t="s">
        <v>1994</v>
      </c>
      <c r="D404" s="168" t="s">
        <v>1741</v>
      </c>
      <c r="E404" s="168" t="s">
        <v>1741</v>
      </c>
      <c r="F404" s="180">
        <v>2021</v>
      </c>
      <c r="G404" s="181">
        <v>44516</v>
      </c>
      <c r="H404" s="168">
        <v>1.67E-3</v>
      </c>
      <c r="I404" s="168">
        <v>8.5500000000000003E-3</v>
      </c>
      <c r="J404" s="168">
        <v>5.4200000000000003E-3</v>
      </c>
      <c r="K404" s="168">
        <v>2.8500000000000001E-3</v>
      </c>
      <c r="L404" s="168">
        <v>3.4099999999999998E-3</v>
      </c>
      <c r="M404" s="168">
        <v>4.9800000000000001E-3</v>
      </c>
      <c r="N404" s="169">
        <v>3.6600000000000001E-3</v>
      </c>
    </row>
    <row r="405" spans="1:14" x14ac:dyDescent="0.3">
      <c r="A405" s="179" t="s">
        <v>1968</v>
      </c>
      <c r="B405" s="168" t="s">
        <v>553</v>
      </c>
      <c r="C405" s="168" t="s">
        <v>1330</v>
      </c>
      <c r="D405" s="168" t="s">
        <v>1741</v>
      </c>
      <c r="E405" s="3" t="s">
        <v>1741</v>
      </c>
      <c r="F405" s="180">
        <v>2021</v>
      </c>
      <c r="G405" s="181">
        <v>44516</v>
      </c>
      <c r="H405" s="168">
        <v>1.7700000000000001E-3</v>
      </c>
      <c r="I405" s="168">
        <v>8.26E-3</v>
      </c>
      <c r="J405" s="168">
        <v>4.1900000000000001E-3</v>
      </c>
      <c r="K405" s="168">
        <v>2.1900000000000001E-3</v>
      </c>
      <c r="L405" s="168">
        <v>2.5799999999999998E-3</v>
      </c>
      <c r="M405" s="168">
        <v>3.8700000000000002E-3</v>
      </c>
      <c r="N405" s="169">
        <v>2.8E-3</v>
      </c>
    </row>
    <row r="406" spans="1:14" x14ac:dyDescent="0.3">
      <c r="A406" s="179" t="s">
        <v>1969</v>
      </c>
      <c r="B406" s="168" t="s">
        <v>37</v>
      </c>
      <c r="C406" s="168" t="s">
        <v>37</v>
      </c>
      <c r="D406" s="168" t="s">
        <v>1741</v>
      </c>
      <c r="E406" s="3" t="s">
        <v>1741</v>
      </c>
      <c r="F406" s="180">
        <v>2021</v>
      </c>
      <c r="G406" s="181">
        <v>44516</v>
      </c>
      <c r="H406" s="168" t="s">
        <v>1742</v>
      </c>
      <c r="I406" s="168">
        <v>2.5400000000000002E-3</v>
      </c>
      <c r="J406" s="168">
        <v>1.7799999999999999E-3</v>
      </c>
      <c r="K406" s="168">
        <v>9.1E-4</v>
      </c>
      <c r="L406" s="168">
        <v>7.8600000000000002E-4</v>
      </c>
      <c r="M406" s="168">
        <v>1.3799999999999999E-3</v>
      </c>
      <c r="N406" s="169">
        <v>1.4300000000000001E-3</v>
      </c>
    </row>
    <row r="407" spans="1:14" x14ac:dyDescent="0.3">
      <c r="A407" s="179" t="s">
        <v>1970</v>
      </c>
      <c r="B407" s="168" t="s">
        <v>38</v>
      </c>
      <c r="C407" s="168" t="s">
        <v>1995</v>
      </c>
      <c r="D407" s="3">
        <v>6580210</v>
      </c>
      <c r="E407" s="3">
        <v>145070</v>
      </c>
      <c r="F407" s="180">
        <v>2021</v>
      </c>
      <c r="G407" s="181">
        <v>44518</v>
      </c>
      <c r="H407" s="168" t="s">
        <v>1742</v>
      </c>
      <c r="I407" s="168">
        <v>2.2499999999999998E-3</v>
      </c>
      <c r="J407" s="168">
        <v>2.1900000000000001E-3</v>
      </c>
      <c r="K407" s="168">
        <v>1.1000000000000001E-3</v>
      </c>
      <c r="L407" s="168">
        <v>7.6000000000000004E-4</v>
      </c>
      <c r="M407" s="168">
        <v>1.3699999999999999E-3</v>
      </c>
      <c r="N407" s="169">
        <v>1.4599999999999999E-3</v>
      </c>
    </row>
    <row r="408" spans="1:14" x14ac:dyDescent="0.3">
      <c r="A408" s="179" t="s">
        <v>1971</v>
      </c>
      <c r="B408" s="3" t="s">
        <v>1990</v>
      </c>
      <c r="C408" s="168" t="s">
        <v>2000</v>
      </c>
      <c r="D408" s="3">
        <v>6581940</v>
      </c>
      <c r="E408" s="3">
        <v>142857</v>
      </c>
      <c r="F408" s="180">
        <v>2021</v>
      </c>
      <c r="G408" s="181">
        <v>44518</v>
      </c>
      <c r="H408" s="168">
        <v>8.0999999999999996E-4</v>
      </c>
      <c r="I408" s="168">
        <v>4.4999999999999997E-3</v>
      </c>
      <c r="J408" s="168">
        <v>2.5799999999999998E-3</v>
      </c>
      <c r="K408" s="168">
        <v>1.1900000000000001E-3</v>
      </c>
      <c r="L408" s="168">
        <v>8.61E-4</v>
      </c>
      <c r="M408" s="168">
        <v>1.92E-3</v>
      </c>
      <c r="N408" s="169">
        <v>1.7099999999999999E-3</v>
      </c>
    </row>
    <row r="409" spans="1:14" x14ac:dyDescent="0.3">
      <c r="A409" s="179" t="s">
        <v>1972</v>
      </c>
      <c r="B409" s="168" t="s">
        <v>38</v>
      </c>
      <c r="C409" s="168" t="s">
        <v>1995</v>
      </c>
      <c r="D409" s="3">
        <v>6580210</v>
      </c>
      <c r="E409" s="3">
        <v>145070</v>
      </c>
      <c r="F409" s="180">
        <v>2021</v>
      </c>
      <c r="G409" s="181">
        <v>44545</v>
      </c>
      <c r="H409" s="168">
        <v>4.6000000000000001E-4</v>
      </c>
      <c r="I409" s="168">
        <v>5.3800000000000002E-3</v>
      </c>
      <c r="J409" s="168">
        <v>4.1399999999999996E-3</v>
      </c>
      <c r="K409" s="168">
        <v>2.0999999999999999E-3</v>
      </c>
      <c r="L409" s="168" t="s">
        <v>1741</v>
      </c>
      <c r="M409" s="168" t="s">
        <v>1741</v>
      </c>
      <c r="N409" s="169">
        <v>3.7599999999999999E-3</v>
      </c>
    </row>
    <row r="410" spans="1:14" x14ac:dyDescent="0.3">
      <c r="A410" s="179" t="s">
        <v>1973</v>
      </c>
      <c r="B410" s="168" t="s">
        <v>39</v>
      </c>
      <c r="C410" s="168" t="s">
        <v>1996</v>
      </c>
      <c r="D410" s="3">
        <v>6581590</v>
      </c>
      <c r="E410" s="3">
        <v>145234</v>
      </c>
      <c r="F410" s="180">
        <v>2021</v>
      </c>
      <c r="G410" s="181">
        <v>44545</v>
      </c>
      <c r="H410" s="168">
        <v>2.9999999999999997E-4</v>
      </c>
      <c r="I410" s="168">
        <v>3.0400000000000002E-3</v>
      </c>
      <c r="J410" s="168">
        <v>2.96E-3</v>
      </c>
      <c r="K410" s="168">
        <v>1.58E-3</v>
      </c>
      <c r="L410" s="168" t="s">
        <v>1741</v>
      </c>
      <c r="M410" s="168" t="s">
        <v>1741</v>
      </c>
      <c r="N410" s="169">
        <v>2.7200000000000002E-3</v>
      </c>
    </row>
    <row r="411" spans="1:14" x14ac:dyDescent="0.3">
      <c r="A411" s="179" t="s">
        <v>1974</v>
      </c>
      <c r="B411" s="3" t="s">
        <v>1990</v>
      </c>
      <c r="C411" s="168" t="s">
        <v>2000</v>
      </c>
      <c r="D411" s="3">
        <v>6581940</v>
      </c>
      <c r="E411" s="3">
        <v>142857</v>
      </c>
      <c r="F411" s="180">
        <v>2021</v>
      </c>
      <c r="G411" s="181">
        <v>44545</v>
      </c>
      <c r="H411" s="168">
        <v>8.0999999999999996E-4</v>
      </c>
      <c r="I411" s="168">
        <v>3.6900000000000001E-3</v>
      </c>
      <c r="J411" s="168">
        <v>3.2299999999999998E-3</v>
      </c>
      <c r="K411" s="168">
        <v>1.6100000000000001E-3</v>
      </c>
      <c r="L411" s="168" t="s">
        <v>1741</v>
      </c>
      <c r="M411" s="168" t="s">
        <v>1741</v>
      </c>
      <c r="N411" s="169">
        <v>2.65E-3</v>
      </c>
    </row>
    <row r="412" spans="1:14" x14ac:dyDescent="0.3">
      <c r="A412" s="179" t="s">
        <v>1975</v>
      </c>
      <c r="B412" s="168" t="s">
        <v>42</v>
      </c>
      <c r="C412" s="168" t="s">
        <v>1998</v>
      </c>
      <c r="D412" s="3">
        <v>6572520</v>
      </c>
      <c r="E412" s="3">
        <v>148156</v>
      </c>
      <c r="F412" s="180">
        <v>2021</v>
      </c>
      <c r="G412" s="181">
        <v>44545</v>
      </c>
      <c r="H412" s="168">
        <v>5.1000000000000004E-4</v>
      </c>
      <c r="I412" s="168">
        <v>4.4299999999999999E-3</v>
      </c>
      <c r="J412" s="168">
        <v>4.1200000000000004E-3</v>
      </c>
      <c r="K412" s="168">
        <v>1.9499999999999999E-3</v>
      </c>
      <c r="L412" s="168" t="s">
        <v>1741</v>
      </c>
      <c r="M412" s="168" t="s">
        <v>1741</v>
      </c>
      <c r="N412" s="169">
        <v>3.7399999999999998E-3</v>
      </c>
    </row>
    <row r="413" spans="1:14" x14ac:dyDescent="0.3">
      <c r="A413" s="179" t="s">
        <v>1976</v>
      </c>
      <c r="B413" s="168" t="s">
        <v>46</v>
      </c>
      <c r="C413" s="168" t="s">
        <v>46</v>
      </c>
      <c r="D413" s="23" t="s">
        <v>1282</v>
      </c>
      <c r="E413" s="23" t="s">
        <v>1283</v>
      </c>
      <c r="F413" s="180">
        <v>2021</v>
      </c>
      <c r="G413" s="181">
        <v>44545</v>
      </c>
      <c r="H413" s="168">
        <v>5.5000000000000003E-4</v>
      </c>
      <c r="I413" s="168">
        <v>4.7200000000000002E-3</v>
      </c>
      <c r="J413" s="168">
        <v>4.28E-3</v>
      </c>
      <c r="K413" s="168">
        <v>2E-3</v>
      </c>
      <c r="L413" s="168" t="s">
        <v>1741</v>
      </c>
      <c r="M413" s="168" t="s">
        <v>1741</v>
      </c>
      <c r="N413" s="169">
        <v>3.6600000000000001E-3</v>
      </c>
    </row>
    <row r="414" spans="1:14" x14ac:dyDescent="0.3">
      <c r="A414" s="179" t="s">
        <v>1977</v>
      </c>
      <c r="B414" s="168" t="s">
        <v>550</v>
      </c>
      <c r="C414" s="168" t="s">
        <v>33</v>
      </c>
      <c r="D414" s="3">
        <v>6570050</v>
      </c>
      <c r="E414" s="3">
        <v>156953</v>
      </c>
      <c r="F414" s="180">
        <v>2021</v>
      </c>
      <c r="G414" s="181">
        <v>44545</v>
      </c>
      <c r="H414" s="168">
        <v>4.4000000000000002E-4</v>
      </c>
      <c r="I414" s="168">
        <v>5.2100000000000002E-3</v>
      </c>
      <c r="J414" s="168">
        <v>3.8999999999999998E-3</v>
      </c>
      <c r="K414" s="168">
        <v>2.2000000000000001E-3</v>
      </c>
      <c r="L414" s="168">
        <v>1.7099999999999999E-3</v>
      </c>
      <c r="M414" s="168">
        <v>3.2399999999999998E-3</v>
      </c>
      <c r="N414" s="169">
        <v>3.4299999999999999E-3</v>
      </c>
    </row>
    <row r="415" spans="1:14" x14ac:dyDescent="0.3">
      <c r="A415" s="179" t="s">
        <v>1978</v>
      </c>
      <c r="B415" s="168" t="s">
        <v>552</v>
      </c>
      <c r="C415" s="168" t="s">
        <v>34</v>
      </c>
      <c r="D415" s="3">
        <v>6582780</v>
      </c>
      <c r="E415" s="3">
        <v>152713</v>
      </c>
      <c r="F415" s="180">
        <v>2021</v>
      </c>
      <c r="G415" s="181">
        <v>44545</v>
      </c>
      <c r="H415" s="168">
        <v>4.6000000000000001E-4</v>
      </c>
      <c r="I415" s="168">
        <v>5.4000000000000003E-3</v>
      </c>
      <c r="J415" s="168">
        <v>4.15E-3</v>
      </c>
      <c r="K415" s="168">
        <v>2.2799999999999999E-3</v>
      </c>
      <c r="L415" s="168">
        <v>1.7799999999999999E-3</v>
      </c>
      <c r="M415" s="168">
        <v>3.2699999999999999E-3</v>
      </c>
      <c r="N415" s="169">
        <v>3.3500000000000001E-3</v>
      </c>
    </row>
    <row r="416" spans="1:14" x14ac:dyDescent="0.3">
      <c r="A416" s="179" t="s">
        <v>1979</v>
      </c>
      <c r="B416" s="168" t="s">
        <v>553</v>
      </c>
      <c r="C416" s="168" t="s">
        <v>35</v>
      </c>
      <c r="D416" s="3">
        <v>6583661</v>
      </c>
      <c r="E416" s="3">
        <v>146245</v>
      </c>
      <c r="F416" s="180">
        <v>2021</v>
      </c>
      <c r="G416" s="181">
        <v>44545</v>
      </c>
      <c r="H416" s="168">
        <v>3.6600000000000001E-3</v>
      </c>
      <c r="I416" s="168">
        <v>2.6499999999999999E-2</v>
      </c>
      <c r="J416" s="168">
        <v>2.0400000000000001E-2</v>
      </c>
      <c r="K416" s="168">
        <v>8.5599999999999999E-3</v>
      </c>
      <c r="L416" s="168" t="s">
        <v>1741</v>
      </c>
      <c r="M416" s="168" t="s">
        <v>1741</v>
      </c>
      <c r="N416" s="169">
        <v>1.54E-2</v>
      </c>
    </row>
    <row r="417" spans="1:14" x14ac:dyDescent="0.3">
      <c r="A417" s="179" t="s">
        <v>1980</v>
      </c>
      <c r="B417" s="168" t="s">
        <v>1116</v>
      </c>
      <c r="C417" s="168" t="s">
        <v>2002</v>
      </c>
      <c r="D417" s="168" t="s">
        <v>1741</v>
      </c>
      <c r="E417" s="3" t="s">
        <v>1741</v>
      </c>
      <c r="F417" s="180">
        <v>2021</v>
      </c>
      <c r="G417" s="181">
        <v>44545</v>
      </c>
      <c r="H417" s="168">
        <v>4.4999999999999999E-4</v>
      </c>
      <c r="I417" s="168">
        <v>3.7699999999999999E-3</v>
      </c>
      <c r="J417" s="168">
        <v>2.6900000000000001E-3</v>
      </c>
      <c r="K417" s="168">
        <v>1.4E-3</v>
      </c>
      <c r="L417" s="168" t="s">
        <v>1741</v>
      </c>
      <c r="M417" s="168" t="s">
        <v>1741</v>
      </c>
      <c r="N417" s="169">
        <v>2.2100000000000002E-3</v>
      </c>
    </row>
    <row r="418" spans="1:14" x14ac:dyDescent="0.3">
      <c r="A418" s="179" t="s">
        <v>1981</v>
      </c>
      <c r="B418" s="168" t="s">
        <v>553</v>
      </c>
      <c r="C418" s="168" t="s">
        <v>1994</v>
      </c>
      <c r="D418" s="168" t="s">
        <v>1741</v>
      </c>
      <c r="E418" s="168" t="s">
        <v>1741</v>
      </c>
      <c r="F418" s="180">
        <v>2021</v>
      </c>
      <c r="G418" s="181">
        <v>44545</v>
      </c>
      <c r="H418" s="168">
        <v>3.2200000000000002E-3</v>
      </c>
      <c r="I418" s="168">
        <v>1.9599999999999999E-2</v>
      </c>
      <c r="J418" s="168">
        <v>1.61E-2</v>
      </c>
      <c r="K418" s="168">
        <v>6.8300000000000001E-3</v>
      </c>
      <c r="L418" s="168" t="s">
        <v>1741</v>
      </c>
      <c r="M418" s="168" t="s">
        <v>1741</v>
      </c>
      <c r="N418" s="169">
        <v>1.15E-2</v>
      </c>
    </row>
    <row r="419" spans="1:14" x14ac:dyDescent="0.3">
      <c r="A419" s="179" t="s">
        <v>1982</v>
      </c>
      <c r="B419" s="168" t="s">
        <v>553</v>
      </c>
      <c r="C419" s="168" t="s">
        <v>1330</v>
      </c>
      <c r="D419" s="168" t="s">
        <v>1741</v>
      </c>
      <c r="E419" s="3" t="s">
        <v>1741</v>
      </c>
      <c r="F419" s="180">
        <v>2021</v>
      </c>
      <c r="G419" s="181">
        <v>44545</v>
      </c>
      <c r="H419" s="168">
        <v>3.1900000000000001E-3</v>
      </c>
      <c r="I419" s="168">
        <v>2.0899999999999998E-2</v>
      </c>
      <c r="J419" s="168">
        <v>1.54E-2</v>
      </c>
      <c r="K419" s="168">
        <v>6.3099999999999996E-3</v>
      </c>
      <c r="L419" s="168" t="s">
        <v>1741</v>
      </c>
      <c r="M419" s="168" t="s">
        <v>1741</v>
      </c>
      <c r="N419" s="169">
        <v>1.09E-2</v>
      </c>
    </row>
    <row r="420" spans="1:14" x14ac:dyDescent="0.3">
      <c r="A420" s="179" t="s">
        <v>1983</v>
      </c>
      <c r="B420" s="168" t="s">
        <v>546</v>
      </c>
      <c r="C420" s="168" t="s">
        <v>32</v>
      </c>
      <c r="D420" s="3">
        <v>6576900</v>
      </c>
      <c r="E420" s="3">
        <v>152125</v>
      </c>
      <c r="F420" s="180">
        <v>2021</v>
      </c>
      <c r="G420" s="181">
        <v>44547</v>
      </c>
      <c r="H420" s="168">
        <v>4.0000000000000002E-4</v>
      </c>
      <c r="I420" s="168">
        <v>3.4299999999999999E-3</v>
      </c>
      <c r="J420" s="168">
        <v>3.2399999999999998E-3</v>
      </c>
      <c r="K420" s="168">
        <v>1.75E-3</v>
      </c>
      <c r="L420" s="168" t="s">
        <v>1741</v>
      </c>
      <c r="M420" s="168" t="s">
        <v>1741</v>
      </c>
      <c r="N420" s="169">
        <v>2.8E-3</v>
      </c>
    </row>
    <row r="421" spans="1:14" x14ac:dyDescent="0.3">
      <c r="A421" s="179" t="s">
        <v>1984</v>
      </c>
      <c r="B421" s="168" t="s">
        <v>1279</v>
      </c>
      <c r="C421" s="168" t="s">
        <v>2001</v>
      </c>
      <c r="D421" s="3">
        <v>6578210</v>
      </c>
      <c r="E421" s="3">
        <v>158727</v>
      </c>
      <c r="F421" s="180">
        <v>2021</v>
      </c>
      <c r="G421" s="181">
        <v>44547</v>
      </c>
      <c r="H421" s="168">
        <v>4.4999999999999999E-4</v>
      </c>
      <c r="I421" s="168">
        <v>3.5999999999999999E-3</v>
      </c>
      <c r="J421" s="168">
        <v>2.9299999999999999E-3</v>
      </c>
      <c r="K421" s="168">
        <v>1.65E-3</v>
      </c>
      <c r="L421" s="168" t="s">
        <v>1741</v>
      </c>
      <c r="M421" s="168" t="s">
        <v>1741</v>
      </c>
      <c r="N421" s="169">
        <v>2.32E-3</v>
      </c>
    </row>
    <row r="422" spans="1:14" x14ac:dyDescent="0.3">
      <c r="A422" s="179" t="s">
        <v>1985</v>
      </c>
      <c r="B422" s="168" t="s">
        <v>44</v>
      </c>
      <c r="C422" s="168" t="s">
        <v>1989</v>
      </c>
      <c r="D422" s="3">
        <v>6580770</v>
      </c>
      <c r="E422" s="3">
        <v>149668</v>
      </c>
      <c r="F422" s="180">
        <v>2021</v>
      </c>
      <c r="G422" s="181">
        <v>44547</v>
      </c>
      <c r="H422" s="168">
        <v>3.6999999999999999E-4</v>
      </c>
      <c r="I422" s="168">
        <v>3.31E-3</v>
      </c>
      <c r="J422" s="168">
        <v>3.2699999999999999E-3</v>
      </c>
      <c r="K422" s="168">
        <v>1.73E-3</v>
      </c>
      <c r="L422" s="168" t="s">
        <v>1741</v>
      </c>
      <c r="M422" s="168" t="s">
        <v>1741</v>
      </c>
      <c r="N422" s="169">
        <v>2.7499999999999998E-3</v>
      </c>
    </row>
    <row r="423" spans="1:14" x14ac:dyDescent="0.3">
      <c r="A423" s="179" t="s">
        <v>1986</v>
      </c>
      <c r="B423" s="168" t="s">
        <v>37</v>
      </c>
      <c r="C423" s="168" t="s">
        <v>37</v>
      </c>
      <c r="D423" s="168" t="s">
        <v>1741</v>
      </c>
      <c r="E423" s="3" t="s">
        <v>1741</v>
      </c>
      <c r="F423" s="180">
        <v>2021</v>
      </c>
      <c r="G423" s="181">
        <v>44547</v>
      </c>
      <c r="H423" s="168" t="s">
        <v>1742</v>
      </c>
      <c r="I423" s="168">
        <v>2.4099999999999998E-3</v>
      </c>
      <c r="J423" s="168">
        <v>2.9399999999999999E-3</v>
      </c>
      <c r="K423" s="168">
        <v>1.6199999999999999E-3</v>
      </c>
      <c r="L423" s="168" t="s">
        <v>1741</v>
      </c>
      <c r="M423" s="168" t="s">
        <v>1741</v>
      </c>
      <c r="N423" s="169">
        <v>2.7699999999999999E-3</v>
      </c>
    </row>
    <row r="424" spans="1:14" x14ac:dyDescent="0.3">
      <c r="A424" s="48" t="s">
        <v>1371</v>
      </c>
      <c r="B424" s="168" t="s">
        <v>546</v>
      </c>
      <c r="C424" s="168" t="s">
        <v>32</v>
      </c>
      <c r="D424" s="3">
        <v>6576900</v>
      </c>
      <c r="E424" s="3">
        <v>152125</v>
      </c>
      <c r="F424" s="3">
        <v>2020</v>
      </c>
      <c r="G424" s="4">
        <v>43847</v>
      </c>
      <c r="H424" s="3" t="s">
        <v>1742</v>
      </c>
      <c r="I424" s="3">
        <v>1.98E-3</v>
      </c>
      <c r="J424" s="3">
        <v>8.1999999999999998E-4</v>
      </c>
      <c r="K424" s="3">
        <v>4.6000000000000001E-4</v>
      </c>
      <c r="L424" s="3">
        <v>5.62E-4</v>
      </c>
      <c r="M424" s="3">
        <v>6.0999999999999997E-4</v>
      </c>
      <c r="N424" s="15">
        <v>5.9000000000000003E-4</v>
      </c>
    </row>
    <row r="425" spans="1:14" x14ac:dyDescent="0.3">
      <c r="A425" s="48" t="s">
        <v>1372</v>
      </c>
      <c r="B425" s="168" t="s">
        <v>553</v>
      </c>
      <c r="C425" s="168" t="s">
        <v>35</v>
      </c>
      <c r="D425" s="3">
        <v>6583661</v>
      </c>
      <c r="E425" s="3">
        <v>146245</v>
      </c>
      <c r="F425" s="3">
        <v>2020</v>
      </c>
      <c r="G425" s="4">
        <v>43847</v>
      </c>
      <c r="H425" s="3">
        <v>4.3499999999999997E-3</v>
      </c>
      <c r="I425" s="3">
        <v>3.8800000000000001E-2</v>
      </c>
      <c r="J425" s="3">
        <v>2.7400000000000001E-2</v>
      </c>
      <c r="K425" s="3">
        <v>1.09E-2</v>
      </c>
      <c r="L425" s="3">
        <v>1.8200000000000001E-2</v>
      </c>
      <c r="M425" s="3">
        <v>2.47E-2</v>
      </c>
      <c r="N425" s="15">
        <v>1.5299999999999999E-2</v>
      </c>
    </row>
    <row r="426" spans="1:14" x14ac:dyDescent="0.3">
      <c r="A426" s="48" t="s">
        <v>1373</v>
      </c>
      <c r="B426" s="168" t="s">
        <v>553</v>
      </c>
      <c r="C426" s="3" t="s">
        <v>1740</v>
      </c>
      <c r="D426" s="168" t="s">
        <v>1741</v>
      </c>
      <c r="E426" s="3" t="s">
        <v>1741</v>
      </c>
      <c r="F426" s="3">
        <v>2020</v>
      </c>
      <c r="G426" s="4">
        <v>43847</v>
      </c>
      <c r="H426" s="3">
        <v>3.29E-3</v>
      </c>
      <c r="I426" s="3">
        <v>2.87E-2</v>
      </c>
      <c r="J426" s="3">
        <v>2.18E-2</v>
      </c>
      <c r="K426" s="3">
        <v>9.6299999999999997E-3</v>
      </c>
      <c r="L426" s="3">
        <v>1.2800000000000001E-2</v>
      </c>
      <c r="M426" s="3">
        <v>0.02</v>
      </c>
      <c r="N426" s="15">
        <v>1.14E-2</v>
      </c>
    </row>
    <row r="427" spans="1:14" x14ac:dyDescent="0.3">
      <c r="A427" s="48" t="s">
        <v>1374</v>
      </c>
      <c r="B427" s="168" t="s">
        <v>553</v>
      </c>
      <c r="C427" s="168" t="s">
        <v>1330</v>
      </c>
      <c r="D427" s="168" t="s">
        <v>1741</v>
      </c>
      <c r="E427" s="3" t="s">
        <v>1741</v>
      </c>
      <c r="F427" s="3">
        <v>2020</v>
      </c>
      <c r="G427" s="4">
        <v>43847</v>
      </c>
      <c r="H427" s="3">
        <v>4.6100000000000004E-3</v>
      </c>
      <c r="I427" s="3">
        <v>3.4700000000000002E-2</v>
      </c>
      <c r="J427" s="3">
        <v>2.4899999999999999E-2</v>
      </c>
      <c r="K427" s="3">
        <v>1.09E-2</v>
      </c>
      <c r="L427" s="3">
        <v>1.61E-2</v>
      </c>
      <c r="M427" s="3">
        <v>2.1100000000000001E-2</v>
      </c>
      <c r="N427" s="15">
        <v>1.2999999999999999E-2</v>
      </c>
    </row>
    <row r="428" spans="1:14" x14ac:dyDescent="0.3">
      <c r="A428" s="48" t="s">
        <v>1375</v>
      </c>
      <c r="B428" s="168" t="s">
        <v>44</v>
      </c>
      <c r="C428" s="168" t="s">
        <v>1989</v>
      </c>
      <c r="D428" s="3">
        <v>6580770</v>
      </c>
      <c r="E428" s="3">
        <v>149668</v>
      </c>
      <c r="F428" s="3">
        <v>2020</v>
      </c>
      <c r="G428" s="4">
        <v>43847</v>
      </c>
      <c r="H428" s="3" t="s">
        <v>1742</v>
      </c>
      <c r="I428" s="3">
        <v>2.15E-3</v>
      </c>
      <c r="J428" s="3">
        <v>1.0200000000000001E-3</v>
      </c>
      <c r="K428" s="3">
        <v>3.8000000000000002E-4</v>
      </c>
      <c r="L428" s="3">
        <v>5.4299999999999997E-4</v>
      </c>
      <c r="M428" s="3">
        <v>5.5000000000000003E-4</v>
      </c>
      <c r="N428" s="15">
        <v>4.8999999999999998E-4</v>
      </c>
    </row>
    <row r="429" spans="1:14" x14ac:dyDescent="0.3">
      <c r="A429" s="48" t="s">
        <v>1376</v>
      </c>
      <c r="B429" s="3" t="s">
        <v>1990</v>
      </c>
      <c r="C429" s="168" t="s">
        <v>2000</v>
      </c>
      <c r="D429" s="3">
        <v>6581940</v>
      </c>
      <c r="E429" s="3">
        <v>142857</v>
      </c>
      <c r="F429" s="3">
        <v>2020</v>
      </c>
      <c r="G429" s="4">
        <v>43847</v>
      </c>
      <c r="H429" s="3">
        <v>2.0200000000000001E-3</v>
      </c>
      <c r="I429" s="3">
        <v>7.4200000000000004E-3</v>
      </c>
      <c r="J429" s="3">
        <v>3.0599999999999998E-3</v>
      </c>
      <c r="K429" s="3">
        <v>1.42E-3</v>
      </c>
      <c r="L429" s="3">
        <v>1.7899999999999999E-3</v>
      </c>
      <c r="M429" s="3">
        <v>2.3999999999999998E-3</v>
      </c>
      <c r="N429" s="15">
        <v>1.6800000000000001E-3</v>
      </c>
    </row>
    <row r="430" spans="1:14" x14ac:dyDescent="0.3">
      <c r="A430" s="48" t="s">
        <v>1377</v>
      </c>
      <c r="B430" s="3" t="s">
        <v>43</v>
      </c>
      <c r="C430" s="3" t="s">
        <v>43</v>
      </c>
      <c r="D430" s="3">
        <v>6578630</v>
      </c>
      <c r="E430" s="3">
        <v>153662</v>
      </c>
      <c r="F430" s="3">
        <v>2020</v>
      </c>
      <c r="G430" s="4">
        <v>43847</v>
      </c>
      <c r="H430" s="3" t="s">
        <v>1742</v>
      </c>
      <c r="I430" s="3">
        <v>1.72E-3</v>
      </c>
      <c r="J430" s="3">
        <v>7.7999999999999999E-4</v>
      </c>
      <c r="K430" s="3">
        <v>3.3E-4</v>
      </c>
      <c r="L430" s="3">
        <v>2.9700000000000001E-4</v>
      </c>
      <c r="M430" s="3">
        <v>4.0999999999999999E-4</v>
      </c>
      <c r="N430" s="15">
        <v>4.4999999999999999E-4</v>
      </c>
    </row>
    <row r="431" spans="1:14" x14ac:dyDescent="0.3">
      <c r="A431" s="48" t="s">
        <v>1378</v>
      </c>
      <c r="B431" s="168" t="s">
        <v>46</v>
      </c>
      <c r="C431" s="168" t="s">
        <v>46</v>
      </c>
      <c r="D431" s="23" t="s">
        <v>1282</v>
      </c>
      <c r="E431" s="23" t="s">
        <v>1283</v>
      </c>
      <c r="F431" s="3">
        <v>2020</v>
      </c>
      <c r="G431" s="4">
        <v>43847</v>
      </c>
      <c r="H431" s="3">
        <v>5.4000000000000001E-4</v>
      </c>
      <c r="I431" s="3">
        <v>4.6499999999999996E-3</v>
      </c>
      <c r="J431" s="3">
        <v>1.41E-3</v>
      </c>
      <c r="K431" s="3">
        <v>6.0999999999999997E-4</v>
      </c>
      <c r="L431" s="3">
        <v>5.9100000000000005E-4</v>
      </c>
      <c r="M431" s="3">
        <v>9.6000000000000002E-4</v>
      </c>
      <c r="N431" s="15">
        <v>7.6999999999999996E-4</v>
      </c>
    </row>
    <row r="432" spans="1:14" x14ac:dyDescent="0.3">
      <c r="A432" s="48" t="s">
        <v>1379</v>
      </c>
      <c r="B432" s="168" t="s">
        <v>1279</v>
      </c>
      <c r="C432" s="168" t="s">
        <v>2001</v>
      </c>
      <c r="D432" s="3">
        <v>6578210</v>
      </c>
      <c r="E432" s="3">
        <v>158727</v>
      </c>
      <c r="F432" s="3">
        <v>2020</v>
      </c>
      <c r="G432" s="4">
        <v>43845</v>
      </c>
      <c r="H432" s="3" t="s">
        <v>1742</v>
      </c>
      <c r="I432" s="3">
        <v>2.15E-3</v>
      </c>
      <c r="J432" s="3">
        <v>7.9000000000000001E-4</v>
      </c>
      <c r="K432" s="3">
        <v>3.5E-4</v>
      </c>
      <c r="L432" s="3">
        <v>4.0200000000000001E-4</v>
      </c>
      <c r="M432" s="3">
        <v>4.6999999999999999E-4</v>
      </c>
      <c r="N432" s="15">
        <v>4.0000000000000002E-4</v>
      </c>
    </row>
    <row r="433" spans="1:14" x14ac:dyDescent="0.3">
      <c r="A433" s="48" t="s">
        <v>1380</v>
      </c>
      <c r="B433" s="168" t="s">
        <v>550</v>
      </c>
      <c r="C433" s="168" t="s">
        <v>33</v>
      </c>
      <c r="D433" s="3">
        <v>6570050</v>
      </c>
      <c r="E433" s="3">
        <v>156953</v>
      </c>
      <c r="F433" s="3">
        <v>2020</v>
      </c>
      <c r="G433" s="4">
        <v>43845</v>
      </c>
      <c r="H433" s="3">
        <v>3.5E-4</v>
      </c>
      <c r="I433" s="3">
        <v>4.1700000000000001E-3</v>
      </c>
      <c r="J433" s="3">
        <v>1.6999999999999999E-3</v>
      </c>
      <c r="K433" s="3">
        <v>7.2000000000000005E-4</v>
      </c>
      <c r="L433" s="3">
        <v>8.6899999999999998E-4</v>
      </c>
      <c r="M433" s="3">
        <v>1.3500000000000001E-3</v>
      </c>
      <c r="N433" s="15">
        <v>1.01E-3</v>
      </c>
    </row>
    <row r="434" spans="1:14" x14ac:dyDescent="0.3">
      <c r="A434" s="48" t="s">
        <v>1381</v>
      </c>
      <c r="B434" s="168" t="s">
        <v>552</v>
      </c>
      <c r="C434" s="168" t="s">
        <v>34</v>
      </c>
      <c r="D434" s="3">
        <v>6582780</v>
      </c>
      <c r="E434" s="3">
        <v>152713</v>
      </c>
      <c r="F434" s="3">
        <v>2020</v>
      </c>
      <c r="G434" s="4">
        <v>43845</v>
      </c>
      <c r="H434" s="3">
        <v>5.0000000000000001E-4</v>
      </c>
      <c r="I434" s="3">
        <v>3.0699999999999998E-3</v>
      </c>
      <c r="J434" s="3">
        <v>9.7999999999999997E-4</v>
      </c>
      <c r="K434" s="3">
        <v>4.0999999999999999E-4</v>
      </c>
      <c r="L434" s="3">
        <v>4.95E-4</v>
      </c>
      <c r="M434" s="3">
        <v>7.6000000000000004E-4</v>
      </c>
      <c r="N434" s="15">
        <v>5.9999999999999995E-4</v>
      </c>
    </row>
    <row r="435" spans="1:14" x14ac:dyDescent="0.3">
      <c r="A435" s="48" t="s">
        <v>1382</v>
      </c>
      <c r="B435" s="3" t="s">
        <v>41</v>
      </c>
      <c r="C435" s="3" t="s">
        <v>1999</v>
      </c>
      <c r="D435" s="3">
        <v>6568460</v>
      </c>
      <c r="E435" s="3">
        <v>155057</v>
      </c>
      <c r="F435" s="3">
        <v>2020</v>
      </c>
      <c r="G435" s="4">
        <v>43845</v>
      </c>
      <c r="H435" s="3">
        <v>4.0999999999999999E-4</v>
      </c>
      <c r="I435" s="3">
        <v>3.48E-3</v>
      </c>
      <c r="J435" s="3">
        <v>1.58E-3</v>
      </c>
      <c r="K435" s="3">
        <v>7.6999999999999996E-4</v>
      </c>
      <c r="L435" s="3">
        <v>8.4000000000000003E-4</v>
      </c>
      <c r="M435" s="3">
        <v>1.31E-3</v>
      </c>
      <c r="N435" s="15">
        <v>1.09E-3</v>
      </c>
    </row>
    <row r="436" spans="1:14" x14ac:dyDescent="0.3">
      <c r="A436" s="48" t="s">
        <v>1383</v>
      </c>
      <c r="B436" s="3" t="s">
        <v>1327</v>
      </c>
      <c r="C436" s="3" t="s">
        <v>1997</v>
      </c>
      <c r="D436" s="3">
        <v>6582550</v>
      </c>
      <c r="E436" s="3">
        <v>156341</v>
      </c>
      <c r="F436" s="3">
        <v>2020</v>
      </c>
      <c r="G436" s="4">
        <v>43845</v>
      </c>
      <c r="H436" s="3">
        <v>3.3E-4</v>
      </c>
      <c r="I436" s="3">
        <v>2.2399999999999998E-3</v>
      </c>
      <c r="J436" s="3">
        <v>9.5E-4</v>
      </c>
      <c r="K436" s="3">
        <v>4.0999999999999999E-4</v>
      </c>
      <c r="L436" s="3">
        <v>4.8799999999999999E-4</v>
      </c>
      <c r="M436" s="3">
        <v>5.0000000000000001E-4</v>
      </c>
      <c r="N436" s="15">
        <v>4.4999999999999999E-4</v>
      </c>
    </row>
    <row r="437" spans="1:14" x14ac:dyDescent="0.3">
      <c r="A437" s="48" t="s">
        <v>1384</v>
      </c>
      <c r="B437" s="3" t="s">
        <v>939</v>
      </c>
      <c r="C437" s="3" t="s">
        <v>975</v>
      </c>
      <c r="D437" s="3">
        <v>6570553</v>
      </c>
      <c r="E437" s="3">
        <v>158751</v>
      </c>
      <c r="F437" s="3">
        <v>2020</v>
      </c>
      <c r="G437" s="4">
        <v>43845</v>
      </c>
      <c r="H437" s="3">
        <v>3.5E-4</v>
      </c>
      <c r="I437" s="3">
        <v>3.2000000000000002E-3</v>
      </c>
      <c r="J437" s="3">
        <v>1.3600000000000001E-3</v>
      </c>
      <c r="K437" s="3">
        <v>6.0999999999999997E-4</v>
      </c>
      <c r="L437" s="3">
        <v>7.0899999999999999E-4</v>
      </c>
      <c r="M437" s="3">
        <v>1.06E-3</v>
      </c>
      <c r="N437" s="15">
        <v>9.8999999999999999E-4</v>
      </c>
    </row>
    <row r="438" spans="1:14" x14ac:dyDescent="0.3">
      <c r="A438" s="48" t="s">
        <v>1385</v>
      </c>
      <c r="B438" s="3" t="s">
        <v>1109</v>
      </c>
      <c r="C438" s="3" t="s">
        <v>1109</v>
      </c>
      <c r="D438" s="168" t="s">
        <v>1741</v>
      </c>
      <c r="E438" s="3" t="s">
        <v>1741</v>
      </c>
      <c r="F438" s="3">
        <v>2020</v>
      </c>
      <c r="G438" s="4">
        <v>43845</v>
      </c>
      <c r="H438" s="3">
        <v>3.8000000000000002E-4</v>
      </c>
      <c r="I438" s="3">
        <v>3.0699999999999998E-3</v>
      </c>
      <c r="J438" s="3">
        <v>1.1999999999999999E-3</v>
      </c>
      <c r="K438" s="3">
        <v>5.5000000000000003E-4</v>
      </c>
      <c r="L438" s="3">
        <v>6.11E-4</v>
      </c>
      <c r="M438" s="3">
        <v>9.3999999999999997E-4</v>
      </c>
      <c r="N438" s="15">
        <v>7.2999999999999996E-4</v>
      </c>
    </row>
    <row r="439" spans="1:14" x14ac:dyDescent="0.3">
      <c r="A439" s="48" t="s">
        <v>1386</v>
      </c>
      <c r="B439" s="168" t="s">
        <v>1116</v>
      </c>
      <c r="C439" s="168" t="s">
        <v>2002</v>
      </c>
      <c r="D439" s="168" t="s">
        <v>1741</v>
      </c>
      <c r="E439" s="3" t="s">
        <v>1741</v>
      </c>
      <c r="F439" s="3">
        <v>2020</v>
      </c>
      <c r="G439" s="4">
        <v>43845</v>
      </c>
      <c r="H439" s="3" t="s">
        <v>1741</v>
      </c>
      <c r="I439" s="3" t="s">
        <v>1741</v>
      </c>
      <c r="J439" s="3" t="s">
        <v>1741</v>
      </c>
      <c r="K439" s="3" t="s">
        <v>1741</v>
      </c>
      <c r="L439" s="3" t="s">
        <v>1741</v>
      </c>
      <c r="M439" s="3" t="s">
        <v>1741</v>
      </c>
      <c r="N439" s="15" t="s">
        <v>1741</v>
      </c>
    </row>
    <row r="440" spans="1:14" x14ac:dyDescent="0.3">
      <c r="A440" s="48" t="s">
        <v>1387</v>
      </c>
      <c r="B440" s="168" t="s">
        <v>37</v>
      </c>
      <c r="C440" s="168" t="s">
        <v>37</v>
      </c>
      <c r="D440" s="168" t="s">
        <v>1741</v>
      </c>
      <c r="E440" s="3" t="s">
        <v>1741</v>
      </c>
      <c r="F440" s="3">
        <v>2020</v>
      </c>
      <c r="G440" s="4">
        <v>43845</v>
      </c>
      <c r="H440" s="3" t="s">
        <v>1741</v>
      </c>
      <c r="I440" s="3" t="s">
        <v>1741</v>
      </c>
      <c r="J440" s="3" t="s">
        <v>1741</v>
      </c>
      <c r="K440" s="3" t="s">
        <v>1741</v>
      </c>
      <c r="L440" s="3" t="s">
        <v>1741</v>
      </c>
      <c r="M440" s="3" t="s">
        <v>1741</v>
      </c>
      <c r="N440" s="15" t="s">
        <v>1741</v>
      </c>
    </row>
    <row r="441" spans="1:14" x14ac:dyDescent="0.3">
      <c r="A441" s="48" t="s">
        <v>1388</v>
      </c>
      <c r="B441" s="168" t="s">
        <v>546</v>
      </c>
      <c r="C441" s="168" t="s">
        <v>32</v>
      </c>
      <c r="D441" s="3">
        <v>6576900</v>
      </c>
      <c r="E441" s="3">
        <v>152125</v>
      </c>
      <c r="F441" s="3">
        <v>2020</v>
      </c>
      <c r="G441" s="4">
        <v>43874</v>
      </c>
      <c r="H441" s="3" t="s">
        <v>1742</v>
      </c>
      <c r="I441" s="3" t="s">
        <v>1742</v>
      </c>
      <c r="J441" s="3" t="s">
        <v>1743</v>
      </c>
      <c r="K441" s="3" t="s">
        <v>1743</v>
      </c>
      <c r="L441" s="3" t="s">
        <v>1744</v>
      </c>
      <c r="M441" s="3" t="s">
        <v>1743</v>
      </c>
      <c r="N441" s="15" t="s">
        <v>1743</v>
      </c>
    </row>
    <row r="442" spans="1:14" x14ac:dyDescent="0.3">
      <c r="A442" s="48" t="s">
        <v>1389</v>
      </c>
      <c r="B442" s="168" t="s">
        <v>1279</v>
      </c>
      <c r="C442" s="168" t="s">
        <v>2001</v>
      </c>
      <c r="D442" s="3">
        <v>6578210</v>
      </c>
      <c r="E442" s="3">
        <v>158727</v>
      </c>
      <c r="F442" s="3">
        <v>2020</v>
      </c>
      <c r="G442" s="4">
        <v>43874</v>
      </c>
      <c r="H442" s="3" t="s">
        <v>1742</v>
      </c>
      <c r="I442" s="3" t="s">
        <v>1742</v>
      </c>
      <c r="J442" s="3" t="s">
        <v>1743</v>
      </c>
      <c r="K442" s="3" t="s">
        <v>1743</v>
      </c>
      <c r="L442" s="3" t="s">
        <v>1744</v>
      </c>
      <c r="M442" s="3" t="s">
        <v>1743</v>
      </c>
      <c r="N442" s="15" t="s">
        <v>1743</v>
      </c>
    </row>
    <row r="443" spans="1:14" x14ac:dyDescent="0.3">
      <c r="A443" s="48" t="s">
        <v>1390</v>
      </c>
      <c r="B443" s="168" t="s">
        <v>550</v>
      </c>
      <c r="C443" s="168" t="s">
        <v>33</v>
      </c>
      <c r="D443" s="3">
        <v>6570050</v>
      </c>
      <c r="E443" s="3">
        <v>156953</v>
      </c>
      <c r="F443" s="3">
        <v>2020</v>
      </c>
      <c r="G443" s="4">
        <v>43874</v>
      </c>
      <c r="H443" s="3">
        <v>4.6000000000000001E-4</v>
      </c>
      <c r="I443" s="3">
        <v>4.5300000000000002E-3</v>
      </c>
      <c r="J443" s="3">
        <v>2.7399999999999998E-3</v>
      </c>
      <c r="K443" s="3">
        <v>1.23E-3</v>
      </c>
      <c r="L443" s="3">
        <v>8.0099999999999995E-4</v>
      </c>
      <c r="M443" s="3">
        <v>1.64E-3</v>
      </c>
      <c r="N443" s="15">
        <v>1.5E-3</v>
      </c>
    </row>
    <row r="444" spans="1:14" x14ac:dyDescent="0.3">
      <c r="A444" s="48" t="s">
        <v>1391</v>
      </c>
      <c r="B444" s="168" t="s">
        <v>552</v>
      </c>
      <c r="C444" s="168" t="s">
        <v>34</v>
      </c>
      <c r="D444" s="3">
        <v>6582780</v>
      </c>
      <c r="E444" s="3">
        <v>152713</v>
      </c>
      <c r="F444" s="3">
        <v>2020</v>
      </c>
      <c r="G444" s="4">
        <v>43874</v>
      </c>
      <c r="H444" s="3">
        <v>8.5999999999999998E-4</v>
      </c>
      <c r="I444" s="3">
        <v>5.8500000000000002E-3</v>
      </c>
      <c r="J444" s="3">
        <v>5.1599999999999997E-3</v>
      </c>
      <c r="K444" s="3">
        <v>2.48E-3</v>
      </c>
      <c r="L444" s="3">
        <v>1.06E-3</v>
      </c>
      <c r="M444" s="3">
        <v>1.9499999999999999E-3</v>
      </c>
      <c r="N444" s="15">
        <v>2.0899999999999998E-3</v>
      </c>
    </row>
    <row r="445" spans="1:14" x14ac:dyDescent="0.3">
      <c r="A445" s="48" t="s">
        <v>1392</v>
      </c>
      <c r="B445" s="168" t="s">
        <v>553</v>
      </c>
      <c r="C445" s="168" t="s">
        <v>35</v>
      </c>
      <c r="D445" s="3">
        <v>6583661</v>
      </c>
      <c r="E445" s="3">
        <v>146245</v>
      </c>
      <c r="F445" s="3">
        <v>2020</v>
      </c>
      <c r="G445" s="4">
        <v>43874</v>
      </c>
      <c r="H445" s="3">
        <v>5.64E-3</v>
      </c>
      <c r="I445" s="3">
        <v>4.7600000000000003E-2</v>
      </c>
      <c r="J445" s="3">
        <v>3.7600000000000001E-2</v>
      </c>
      <c r="K445" s="3">
        <v>1.37E-2</v>
      </c>
      <c r="L445" s="3">
        <v>2.0500000000000001E-2</v>
      </c>
      <c r="M445" s="3">
        <v>3.5799999999999998E-2</v>
      </c>
      <c r="N445" s="15">
        <v>2.0799999999999999E-2</v>
      </c>
    </row>
    <row r="446" spans="1:14" x14ac:dyDescent="0.3">
      <c r="A446" s="48" t="s">
        <v>1393</v>
      </c>
      <c r="B446" s="168" t="s">
        <v>553</v>
      </c>
      <c r="C446" s="3" t="s">
        <v>1740</v>
      </c>
      <c r="D446" s="168" t="s">
        <v>1741</v>
      </c>
      <c r="E446" s="3" t="s">
        <v>1741</v>
      </c>
      <c r="F446" s="3">
        <v>2020</v>
      </c>
      <c r="G446" s="4">
        <v>43874</v>
      </c>
      <c r="H446" s="3">
        <v>4.8900000000000002E-3</v>
      </c>
      <c r="I446" s="3">
        <v>3.6799999999999999E-2</v>
      </c>
      <c r="J446" s="3">
        <v>3.0499999999999999E-2</v>
      </c>
      <c r="K446" s="3">
        <v>1.09E-2</v>
      </c>
      <c r="L446" s="3">
        <v>1.46E-2</v>
      </c>
      <c r="M446" s="3">
        <v>2.92E-2</v>
      </c>
      <c r="N446" s="15">
        <v>1.72E-2</v>
      </c>
    </row>
    <row r="447" spans="1:14" x14ac:dyDescent="0.3">
      <c r="A447" s="48" t="s">
        <v>1394</v>
      </c>
      <c r="B447" s="168" t="s">
        <v>553</v>
      </c>
      <c r="C447" s="168" t="s">
        <v>1330</v>
      </c>
      <c r="D447" s="168" t="s">
        <v>1741</v>
      </c>
      <c r="E447" s="3" t="s">
        <v>1741</v>
      </c>
      <c r="F447" s="3">
        <v>2020</v>
      </c>
      <c r="G447" s="4">
        <v>43874</v>
      </c>
      <c r="H447" s="3">
        <v>1.7000000000000001E-2</v>
      </c>
      <c r="I447" s="3">
        <v>0.128</v>
      </c>
      <c r="J447" s="3">
        <v>5.79E-2</v>
      </c>
      <c r="K447" s="3">
        <v>2.0899999999999998E-2</v>
      </c>
      <c r="L447" s="3">
        <v>4.3099999999999999E-2</v>
      </c>
      <c r="M447" s="3">
        <v>4.2599999999999999E-2</v>
      </c>
      <c r="N447" s="15">
        <v>3.0300000000000001E-2</v>
      </c>
    </row>
    <row r="448" spans="1:14" x14ac:dyDescent="0.3">
      <c r="A448" s="48" t="s">
        <v>1395</v>
      </c>
      <c r="B448" s="168" t="s">
        <v>44</v>
      </c>
      <c r="C448" s="168" t="s">
        <v>1989</v>
      </c>
      <c r="D448" s="3">
        <v>6580770</v>
      </c>
      <c r="E448" s="3">
        <v>149668</v>
      </c>
      <c r="F448" s="3">
        <v>2020</v>
      </c>
      <c r="G448" s="4">
        <v>43874</v>
      </c>
      <c r="H448" s="3">
        <v>5.6999999999999998E-4</v>
      </c>
      <c r="I448" s="3">
        <v>5.9800000000000001E-3</v>
      </c>
      <c r="J448" s="3">
        <v>4.8199999999999996E-3</v>
      </c>
      <c r="K448" s="3">
        <v>2.32E-3</v>
      </c>
      <c r="L448" s="3">
        <v>9.1299999999999997E-4</v>
      </c>
      <c r="M448" s="3">
        <v>1.6900000000000001E-3</v>
      </c>
      <c r="N448" s="15">
        <v>2.0100000000000001E-3</v>
      </c>
    </row>
    <row r="449" spans="1:14" x14ac:dyDescent="0.3">
      <c r="A449" s="48" t="s">
        <v>1396</v>
      </c>
      <c r="B449" s="3" t="s">
        <v>1990</v>
      </c>
      <c r="C449" s="168" t="s">
        <v>2000</v>
      </c>
      <c r="D449" s="3">
        <v>6581940</v>
      </c>
      <c r="E449" s="3">
        <v>142857</v>
      </c>
      <c r="F449" s="3">
        <v>2020</v>
      </c>
      <c r="G449" s="4">
        <v>43874</v>
      </c>
      <c r="H449" s="3">
        <v>1.25E-3</v>
      </c>
      <c r="I449" s="3">
        <v>6.0499999999999998E-3</v>
      </c>
      <c r="J449" s="3">
        <v>3.7599999999999999E-3</v>
      </c>
      <c r="K449" s="3">
        <v>1.65E-3</v>
      </c>
      <c r="L449" s="3">
        <v>1.0300000000000001E-3</v>
      </c>
      <c r="M449" s="3">
        <v>2.2499999999999998E-3</v>
      </c>
      <c r="N449" s="15">
        <v>1.98E-3</v>
      </c>
    </row>
    <row r="450" spans="1:14" x14ac:dyDescent="0.3">
      <c r="A450" s="48" t="s">
        <v>1397</v>
      </c>
      <c r="B450" s="3" t="s">
        <v>41</v>
      </c>
      <c r="C450" s="3" t="s">
        <v>1999</v>
      </c>
      <c r="D450" s="3">
        <v>6568460</v>
      </c>
      <c r="E450" s="3">
        <v>155057</v>
      </c>
      <c r="F450" s="3">
        <v>2020</v>
      </c>
      <c r="G450" s="4">
        <v>43874</v>
      </c>
      <c r="H450" s="3">
        <v>4.8000000000000001E-4</v>
      </c>
      <c r="I450" s="3">
        <v>3.8999999999999998E-3</v>
      </c>
      <c r="J450" s="3">
        <v>2.5200000000000001E-3</v>
      </c>
      <c r="K450" s="3">
        <v>1.0399999999999999E-3</v>
      </c>
      <c r="L450" s="3">
        <v>6.7400000000000001E-4</v>
      </c>
      <c r="M450" s="3">
        <v>1.4400000000000001E-3</v>
      </c>
      <c r="N450" s="15">
        <v>1.4599999999999999E-3</v>
      </c>
    </row>
    <row r="451" spans="1:14" x14ac:dyDescent="0.3">
      <c r="A451" s="48" t="s">
        <v>1398</v>
      </c>
      <c r="B451" s="3" t="s">
        <v>43</v>
      </c>
      <c r="C451" s="3" t="s">
        <v>43</v>
      </c>
      <c r="D451" s="3">
        <v>6578630</v>
      </c>
      <c r="E451" s="3">
        <v>153662</v>
      </c>
      <c r="F451" s="3">
        <v>2020</v>
      </c>
      <c r="G451" s="4">
        <v>43874</v>
      </c>
      <c r="H451" s="3">
        <v>5.1999999999999995E-4</v>
      </c>
      <c r="I451" s="3">
        <v>3.63E-3</v>
      </c>
      <c r="J451" s="3">
        <v>3.1199999999999999E-3</v>
      </c>
      <c r="K451" s="3">
        <v>1.39E-3</v>
      </c>
      <c r="L451" s="3">
        <v>6.3500000000000004E-4</v>
      </c>
      <c r="M451" s="3">
        <v>1.31E-3</v>
      </c>
      <c r="N451" s="15">
        <v>1.5E-3</v>
      </c>
    </row>
    <row r="452" spans="1:14" x14ac:dyDescent="0.3">
      <c r="A452" s="48" t="s">
        <v>1399</v>
      </c>
      <c r="B452" s="3" t="s">
        <v>1327</v>
      </c>
      <c r="C452" s="3" t="s">
        <v>1997</v>
      </c>
      <c r="D452" s="3">
        <v>6582550</v>
      </c>
      <c r="E452" s="3">
        <v>156341</v>
      </c>
      <c r="F452" s="3">
        <v>2020</v>
      </c>
      <c r="G452" s="4">
        <v>43874</v>
      </c>
      <c r="H452" s="3">
        <v>4.8999999999999998E-4</v>
      </c>
      <c r="I452" s="3">
        <v>3.48E-3</v>
      </c>
      <c r="J452" s="3">
        <v>2.8500000000000001E-3</v>
      </c>
      <c r="K452" s="3">
        <v>1.2999999999999999E-3</v>
      </c>
      <c r="L452" s="3">
        <v>6.7699999999999998E-4</v>
      </c>
      <c r="M452" s="3">
        <v>1.2099999999999999E-3</v>
      </c>
      <c r="N452" s="15">
        <v>1.15E-3</v>
      </c>
    </row>
    <row r="453" spans="1:14" x14ac:dyDescent="0.3">
      <c r="A453" s="48" t="s">
        <v>1400</v>
      </c>
      <c r="B453" s="168" t="s">
        <v>46</v>
      </c>
      <c r="C453" s="168" t="s">
        <v>46</v>
      </c>
      <c r="D453" s="23" t="s">
        <v>1282</v>
      </c>
      <c r="E453" s="23" t="s">
        <v>1283</v>
      </c>
      <c r="F453" s="3">
        <v>2020</v>
      </c>
      <c r="G453" s="4">
        <v>43874</v>
      </c>
      <c r="H453" s="3">
        <v>6.0999999999999997E-4</v>
      </c>
      <c r="I453" s="3">
        <v>5.0800000000000003E-3</v>
      </c>
      <c r="J453" s="3">
        <v>2.32E-3</v>
      </c>
      <c r="K453" s="3">
        <v>1.07E-3</v>
      </c>
      <c r="L453" s="3">
        <v>6.78E-4</v>
      </c>
      <c r="M453" s="3">
        <v>1.42E-3</v>
      </c>
      <c r="N453" s="15">
        <v>1.32E-3</v>
      </c>
    </row>
    <row r="454" spans="1:14" x14ac:dyDescent="0.3">
      <c r="A454" s="48" t="s">
        <v>1401</v>
      </c>
      <c r="B454" s="3" t="s">
        <v>939</v>
      </c>
      <c r="C454" s="3" t="s">
        <v>975</v>
      </c>
      <c r="D454" s="3">
        <v>6570553</v>
      </c>
      <c r="E454" s="3">
        <v>158751</v>
      </c>
      <c r="F454" s="3">
        <v>2020</v>
      </c>
      <c r="G454" s="4">
        <v>43874</v>
      </c>
      <c r="H454" s="3">
        <v>4.2000000000000002E-4</v>
      </c>
      <c r="I454" s="3">
        <v>3.3999999999999998E-3</v>
      </c>
      <c r="J454" s="3">
        <v>1.99E-3</v>
      </c>
      <c r="K454" s="3">
        <v>8.3000000000000001E-4</v>
      </c>
      <c r="L454" s="3">
        <v>3.8499999999999998E-4</v>
      </c>
      <c r="M454" s="3">
        <v>8.8999999999999995E-4</v>
      </c>
      <c r="N454" s="15">
        <v>1.1100000000000001E-3</v>
      </c>
    </row>
    <row r="455" spans="1:14" x14ac:dyDescent="0.3">
      <c r="A455" s="48" t="s">
        <v>1402</v>
      </c>
      <c r="B455" s="3" t="s">
        <v>1109</v>
      </c>
      <c r="C455" s="3" t="s">
        <v>1109</v>
      </c>
      <c r="D455" s="168" t="s">
        <v>1741</v>
      </c>
      <c r="E455" s="3" t="s">
        <v>1741</v>
      </c>
      <c r="F455" s="3">
        <v>2020</v>
      </c>
      <c r="G455" s="4">
        <v>43874</v>
      </c>
      <c r="H455" s="3">
        <v>8.4000000000000003E-4</v>
      </c>
      <c r="I455" s="3">
        <v>5.6299999999999996E-3</v>
      </c>
      <c r="J455" s="3">
        <v>4.6600000000000001E-3</v>
      </c>
      <c r="K455" s="3">
        <v>2.0999999999999999E-3</v>
      </c>
      <c r="L455" s="3">
        <v>1.0300000000000001E-3</v>
      </c>
      <c r="M455" s="3">
        <v>1.92E-3</v>
      </c>
      <c r="N455" s="15">
        <v>2.0500000000000002E-3</v>
      </c>
    </row>
    <row r="456" spans="1:14" x14ac:dyDescent="0.3">
      <c r="A456" s="48" t="s">
        <v>1403</v>
      </c>
      <c r="B456" s="168" t="s">
        <v>1116</v>
      </c>
      <c r="C456" s="168" t="s">
        <v>2002</v>
      </c>
      <c r="D456" s="168" t="s">
        <v>1741</v>
      </c>
      <c r="E456" s="3" t="s">
        <v>1741</v>
      </c>
      <c r="F456" s="3">
        <v>2020</v>
      </c>
      <c r="G456" s="4">
        <v>43874</v>
      </c>
      <c r="H456" s="3">
        <v>5.5000000000000003E-4</v>
      </c>
      <c r="I456" s="3">
        <v>3.6600000000000001E-3</v>
      </c>
      <c r="J456" s="3">
        <v>2.8900000000000002E-3</v>
      </c>
      <c r="K456" s="3">
        <v>1.23E-3</v>
      </c>
      <c r="L456" s="3">
        <v>7.7099999999999998E-4</v>
      </c>
      <c r="M456" s="3">
        <v>2.1700000000000001E-3</v>
      </c>
      <c r="N456" s="15">
        <v>2.0200000000000001E-3</v>
      </c>
    </row>
    <row r="457" spans="1:14" x14ac:dyDescent="0.3">
      <c r="A457" s="48" t="s">
        <v>1404</v>
      </c>
      <c r="B457" s="168" t="s">
        <v>37</v>
      </c>
      <c r="C457" s="168" t="s">
        <v>37</v>
      </c>
      <c r="D457" s="168" t="s">
        <v>1741</v>
      </c>
      <c r="E457" s="3" t="s">
        <v>1741</v>
      </c>
      <c r="F457" s="3">
        <v>2020</v>
      </c>
      <c r="G457" s="4">
        <v>43874</v>
      </c>
      <c r="H457" s="3" t="s">
        <v>1742</v>
      </c>
      <c r="I457" s="3">
        <v>6.7000000000000002E-4</v>
      </c>
      <c r="J457" s="3">
        <v>6.3000000000000003E-4</v>
      </c>
      <c r="K457" s="3">
        <v>2.7999999999999998E-4</v>
      </c>
      <c r="L457" s="3">
        <v>8.1000000000000004E-5</v>
      </c>
      <c r="M457" s="3">
        <v>2.5000000000000001E-4</v>
      </c>
      <c r="N457" s="15">
        <v>3.4000000000000002E-4</v>
      </c>
    </row>
    <row r="458" spans="1:14" x14ac:dyDescent="0.3">
      <c r="A458" s="48" t="s">
        <v>1405</v>
      </c>
      <c r="B458" s="168" t="s">
        <v>546</v>
      </c>
      <c r="C458" s="168" t="s">
        <v>32</v>
      </c>
      <c r="D458" s="3">
        <v>6576900</v>
      </c>
      <c r="E458" s="3">
        <v>152125</v>
      </c>
      <c r="F458" s="3">
        <v>2020</v>
      </c>
      <c r="G458" s="4">
        <v>43906</v>
      </c>
      <c r="H458" s="3" t="s">
        <v>1742</v>
      </c>
      <c r="I458" s="3">
        <v>1.6999999999999999E-3</v>
      </c>
      <c r="J458" s="3">
        <v>8.4000000000000003E-4</v>
      </c>
      <c r="K458" s="3">
        <v>3.8999999999999999E-4</v>
      </c>
      <c r="L458" s="3">
        <v>3.4699999999999998E-4</v>
      </c>
      <c r="M458" s="3">
        <v>5.4000000000000001E-4</v>
      </c>
      <c r="N458" s="15">
        <v>6.0999999999999997E-4</v>
      </c>
    </row>
    <row r="459" spans="1:14" x14ac:dyDescent="0.3">
      <c r="A459" s="48" t="s">
        <v>1406</v>
      </c>
      <c r="B459" s="168" t="s">
        <v>1279</v>
      </c>
      <c r="C459" s="168" t="s">
        <v>2001</v>
      </c>
      <c r="D459" s="3">
        <v>6578210</v>
      </c>
      <c r="E459" s="3">
        <v>158727</v>
      </c>
      <c r="F459" s="3">
        <v>2020</v>
      </c>
      <c r="G459" s="4">
        <v>43906</v>
      </c>
      <c r="H459" s="3">
        <v>4.4999999999999999E-4</v>
      </c>
      <c r="I459" s="3">
        <v>3.3500000000000001E-3</v>
      </c>
      <c r="J459" s="3">
        <v>1.89E-3</v>
      </c>
      <c r="K459" s="3">
        <v>8.8000000000000003E-4</v>
      </c>
      <c r="L459" s="3">
        <v>7.6599999999999997E-4</v>
      </c>
      <c r="M459" s="3">
        <v>1.08E-3</v>
      </c>
      <c r="N459" s="15">
        <v>1.1299999999999999E-3</v>
      </c>
    </row>
    <row r="460" spans="1:14" x14ac:dyDescent="0.3">
      <c r="A460" s="48" t="s">
        <v>1407</v>
      </c>
      <c r="B460" s="168" t="s">
        <v>550</v>
      </c>
      <c r="C460" s="168" t="s">
        <v>33</v>
      </c>
      <c r="D460" s="3">
        <v>6570050</v>
      </c>
      <c r="E460" s="3">
        <v>156953</v>
      </c>
      <c r="F460" s="3">
        <v>2020</v>
      </c>
      <c r="G460" s="4">
        <v>43906</v>
      </c>
      <c r="H460" s="3">
        <v>5.8E-4</v>
      </c>
      <c r="I460" s="3">
        <v>6.7299999999999999E-3</v>
      </c>
      <c r="J460" s="3">
        <v>3.3E-3</v>
      </c>
      <c r="K460" s="3">
        <v>1.5200000000000001E-3</v>
      </c>
      <c r="L460" s="3">
        <v>1.7899999999999999E-3</v>
      </c>
      <c r="M460" s="3">
        <v>2.2399999999999998E-3</v>
      </c>
      <c r="N460" s="15">
        <v>2.2799999999999999E-3</v>
      </c>
    </row>
    <row r="461" spans="1:14" x14ac:dyDescent="0.3">
      <c r="A461" s="48" t="s">
        <v>1408</v>
      </c>
      <c r="B461" s="168" t="s">
        <v>552</v>
      </c>
      <c r="C461" s="168" t="s">
        <v>34</v>
      </c>
      <c r="D461" s="3">
        <v>6582780</v>
      </c>
      <c r="E461" s="3">
        <v>152713</v>
      </c>
      <c r="F461" s="3">
        <v>2020</v>
      </c>
      <c r="G461" s="4">
        <v>43906</v>
      </c>
      <c r="H461" s="3">
        <v>8.1999999999999998E-4</v>
      </c>
      <c r="I461" s="3">
        <v>7.3299999999999997E-3</v>
      </c>
      <c r="J461" s="3">
        <v>5.2700000000000004E-3</v>
      </c>
      <c r="K461" s="3">
        <v>2.6800000000000001E-3</v>
      </c>
      <c r="L461" s="3">
        <v>1.89E-3</v>
      </c>
      <c r="M461" s="3">
        <v>3.0200000000000001E-3</v>
      </c>
      <c r="N461" s="15">
        <v>3.2799999999999999E-3</v>
      </c>
    </row>
    <row r="462" spans="1:14" x14ac:dyDescent="0.3">
      <c r="A462" s="48" t="s">
        <v>1409</v>
      </c>
      <c r="B462" s="168" t="s">
        <v>553</v>
      </c>
      <c r="C462" s="168" t="s">
        <v>35</v>
      </c>
      <c r="D462" s="3">
        <v>6583661</v>
      </c>
      <c r="E462" s="3">
        <v>146245</v>
      </c>
      <c r="F462" s="3">
        <v>2020</v>
      </c>
      <c r="G462" s="4">
        <v>43906</v>
      </c>
      <c r="H462" s="3">
        <v>3.49E-3</v>
      </c>
      <c r="I462" s="3">
        <v>2.9100000000000001E-2</v>
      </c>
      <c r="J462" s="3">
        <v>2.3E-2</v>
      </c>
      <c r="K462" s="3">
        <v>9.8499999999999994E-3</v>
      </c>
      <c r="L462" s="3">
        <v>1.37E-2</v>
      </c>
      <c r="M462" s="3">
        <v>1.84E-2</v>
      </c>
      <c r="N462" s="15">
        <v>1.2500000000000001E-2</v>
      </c>
    </row>
    <row r="463" spans="1:14" x14ac:dyDescent="0.3">
      <c r="A463" s="48" t="s">
        <v>1410</v>
      </c>
      <c r="B463" s="168" t="s">
        <v>553</v>
      </c>
      <c r="C463" s="3" t="s">
        <v>1740</v>
      </c>
      <c r="D463" s="168" t="s">
        <v>1741</v>
      </c>
      <c r="E463" s="3" t="s">
        <v>1741</v>
      </c>
      <c r="F463" s="3">
        <v>2020</v>
      </c>
      <c r="G463" s="4">
        <v>43906</v>
      </c>
      <c r="H463" s="3">
        <v>2.2599999999999999E-3</v>
      </c>
      <c r="I463" s="3">
        <v>1.6199999999999999E-2</v>
      </c>
      <c r="J463" s="3">
        <v>1.2200000000000001E-2</v>
      </c>
      <c r="K463" s="3">
        <v>4.47E-3</v>
      </c>
      <c r="L463" s="3">
        <v>6.7299999999999999E-3</v>
      </c>
      <c r="M463" s="3">
        <v>1.2E-2</v>
      </c>
      <c r="N463" s="15">
        <v>6.0000000000000001E-3</v>
      </c>
    </row>
    <row r="464" spans="1:14" x14ac:dyDescent="0.3">
      <c r="A464" s="48" t="s">
        <v>1411</v>
      </c>
      <c r="B464" s="168" t="s">
        <v>553</v>
      </c>
      <c r="C464" s="168" t="s">
        <v>1330</v>
      </c>
      <c r="D464" s="168" t="s">
        <v>1741</v>
      </c>
      <c r="E464" s="3" t="s">
        <v>1741</v>
      </c>
      <c r="F464" s="3">
        <v>2020</v>
      </c>
      <c r="G464" s="4">
        <v>43906</v>
      </c>
      <c r="H464" s="3">
        <v>2.7400000000000001E-2</v>
      </c>
      <c r="I464" s="3">
        <v>0.14799999999999999</v>
      </c>
      <c r="J464" s="3">
        <v>7.2099999999999997E-2</v>
      </c>
      <c r="K464" s="3">
        <v>3.6499999999999998E-2</v>
      </c>
      <c r="L464" s="3">
        <v>6.83E-2</v>
      </c>
      <c r="M464" s="3">
        <v>6.1199999999999997E-2</v>
      </c>
      <c r="N464" s="15">
        <v>4.8599999999999997E-2</v>
      </c>
    </row>
    <row r="465" spans="1:14" x14ac:dyDescent="0.3">
      <c r="A465" s="48" t="s">
        <v>1412</v>
      </c>
      <c r="B465" s="168" t="s">
        <v>44</v>
      </c>
      <c r="C465" s="168" t="s">
        <v>1989</v>
      </c>
      <c r="D465" s="3">
        <v>6580770</v>
      </c>
      <c r="E465" s="3">
        <v>149668</v>
      </c>
      <c r="F465" s="3">
        <v>2020</v>
      </c>
      <c r="G465" s="4">
        <v>43906</v>
      </c>
      <c r="H465" s="3">
        <v>6.2E-4</v>
      </c>
      <c r="I465" s="3">
        <v>5.0800000000000003E-3</v>
      </c>
      <c r="J465" s="3">
        <v>4.6299999999999996E-3</v>
      </c>
      <c r="K465" s="3">
        <v>2.2699999999999999E-3</v>
      </c>
      <c r="L465" s="3">
        <v>1.48E-3</v>
      </c>
      <c r="M465" s="3">
        <v>2.48E-3</v>
      </c>
      <c r="N465" s="15">
        <v>2.7399999999999998E-3</v>
      </c>
    </row>
    <row r="466" spans="1:14" x14ac:dyDescent="0.3">
      <c r="A466" s="48" t="s">
        <v>1413</v>
      </c>
      <c r="B466" s="3" t="s">
        <v>1990</v>
      </c>
      <c r="C466" s="168" t="s">
        <v>2000</v>
      </c>
      <c r="D466" s="3">
        <v>6581940</v>
      </c>
      <c r="E466" s="3">
        <v>142857</v>
      </c>
      <c r="F466" s="3">
        <v>2020</v>
      </c>
      <c r="G466" s="4">
        <v>43906</v>
      </c>
      <c r="H466" s="3">
        <v>2.2200000000000002E-3</v>
      </c>
      <c r="I466" s="3">
        <v>1.41E-2</v>
      </c>
      <c r="J466" s="3">
        <v>5.8100000000000001E-3</v>
      </c>
      <c r="K466" s="3">
        <v>2.5200000000000001E-3</v>
      </c>
      <c r="L466" s="3">
        <v>2.7399999999999998E-3</v>
      </c>
      <c r="M466" s="3">
        <v>4.4000000000000003E-3</v>
      </c>
      <c r="N466" s="15">
        <v>3.64E-3</v>
      </c>
    </row>
    <row r="467" spans="1:14" x14ac:dyDescent="0.3">
      <c r="A467" s="48" t="s">
        <v>1414</v>
      </c>
      <c r="B467" s="3" t="s">
        <v>41</v>
      </c>
      <c r="C467" s="3" t="s">
        <v>1999</v>
      </c>
      <c r="D467" s="3">
        <v>6568460</v>
      </c>
      <c r="E467" s="3">
        <v>155057</v>
      </c>
      <c r="F467" s="3">
        <v>2020</v>
      </c>
      <c r="G467" s="4">
        <v>43906</v>
      </c>
      <c r="H467" s="3">
        <v>1.0200000000000001E-3</v>
      </c>
      <c r="I467" s="3">
        <v>1.12E-2</v>
      </c>
      <c r="J467" s="3">
        <v>1.0500000000000001E-2</v>
      </c>
      <c r="K467" s="3">
        <v>5.5999999999999999E-3</v>
      </c>
      <c r="L467" s="3">
        <v>3.49E-3</v>
      </c>
      <c r="M467" s="3">
        <v>4.6600000000000001E-3</v>
      </c>
      <c r="N467" s="15">
        <v>5.6100000000000004E-3</v>
      </c>
    </row>
    <row r="468" spans="1:14" x14ac:dyDescent="0.3">
      <c r="A468" s="48" t="s">
        <v>1415</v>
      </c>
      <c r="B468" s="3" t="s">
        <v>43</v>
      </c>
      <c r="C468" s="3" t="s">
        <v>43</v>
      </c>
      <c r="D468" s="3">
        <v>6578630</v>
      </c>
      <c r="E468" s="3">
        <v>153662</v>
      </c>
      <c r="F468" s="3">
        <v>2020</v>
      </c>
      <c r="G468" s="4">
        <v>43906</v>
      </c>
      <c r="H468" s="3" t="s">
        <v>1742</v>
      </c>
      <c r="I468" s="3">
        <v>2E-3</v>
      </c>
      <c r="J468" s="3">
        <v>9.5E-4</v>
      </c>
      <c r="K468" s="3">
        <v>4.6000000000000001E-4</v>
      </c>
      <c r="L468" s="3">
        <v>6.2299999999999996E-4</v>
      </c>
      <c r="M468" s="3">
        <v>8.0999999999999996E-4</v>
      </c>
      <c r="N468" s="15">
        <v>8.4999999999999995E-4</v>
      </c>
    </row>
    <row r="469" spans="1:14" x14ac:dyDescent="0.3">
      <c r="A469" s="48" t="s">
        <v>1416</v>
      </c>
      <c r="B469" s="3" t="s">
        <v>1327</v>
      </c>
      <c r="C469" s="3" t="s">
        <v>1997</v>
      </c>
      <c r="D469" s="3">
        <v>6582550</v>
      </c>
      <c r="E469" s="3">
        <v>156341</v>
      </c>
      <c r="F469" s="3">
        <v>2020</v>
      </c>
      <c r="G469" s="4">
        <v>43906</v>
      </c>
      <c r="H469" s="3">
        <v>1.1100000000000001E-3</v>
      </c>
      <c r="I469" s="3">
        <v>7.6400000000000001E-3</v>
      </c>
      <c r="J469" s="3">
        <v>3.3400000000000001E-3</v>
      </c>
      <c r="K469" s="3">
        <v>1.6299999999999999E-3</v>
      </c>
      <c r="L469" s="3">
        <v>2.0799999999999998E-3</v>
      </c>
      <c r="M469" s="3">
        <v>2.33E-3</v>
      </c>
      <c r="N469" s="15">
        <v>2.0100000000000001E-3</v>
      </c>
    </row>
    <row r="470" spans="1:14" x14ac:dyDescent="0.3">
      <c r="A470" s="48" t="s">
        <v>1417</v>
      </c>
      <c r="B470" s="168" t="s">
        <v>46</v>
      </c>
      <c r="C470" s="168" t="s">
        <v>46</v>
      </c>
      <c r="D470" s="23" t="s">
        <v>1282</v>
      </c>
      <c r="E470" s="23" t="s">
        <v>1283</v>
      </c>
      <c r="F470" s="3">
        <v>2020</v>
      </c>
      <c r="G470" s="4">
        <v>43906</v>
      </c>
      <c r="H470" s="3">
        <v>3.8999999999999999E-4</v>
      </c>
      <c r="I470" s="3">
        <v>4.5100000000000001E-3</v>
      </c>
      <c r="J470" s="3">
        <v>1.9300000000000001E-3</v>
      </c>
      <c r="K470" s="3">
        <v>9.3000000000000005E-4</v>
      </c>
      <c r="L470" s="3">
        <v>9.5500000000000001E-4</v>
      </c>
      <c r="M470" s="3">
        <v>1.1900000000000001E-3</v>
      </c>
      <c r="N470" s="15">
        <v>1.2700000000000001E-3</v>
      </c>
    </row>
    <row r="471" spans="1:14" x14ac:dyDescent="0.3">
      <c r="A471" s="48" t="s">
        <v>1418</v>
      </c>
      <c r="B471" s="3" t="s">
        <v>939</v>
      </c>
      <c r="C471" s="3" t="s">
        <v>975</v>
      </c>
      <c r="D471" s="3">
        <v>6570553</v>
      </c>
      <c r="E471" s="3">
        <v>158751</v>
      </c>
      <c r="F471" s="3">
        <v>2020</v>
      </c>
      <c r="G471" s="4">
        <v>43906</v>
      </c>
      <c r="H471" s="3">
        <v>4.8999999999999998E-4</v>
      </c>
      <c r="I471" s="3">
        <v>4.2700000000000004E-3</v>
      </c>
      <c r="J471" s="3">
        <v>2.7799999999999999E-3</v>
      </c>
      <c r="K471" s="3">
        <v>1.31E-3</v>
      </c>
      <c r="L471" s="3">
        <v>9.1100000000000003E-4</v>
      </c>
      <c r="M471" s="3">
        <v>1.41E-3</v>
      </c>
      <c r="N471" s="15">
        <v>1.6999999999999999E-3</v>
      </c>
    </row>
    <row r="472" spans="1:14" x14ac:dyDescent="0.3">
      <c r="A472" s="48" t="s">
        <v>1419</v>
      </c>
      <c r="B472" s="3" t="s">
        <v>1109</v>
      </c>
      <c r="C472" s="3" t="s">
        <v>1109</v>
      </c>
      <c r="D472" s="168" t="s">
        <v>1741</v>
      </c>
      <c r="E472" s="3" t="s">
        <v>1741</v>
      </c>
      <c r="F472" s="3">
        <v>2020</v>
      </c>
      <c r="G472" s="4">
        <v>43906</v>
      </c>
      <c r="H472" s="3">
        <v>6.7000000000000002E-4</v>
      </c>
      <c r="I472" s="3">
        <v>7.8200000000000006E-3</v>
      </c>
      <c r="J472" s="3">
        <v>5.62E-3</v>
      </c>
      <c r="K472" s="3">
        <v>3.1099999999999999E-3</v>
      </c>
      <c r="L472" s="3">
        <v>2.0200000000000001E-3</v>
      </c>
      <c r="M472" s="3">
        <v>2.7399999999999998E-3</v>
      </c>
      <c r="N472" s="15">
        <v>3.1199999999999999E-3</v>
      </c>
    </row>
    <row r="473" spans="1:14" x14ac:dyDescent="0.3">
      <c r="A473" s="48" t="s">
        <v>1420</v>
      </c>
      <c r="B473" s="168" t="s">
        <v>1116</v>
      </c>
      <c r="C473" s="168" t="s">
        <v>2002</v>
      </c>
      <c r="D473" s="168" t="s">
        <v>1741</v>
      </c>
      <c r="E473" s="3" t="s">
        <v>1741</v>
      </c>
      <c r="F473" s="3">
        <v>2020</v>
      </c>
      <c r="G473" s="4">
        <v>43906</v>
      </c>
      <c r="H473" s="3" t="s">
        <v>1742</v>
      </c>
      <c r="I473" s="3">
        <v>2.7699999999999999E-3</v>
      </c>
      <c r="J473" s="3">
        <v>1.72E-3</v>
      </c>
      <c r="K473" s="3">
        <v>7.6000000000000004E-4</v>
      </c>
      <c r="L473" s="3">
        <v>5.7499999999999999E-4</v>
      </c>
      <c r="M473" s="3">
        <v>1.4499999999999999E-3</v>
      </c>
      <c r="N473" s="15">
        <v>1.2999999999999999E-3</v>
      </c>
    </row>
    <row r="474" spans="1:14" x14ac:dyDescent="0.3">
      <c r="A474" s="48" t="s">
        <v>1421</v>
      </c>
      <c r="B474" s="168" t="s">
        <v>37</v>
      </c>
      <c r="C474" s="168" t="s">
        <v>37</v>
      </c>
      <c r="D474" s="168" t="s">
        <v>1741</v>
      </c>
      <c r="E474" s="3" t="s">
        <v>1741</v>
      </c>
      <c r="F474" s="3">
        <v>2020</v>
      </c>
      <c r="G474" s="4">
        <v>43906</v>
      </c>
      <c r="H474" s="3" t="s">
        <v>1742</v>
      </c>
      <c r="I474" s="3">
        <v>3.1800000000000001E-3</v>
      </c>
      <c r="J474" s="3">
        <v>4.5700000000000003E-3</v>
      </c>
      <c r="K474" s="3">
        <v>2.4599999999999999E-3</v>
      </c>
      <c r="L474" s="3">
        <v>7.8200000000000003E-4</v>
      </c>
      <c r="M474" s="3">
        <v>1.81E-3</v>
      </c>
      <c r="N474" s="15">
        <v>2.48E-3</v>
      </c>
    </row>
    <row r="475" spans="1:14" x14ac:dyDescent="0.3">
      <c r="A475" s="48" t="s">
        <v>1422</v>
      </c>
      <c r="B475" s="168" t="s">
        <v>546</v>
      </c>
      <c r="C475" s="168" t="s">
        <v>32</v>
      </c>
      <c r="D475" s="3">
        <v>6576900</v>
      </c>
      <c r="E475" s="3">
        <v>152125</v>
      </c>
      <c r="F475" s="3">
        <v>2020</v>
      </c>
      <c r="G475" s="4">
        <v>43938</v>
      </c>
      <c r="H475" s="3" t="s">
        <v>1742</v>
      </c>
      <c r="I475" s="3">
        <v>2.64E-3</v>
      </c>
      <c r="J475" s="3">
        <v>8.4000000000000003E-4</v>
      </c>
      <c r="K475" s="3">
        <v>4.2999999999999999E-4</v>
      </c>
      <c r="L475" s="3">
        <v>5.4900000000000001E-4</v>
      </c>
      <c r="M475" s="3">
        <v>7.6000000000000004E-4</v>
      </c>
      <c r="N475" s="15">
        <v>6.6E-4</v>
      </c>
    </row>
    <row r="476" spans="1:14" x14ac:dyDescent="0.3">
      <c r="A476" s="48" t="s">
        <v>1423</v>
      </c>
      <c r="B476" s="168" t="s">
        <v>1279</v>
      </c>
      <c r="C476" s="168" t="s">
        <v>2001</v>
      </c>
      <c r="D476" s="3">
        <v>6578210</v>
      </c>
      <c r="E476" s="3">
        <v>158727</v>
      </c>
      <c r="F476" s="3">
        <v>2020</v>
      </c>
      <c r="G476" s="4">
        <v>43938</v>
      </c>
      <c r="H476" s="3" t="s">
        <v>1742</v>
      </c>
      <c r="I476" s="3">
        <v>2.5400000000000002E-3</v>
      </c>
      <c r="J476" s="3">
        <v>6.6E-4</v>
      </c>
      <c r="K476" s="3">
        <v>4.2000000000000002E-4</v>
      </c>
      <c r="L476" s="3">
        <v>4.1300000000000001E-4</v>
      </c>
      <c r="M476" s="3">
        <v>4.8999999999999998E-4</v>
      </c>
      <c r="N476" s="15">
        <v>5.8E-4</v>
      </c>
    </row>
    <row r="477" spans="1:14" x14ac:dyDescent="0.3">
      <c r="A477" s="48" t="s">
        <v>1424</v>
      </c>
      <c r="B477" s="168" t="s">
        <v>550</v>
      </c>
      <c r="C477" s="168" t="s">
        <v>33</v>
      </c>
      <c r="D477" s="3">
        <v>6570050</v>
      </c>
      <c r="E477" s="3">
        <v>156953</v>
      </c>
      <c r="F477" s="3">
        <v>2020</v>
      </c>
      <c r="G477" s="4">
        <v>43938</v>
      </c>
      <c r="H477" s="3" t="s">
        <v>1742</v>
      </c>
      <c r="I477" s="3">
        <v>1.7799999999999999E-3</v>
      </c>
      <c r="J477" s="3">
        <v>7.1000000000000002E-4</v>
      </c>
      <c r="K477" s="3">
        <v>3.8000000000000002E-4</v>
      </c>
      <c r="L477" s="3">
        <v>4.08E-4</v>
      </c>
      <c r="M477" s="3">
        <v>5.8E-4</v>
      </c>
      <c r="N477" s="15">
        <v>5.9999999999999995E-4</v>
      </c>
    </row>
    <row r="478" spans="1:14" x14ac:dyDescent="0.3">
      <c r="A478" s="48" t="s">
        <v>1425</v>
      </c>
      <c r="B478" s="168" t="s">
        <v>552</v>
      </c>
      <c r="C478" s="168" t="s">
        <v>34</v>
      </c>
      <c r="D478" s="3">
        <v>6582780</v>
      </c>
      <c r="E478" s="3">
        <v>152713</v>
      </c>
      <c r="F478" s="3">
        <v>2020</v>
      </c>
      <c r="G478" s="4">
        <v>43938</v>
      </c>
      <c r="H478" s="3">
        <v>3.5E-4</v>
      </c>
      <c r="I478" s="3">
        <v>3.2299999999999998E-3</v>
      </c>
      <c r="J478" s="3">
        <v>6.4999999999999997E-4</v>
      </c>
      <c r="K478" s="3">
        <v>3.8999999999999999E-4</v>
      </c>
      <c r="L478" s="3">
        <v>3.2200000000000002E-4</v>
      </c>
      <c r="M478" s="3">
        <v>4.2999999999999999E-4</v>
      </c>
      <c r="N478" s="15">
        <v>5.1999999999999995E-4</v>
      </c>
    </row>
    <row r="479" spans="1:14" x14ac:dyDescent="0.3">
      <c r="A479" s="48" t="s">
        <v>1426</v>
      </c>
      <c r="B479" s="168" t="s">
        <v>553</v>
      </c>
      <c r="C479" s="168" t="s">
        <v>35</v>
      </c>
      <c r="D479" s="3">
        <v>6583661</v>
      </c>
      <c r="E479" s="3">
        <v>146245</v>
      </c>
      <c r="F479" s="3">
        <v>2020</v>
      </c>
      <c r="G479" s="4">
        <v>43938</v>
      </c>
      <c r="H479" s="3">
        <v>1.5499999999999999E-3</v>
      </c>
      <c r="I479" s="3">
        <v>5.1700000000000001E-3</v>
      </c>
      <c r="J479" s="3">
        <v>3.0699999999999998E-3</v>
      </c>
      <c r="K479" s="3">
        <v>1.2700000000000001E-3</v>
      </c>
      <c r="L479" s="3">
        <v>1.8600000000000001E-3</v>
      </c>
      <c r="M479" s="3">
        <v>3.0799999999999998E-3</v>
      </c>
      <c r="N479" s="15">
        <v>1.8600000000000001E-3</v>
      </c>
    </row>
    <row r="480" spans="1:14" x14ac:dyDescent="0.3">
      <c r="A480" s="48" t="s">
        <v>1427</v>
      </c>
      <c r="B480" s="168" t="s">
        <v>553</v>
      </c>
      <c r="C480" s="3" t="s">
        <v>1740</v>
      </c>
      <c r="D480" s="168" t="s">
        <v>1741</v>
      </c>
      <c r="E480" s="3" t="s">
        <v>1741</v>
      </c>
      <c r="F480" s="3">
        <v>2020</v>
      </c>
      <c r="G480" s="4">
        <v>43938</v>
      </c>
      <c r="H480" s="3">
        <v>1.01E-3</v>
      </c>
      <c r="I480" s="3">
        <v>3.2499999999999999E-3</v>
      </c>
      <c r="J480" s="3">
        <v>2.5300000000000001E-3</v>
      </c>
      <c r="K480" s="3">
        <v>1.2199999999999999E-3</v>
      </c>
      <c r="L480" s="3">
        <v>1.39E-3</v>
      </c>
      <c r="M480" s="3">
        <v>2.4099999999999998E-3</v>
      </c>
      <c r="N480" s="15">
        <v>1.23E-3</v>
      </c>
    </row>
    <row r="481" spans="1:14" x14ac:dyDescent="0.3">
      <c r="A481" s="48" t="s">
        <v>1428</v>
      </c>
      <c r="B481" s="168" t="s">
        <v>553</v>
      </c>
      <c r="C481" s="168" t="s">
        <v>1330</v>
      </c>
      <c r="D481" s="168" t="s">
        <v>1741</v>
      </c>
      <c r="E481" s="3" t="s">
        <v>1741</v>
      </c>
      <c r="F481" s="3">
        <v>2020</v>
      </c>
      <c r="G481" s="4">
        <v>43938</v>
      </c>
      <c r="H481" s="3">
        <v>1.67E-3</v>
      </c>
      <c r="I481" s="3">
        <v>4.1799999999999997E-3</v>
      </c>
      <c r="J481" s="3">
        <v>1.99E-3</v>
      </c>
      <c r="K481" s="3">
        <v>1E-3</v>
      </c>
      <c r="L481" s="3">
        <v>5.7300000000000005E-4</v>
      </c>
      <c r="M481" s="3">
        <v>1.6000000000000001E-3</v>
      </c>
      <c r="N481" s="15">
        <v>1.2199999999999999E-3</v>
      </c>
    </row>
    <row r="482" spans="1:14" x14ac:dyDescent="0.3">
      <c r="A482" s="48" t="s">
        <v>1429</v>
      </c>
      <c r="B482" s="168" t="s">
        <v>44</v>
      </c>
      <c r="C482" s="168" t="s">
        <v>1989</v>
      </c>
      <c r="D482" s="3">
        <v>6580770</v>
      </c>
      <c r="E482" s="3">
        <v>149668</v>
      </c>
      <c r="F482" s="3">
        <v>2020</v>
      </c>
      <c r="G482" s="4">
        <v>43938</v>
      </c>
      <c r="H482" s="3" t="s">
        <v>1742</v>
      </c>
      <c r="I482" s="3">
        <v>2.5799999999999998E-3</v>
      </c>
      <c r="J482" s="3">
        <v>1.1100000000000001E-3</v>
      </c>
      <c r="K482" s="3">
        <v>6.4000000000000005E-4</v>
      </c>
      <c r="L482" s="3">
        <v>7.8399999999999997E-4</v>
      </c>
      <c r="M482" s="3">
        <v>9.6000000000000002E-4</v>
      </c>
      <c r="N482" s="15">
        <v>9.5E-4</v>
      </c>
    </row>
    <row r="483" spans="1:14" x14ac:dyDescent="0.3">
      <c r="A483" s="48" t="s">
        <v>1430</v>
      </c>
      <c r="B483" s="3" t="s">
        <v>1990</v>
      </c>
      <c r="C483" s="168" t="s">
        <v>2000</v>
      </c>
      <c r="D483" s="3">
        <v>6581940</v>
      </c>
      <c r="E483" s="3">
        <v>142857</v>
      </c>
      <c r="F483" s="3">
        <v>2020</v>
      </c>
      <c r="G483" s="4">
        <v>43938</v>
      </c>
      <c r="H483" s="3">
        <v>1.1199999999999999E-3</v>
      </c>
      <c r="I483" s="3">
        <v>3.96E-3</v>
      </c>
      <c r="J483" s="3">
        <v>8.0000000000000004E-4</v>
      </c>
      <c r="K483" s="3">
        <v>3.8999999999999999E-4</v>
      </c>
      <c r="L483" s="3">
        <v>2.5000000000000001E-4</v>
      </c>
      <c r="M483" s="3">
        <v>7.1000000000000002E-4</v>
      </c>
      <c r="N483" s="15">
        <v>5.1000000000000004E-4</v>
      </c>
    </row>
    <row r="484" spans="1:14" x14ac:dyDescent="0.3">
      <c r="A484" s="48" t="s">
        <v>1431</v>
      </c>
      <c r="B484" s="3" t="s">
        <v>41</v>
      </c>
      <c r="C484" s="3" t="s">
        <v>1999</v>
      </c>
      <c r="D484" s="3">
        <v>6568460</v>
      </c>
      <c r="E484" s="3">
        <v>155057</v>
      </c>
      <c r="F484" s="3">
        <v>2020</v>
      </c>
      <c r="G484" s="4">
        <v>43938</v>
      </c>
      <c r="H484" s="3">
        <v>3.8999999999999999E-4</v>
      </c>
      <c r="I484" s="3">
        <v>2.7100000000000002E-3</v>
      </c>
      <c r="J484" s="3">
        <v>1.09E-3</v>
      </c>
      <c r="K484" s="3">
        <v>6.7000000000000002E-4</v>
      </c>
      <c r="L484" s="3">
        <v>4.8000000000000001E-4</v>
      </c>
      <c r="M484" s="3">
        <v>8.1999999999999998E-4</v>
      </c>
      <c r="N484" s="15">
        <v>8.0999999999999996E-4</v>
      </c>
    </row>
    <row r="485" spans="1:14" x14ac:dyDescent="0.3">
      <c r="A485" s="48" t="s">
        <v>1432</v>
      </c>
      <c r="B485" s="3" t="s">
        <v>43</v>
      </c>
      <c r="C485" s="3" t="s">
        <v>43</v>
      </c>
      <c r="D485" s="3">
        <v>6578630</v>
      </c>
      <c r="E485" s="3">
        <v>153662</v>
      </c>
      <c r="F485" s="3">
        <v>2020</v>
      </c>
      <c r="G485" s="4">
        <v>43938</v>
      </c>
      <c r="H485" s="3" t="s">
        <v>1742</v>
      </c>
      <c r="I485" s="3">
        <v>2.7299999999999998E-3</v>
      </c>
      <c r="J485" s="3">
        <v>8.4999999999999995E-4</v>
      </c>
      <c r="K485" s="3">
        <v>4.6999999999999999E-4</v>
      </c>
      <c r="L485" s="3">
        <v>5.5500000000000005E-4</v>
      </c>
      <c r="M485" s="3">
        <v>5.2999999999999998E-4</v>
      </c>
      <c r="N485" s="15">
        <v>5.5000000000000003E-4</v>
      </c>
    </row>
    <row r="486" spans="1:14" x14ac:dyDescent="0.3">
      <c r="A486" s="48" t="s">
        <v>1433</v>
      </c>
      <c r="B486" s="3" t="s">
        <v>1327</v>
      </c>
      <c r="C486" s="3" t="s">
        <v>1997</v>
      </c>
      <c r="D486" s="3">
        <v>6582550</v>
      </c>
      <c r="E486" s="3">
        <v>156341</v>
      </c>
      <c r="F486" s="3">
        <v>2020</v>
      </c>
      <c r="G486" s="4">
        <v>43938</v>
      </c>
      <c r="H486" s="3" t="s">
        <v>1742</v>
      </c>
      <c r="I486" s="3">
        <v>2.1299999999999999E-3</v>
      </c>
      <c r="J486" s="3">
        <v>5.9999999999999995E-4</v>
      </c>
      <c r="K486" s="3">
        <v>4.0000000000000002E-4</v>
      </c>
      <c r="L486" s="3">
        <v>2.6899999999999998E-4</v>
      </c>
      <c r="M486" s="3">
        <v>3.6000000000000002E-4</v>
      </c>
      <c r="N486" s="15">
        <v>4.4999999999999999E-4</v>
      </c>
    </row>
    <row r="487" spans="1:14" x14ac:dyDescent="0.3">
      <c r="A487" s="48" t="s">
        <v>1434</v>
      </c>
      <c r="B487" s="168" t="s">
        <v>46</v>
      </c>
      <c r="C487" s="168" t="s">
        <v>46</v>
      </c>
      <c r="D487" s="23" t="s">
        <v>1282</v>
      </c>
      <c r="E487" s="23" t="s">
        <v>1283</v>
      </c>
      <c r="F487" s="3">
        <v>2020</v>
      </c>
      <c r="G487" s="4">
        <v>43938</v>
      </c>
      <c r="H487" s="3">
        <v>4.8000000000000001E-4</v>
      </c>
      <c r="I487" s="3">
        <v>3.3999999999999998E-3</v>
      </c>
      <c r="J487" s="3">
        <v>1.56E-3</v>
      </c>
      <c r="K487" s="3">
        <v>1.2800000000000001E-3</v>
      </c>
      <c r="L487" s="3">
        <v>7.8799999999999996E-4</v>
      </c>
      <c r="M487" s="3">
        <v>2.0600000000000002E-3</v>
      </c>
      <c r="N487" s="15">
        <v>1.74E-3</v>
      </c>
    </row>
    <row r="488" spans="1:14" x14ac:dyDescent="0.3">
      <c r="A488" s="48" t="s">
        <v>1435</v>
      </c>
      <c r="B488" s="3" t="s">
        <v>939</v>
      </c>
      <c r="C488" s="3" t="s">
        <v>975</v>
      </c>
      <c r="D488" s="3">
        <v>6570553</v>
      </c>
      <c r="E488" s="3">
        <v>158751</v>
      </c>
      <c r="F488" s="3">
        <v>2020</v>
      </c>
      <c r="G488" s="4">
        <v>43938</v>
      </c>
      <c r="H488" s="3" t="s">
        <v>1742</v>
      </c>
      <c r="I488" s="3">
        <v>2.0400000000000001E-3</v>
      </c>
      <c r="J488" s="3">
        <v>6.7000000000000002E-4</v>
      </c>
      <c r="K488" s="3">
        <v>3.5E-4</v>
      </c>
      <c r="L488" s="3">
        <v>2.8800000000000001E-4</v>
      </c>
      <c r="M488" s="3">
        <v>5.5000000000000003E-4</v>
      </c>
      <c r="N488" s="15">
        <v>5.4000000000000001E-4</v>
      </c>
    </row>
    <row r="489" spans="1:14" x14ac:dyDescent="0.3">
      <c r="A489" s="48" t="s">
        <v>1436</v>
      </c>
      <c r="B489" s="3" t="s">
        <v>1109</v>
      </c>
      <c r="C489" s="3" t="s">
        <v>1109</v>
      </c>
      <c r="D489" s="168" t="s">
        <v>1741</v>
      </c>
      <c r="E489" s="3" t="s">
        <v>1741</v>
      </c>
      <c r="F489" s="3">
        <v>2020</v>
      </c>
      <c r="G489" s="4">
        <v>43938</v>
      </c>
      <c r="H489" s="3">
        <v>4.2000000000000002E-4</v>
      </c>
      <c r="I489" s="3">
        <v>2.5100000000000001E-3</v>
      </c>
      <c r="J489" s="3">
        <v>1.0399999999999999E-3</v>
      </c>
      <c r="K489" s="3">
        <v>6.9999999999999999E-4</v>
      </c>
      <c r="L489" s="3">
        <v>5.6999999999999998E-4</v>
      </c>
      <c r="M489" s="3">
        <v>1.07E-3</v>
      </c>
      <c r="N489" s="15">
        <v>9.7999999999999997E-4</v>
      </c>
    </row>
    <row r="490" spans="1:14" x14ac:dyDescent="0.3">
      <c r="A490" s="48" t="s">
        <v>1437</v>
      </c>
      <c r="B490" s="168" t="s">
        <v>1116</v>
      </c>
      <c r="C490" s="168" t="s">
        <v>2002</v>
      </c>
      <c r="D490" s="168" t="s">
        <v>1741</v>
      </c>
      <c r="E490" s="3" t="s">
        <v>1741</v>
      </c>
      <c r="F490" s="3">
        <v>2020</v>
      </c>
      <c r="G490" s="4">
        <v>43938</v>
      </c>
      <c r="H490" s="3">
        <v>1.8699999999999999E-3</v>
      </c>
      <c r="I490" s="3">
        <v>3.4299999999999999E-3</v>
      </c>
      <c r="J490" s="3">
        <v>5.3299999999999997E-3</v>
      </c>
      <c r="K490" s="3">
        <v>2.81E-2</v>
      </c>
      <c r="L490" s="3">
        <v>1.0999999999999999E-2</v>
      </c>
      <c r="M490" s="3">
        <v>6.5600000000000006E-2</v>
      </c>
      <c r="N490" s="15">
        <v>3.5900000000000001E-2</v>
      </c>
    </row>
    <row r="491" spans="1:14" x14ac:dyDescent="0.3">
      <c r="A491" s="48" t="s">
        <v>1438</v>
      </c>
      <c r="B491" s="168" t="s">
        <v>546</v>
      </c>
      <c r="C491" s="168" t="s">
        <v>32</v>
      </c>
      <c r="D491" s="3">
        <v>6576900</v>
      </c>
      <c r="E491" s="3">
        <v>152125</v>
      </c>
      <c r="F491" s="3">
        <v>2020</v>
      </c>
      <c r="G491" s="4">
        <v>43969</v>
      </c>
      <c r="H491" s="3">
        <v>6.8999999999999997E-4</v>
      </c>
      <c r="I491" s="3">
        <v>8.5400000000000007E-3</v>
      </c>
      <c r="J491" s="3">
        <v>6.96E-3</v>
      </c>
      <c r="K491" s="3">
        <v>3.0999999999999999E-3</v>
      </c>
      <c r="L491" s="3">
        <v>2.3E-3</v>
      </c>
      <c r="M491" s="3">
        <v>3.0799999999999998E-3</v>
      </c>
      <c r="N491" s="15">
        <v>3.7000000000000002E-3</v>
      </c>
    </row>
    <row r="492" spans="1:14" x14ac:dyDescent="0.3">
      <c r="A492" s="48" t="s">
        <v>1439</v>
      </c>
      <c r="B492" s="168" t="s">
        <v>1279</v>
      </c>
      <c r="C492" s="168" t="s">
        <v>2001</v>
      </c>
      <c r="D492" s="3">
        <v>6578210</v>
      </c>
      <c r="E492" s="3">
        <v>158727</v>
      </c>
      <c r="F492" s="3">
        <v>2020</v>
      </c>
      <c r="G492" s="4">
        <v>43969</v>
      </c>
      <c r="H492" s="3">
        <v>4.6999999999999999E-4</v>
      </c>
      <c r="I492" s="3">
        <v>4.7600000000000003E-3</v>
      </c>
      <c r="J492" s="3">
        <v>1.58E-3</v>
      </c>
      <c r="K492" s="3">
        <v>6.6E-4</v>
      </c>
      <c r="L492" s="3">
        <v>7.8100000000000001E-4</v>
      </c>
      <c r="M492" s="3">
        <v>9.6000000000000002E-4</v>
      </c>
      <c r="N492" s="15">
        <v>1.0399999999999999E-3</v>
      </c>
    </row>
    <row r="493" spans="1:14" x14ac:dyDescent="0.3">
      <c r="A493" s="48" t="s">
        <v>1440</v>
      </c>
      <c r="B493" s="168" t="s">
        <v>550</v>
      </c>
      <c r="C493" s="168" t="s">
        <v>33</v>
      </c>
      <c r="D493" s="3">
        <v>6570050</v>
      </c>
      <c r="E493" s="3">
        <v>156953</v>
      </c>
      <c r="F493" s="3">
        <v>2020</v>
      </c>
      <c r="G493" s="4">
        <v>43969</v>
      </c>
      <c r="H493" s="3">
        <v>4.2000000000000002E-4</v>
      </c>
      <c r="I493" s="3">
        <v>3.2299999999999998E-3</v>
      </c>
      <c r="J493" s="3">
        <v>1.5900000000000001E-3</v>
      </c>
      <c r="K493" s="3">
        <v>5.9999999999999995E-4</v>
      </c>
      <c r="L493" s="3">
        <v>6.3199999999999997E-4</v>
      </c>
      <c r="M493" s="3">
        <v>9.8999999999999999E-4</v>
      </c>
      <c r="N493" s="15">
        <v>9.6000000000000002E-4</v>
      </c>
    </row>
    <row r="494" spans="1:14" x14ac:dyDescent="0.3">
      <c r="A494" s="48" t="s">
        <v>1441</v>
      </c>
      <c r="B494" s="168" t="s">
        <v>552</v>
      </c>
      <c r="C494" s="168" t="s">
        <v>34</v>
      </c>
      <c r="D494" s="3">
        <v>6582780</v>
      </c>
      <c r="E494" s="3">
        <v>152713</v>
      </c>
      <c r="F494" s="3">
        <v>2020</v>
      </c>
      <c r="G494" s="4">
        <v>43969</v>
      </c>
      <c r="H494" s="3">
        <v>5.8E-4</v>
      </c>
      <c r="I494" s="3">
        <v>6.0600000000000003E-3</v>
      </c>
      <c r="J494" s="3">
        <v>3.6600000000000001E-3</v>
      </c>
      <c r="K494" s="3">
        <v>1.5900000000000001E-3</v>
      </c>
      <c r="L494" s="3">
        <v>1.2600000000000001E-3</v>
      </c>
      <c r="M494" s="3">
        <v>1.65E-3</v>
      </c>
      <c r="N494" s="15">
        <v>2.14E-3</v>
      </c>
    </row>
    <row r="495" spans="1:14" x14ac:dyDescent="0.3">
      <c r="A495" s="48" t="s">
        <v>1442</v>
      </c>
      <c r="B495" s="168" t="s">
        <v>553</v>
      </c>
      <c r="C495" s="168" t="s">
        <v>35</v>
      </c>
      <c r="D495" s="3">
        <v>6583661</v>
      </c>
      <c r="E495" s="3">
        <v>146245</v>
      </c>
      <c r="F495" s="3">
        <v>2020</v>
      </c>
      <c r="G495" s="4">
        <v>43969</v>
      </c>
      <c r="H495" s="3">
        <v>1.8600000000000001E-3</v>
      </c>
      <c r="I495" s="3">
        <v>1.6500000000000001E-2</v>
      </c>
      <c r="J495" s="3">
        <v>1.18E-2</v>
      </c>
      <c r="K495" s="3">
        <v>3.9699999999999996E-3</v>
      </c>
      <c r="L495" s="3">
        <v>6.4999999999999997E-3</v>
      </c>
      <c r="M495" s="3">
        <v>1.0999999999999999E-2</v>
      </c>
      <c r="N495" s="15">
        <v>6.2500000000000003E-3</v>
      </c>
    </row>
    <row r="496" spans="1:14" x14ac:dyDescent="0.3">
      <c r="A496" s="48" t="s">
        <v>1443</v>
      </c>
      <c r="B496" s="168" t="s">
        <v>553</v>
      </c>
      <c r="C496" s="3" t="s">
        <v>1740</v>
      </c>
      <c r="D496" s="168" t="s">
        <v>1741</v>
      </c>
      <c r="E496" s="3" t="s">
        <v>1741</v>
      </c>
      <c r="F496" s="3">
        <v>2020</v>
      </c>
      <c r="G496" s="4">
        <v>43969</v>
      </c>
      <c r="H496" s="3">
        <v>1.1999999999999999E-3</v>
      </c>
      <c r="I496" s="3">
        <v>6.3899999999999998E-3</v>
      </c>
      <c r="J496" s="3">
        <v>5.1900000000000002E-3</v>
      </c>
      <c r="K496" s="3">
        <v>2.0100000000000001E-3</v>
      </c>
      <c r="L496" s="3">
        <v>1.73E-3</v>
      </c>
      <c r="M496" s="3">
        <v>3.0400000000000002E-3</v>
      </c>
      <c r="N496" s="15">
        <v>2.6800000000000001E-3</v>
      </c>
    </row>
    <row r="497" spans="1:14" x14ac:dyDescent="0.3">
      <c r="A497" s="48" t="s">
        <v>1444</v>
      </c>
      <c r="B497" s="168" t="s">
        <v>553</v>
      </c>
      <c r="C497" s="168" t="s">
        <v>1330</v>
      </c>
      <c r="D497" s="168" t="s">
        <v>1741</v>
      </c>
      <c r="E497" s="3" t="s">
        <v>1741</v>
      </c>
      <c r="F497" s="3">
        <v>2020</v>
      </c>
      <c r="G497" s="4">
        <v>43969</v>
      </c>
      <c r="H497" s="3">
        <v>1.73E-3</v>
      </c>
      <c r="I497" s="3">
        <v>8.6899999999999998E-3</v>
      </c>
      <c r="J497" s="3">
        <v>4.7099999999999998E-3</v>
      </c>
      <c r="K497" s="3">
        <v>1.6900000000000001E-3</v>
      </c>
      <c r="L497" s="3">
        <v>1.9499999999999999E-3</v>
      </c>
      <c r="M497" s="3">
        <v>3.5500000000000002E-3</v>
      </c>
      <c r="N497" s="15">
        <v>2.5899999999999999E-3</v>
      </c>
    </row>
    <row r="498" spans="1:14" x14ac:dyDescent="0.3">
      <c r="A498" s="48" t="s">
        <v>1445</v>
      </c>
      <c r="B498" s="168" t="s">
        <v>44</v>
      </c>
      <c r="C498" s="168" t="s">
        <v>1989</v>
      </c>
      <c r="D498" s="3">
        <v>6580770</v>
      </c>
      <c r="E498" s="3">
        <v>149668</v>
      </c>
      <c r="F498" s="3">
        <v>2020</v>
      </c>
      <c r="G498" s="4">
        <v>43969</v>
      </c>
      <c r="H498" s="3">
        <v>3.8000000000000002E-4</v>
      </c>
      <c r="I498" s="3">
        <v>3.8400000000000001E-3</v>
      </c>
      <c r="J498" s="3">
        <v>1.65E-3</v>
      </c>
      <c r="K498" s="3">
        <v>6.4999999999999997E-4</v>
      </c>
      <c r="L498" s="3">
        <v>7.4700000000000005E-4</v>
      </c>
      <c r="M498" s="3">
        <v>1.2099999999999999E-3</v>
      </c>
      <c r="N498" s="15">
        <v>1.14E-3</v>
      </c>
    </row>
    <row r="499" spans="1:14" x14ac:dyDescent="0.3">
      <c r="A499" s="48" t="s">
        <v>1446</v>
      </c>
      <c r="B499" s="3" t="s">
        <v>1990</v>
      </c>
      <c r="C499" s="168" t="s">
        <v>2000</v>
      </c>
      <c r="D499" s="3">
        <v>6581940</v>
      </c>
      <c r="E499" s="3">
        <v>142857</v>
      </c>
      <c r="F499" s="3">
        <v>2020</v>
      </c>
      <c r="G499" s="4">
        <v>43969</v>
      </c>
      <c r="H499" s="3">
        <v>8.9999999999999998E-4</v>
      </c>
      <c r="I499" s="3">
        <v>5.7200000000000003E-3</v>
      </c>
      <c r="J499" s="3">
        <v>2.9199999999999999E-3</v>
      </c>
      <c r="K499" s="3">
        <v>1.14E-3</v>
      </c>
      <c r="L499" s="3">
        <v>1.2800000000000001E-3</v>
      </c>
      <c r="M499" s="3">
        <v>2.1700000000000001E-3</v>
      </c>
      <c r="N499" s="15">
        <v>2E-3</v>
      </c>
    </row>
    <row r="500" spans="1:14" x14ac:dyDescent="0.3">
      <c r="A500" s="48" t="s">
        <v>1447</v>
      </c>
      <c r="B500" s="3" t="s">
        <v>41</v>
      </c>
      <c r="C500" s="3" t="s">
        <v>1999</v>
      </c>
      <c r="D500" s="3">
        <v>6568460</v>
      </c>
      <c r="E500" s="3">
        <v>155057</v>
      </c>
      <c r="F500" s="3">
        <v>2020</v>
      </c>
      <c r="G500" s="4">
        <v>43969</v>
      </c>
      <c r="H500" s="3">
        <v>1.01E-3</v>
      </c>
      <c r="I500" s="3">
        <v>1.0699999999999999E-2</v>
      </c>
      <c r="J500" s="3">
        <v>8.0000000000000002E-3</v>
      </c>
      <c r="K500" s="3">
        <v>3.63E-3</v>
      </c>
      <c r="L500" s="3">
        <v>2.5999999999999999E-3</v>
      </c>
      <c r="M500" s="3">
        <v>2.9399999999999999E-3</v>
      </c>
      <c r="N500" s="15">
        <v>3.98E-3</v>
      </c>
    </row>
    <row r="501" spans="1:14" x14ac:dyDescent="0.3">
      <c r="A501" s="48" t="s">
        <v>1448</v>
      </c>
      <c r="B501" s="3" t="s">
        <v>43</v>
      </c>
      <c r="C501" s="3" t="s">
        <v>43</v>
      </c>
      <c r="D501" s="3">
        <v>6578630</v>
      </c>
      <c r="E501" s="3">
        <v>153662</v>
      </c>
      <c r="F501" s="3">
        <v>2020</v>
      </c>
      <c r="G501" s="4">
        <v>43969</v>
      </c>
      <c r="H501" s="3">
        <v>3.4000000000000002E-4</v>
      </c>
      <c r="I501" s="3">
        <v>4.1900000000000001E-3</v>
      </c>
      <c r="J501" s="3">
        <v>1.9400000000000001E-3</v>
      </c>
      <c r="K501" s="3">
        <v>8.3000000000000001E-4</v>
      </c>
      <c r="L501" s="3">
        <v>7.8899999999999999E-4</v>
      </c>
      <c r="M501" s="3">
        <v>1.2700000000000001E-3</v>
      </c>
      <c r="N501" s="15">
        <v>1.2600000000000001E-3</v>
      </c>
    </row>
    <row r="502" spans="1:14" x14ac:dyDescent="0.3">
      <c r="A502" s="48" t="s">
        <v>1449</v>
      </c>
      <c r="B502" s="3" t="s">
        <v>1327</v>
      </c>
      <c r="C502" s="3" t="s">
        <v>1997</v>
      </c>
      <c r="D502" s="3">
        <v>6582550</v>
      </c>
      <c r="E502" s="3">
        <v>156341</v>
      </c>
      <c r="F502" s="3">
        <v>2020</v>
      </c>
      <c r="G502" s="4">
        <v>43969</v>
      </c>
      <c r="H502" s="3">
        <v>4.4000000000000002E-4</v>
      </c>
      <c r="I502" s="3">
        <v>4.0600000000000002E-3</v>
      </c>
      <c r="J502" s="3">
        <v>1.82E-3</v>
      </c>
      <c r="K502" s="3">
        <v>7.6999999999999996E-4</v>
      </c>
      <c r="L502" s="3">
        <v>6.6500000000000001E-4</v>
      </c>
      <c r="M502" s="3">
        <v>9.7000000000000005E-4</v>
      </c>
      <c r="N502" s="15">
        <v>1.16E-3</v>
      </c>
    </row>
    <row r="503" spans="1:14" x14ac:dyDescent="0.3">
      <c r="A503" s="48" t="s">
        <v>1450</v>
      </c>
      <c r="B503" s="168" t="s">
        <v>46</v>
      </c>
      <c r="C503" s="168" t="s">
        <v>46</v>
      </c>
      <c r="D503" s="23" t="s">
        <v>1282</v>
      </c>
      <c r="E503" s="23" t="s">
        <v>1283</v>
      </c>
      <c r="F503" s="3">
        <v>2020</v>
      </c>
      <c r="G503" s="4">
        <v>43969</v>
      </c>
      <c r="H503" s="3">
        <v>5.2999999999999998E-4</v>
      </c>
      <c r="I503" s="3">
        <v>3.5999999999999999E-3</v>
      </c>
      <c r="J503" s="3">
        <v>2.7299999999999998E-3</v>
      </c>
      <c r="K503" s="3">
        <v>1.08E-3</v>
      </c>
      <c r="L503" s="3">
        <v>9.8799999999999995E-4</v>
      </c>
      <c r="M503" s="3">
        <v>1.4599999999999999E-3</v>
      </c>
      <c r="N503" s="15">
        <v>1.7799999999999999E-3</v>
      </c>
    </row>
    <row r="504" spans="1:14" x14ac:dyDescent="0.3">
      <c r="A504" s="48" t="s">
        <v>1451</v>
      </c>
      <c r="B504" s="3" t="s">
        <v>939</v>
      </c>
      <c r="C504" s="3" t="s">
        <v>975</v>
      </c>
      <c r="D504" s="3">
        <v>6570553</v>
      </c>
      <c r="E504" s="3">
        <v>158751</v>
      </c>
      <c r="F504" s="3">
        <v>2020</v>
      </c>
      <c r="G504" s="4">
        <v>43969</v>
      </c>
      <c r="H504" s="3" t="s">
        <v>1742</v>
      </c>
      <c r="I504" s="3">
        <v>2.4099999999999998E-3</v>
      </c>
      <c r="J504" s="3">
        <v>1.24E-3</v>
      </c>
      <c r="K504" s="3">
        <v>5.1999999999999995E-4</v>
      </c>
      <c r="L504" s="3">
        <v>5.7899999999999998E-4</v>
      </c>
      <c r="M504" s="3">
        <v>8.1999999999999998E-4</v>
      </c>
      <c r="N504" s="15">
        <v>7.9000000000000001E-4</v>
      </c>
    </row>
    <row r="505" spans="1:14" x14ac:dyDescent="0.3">
      <c r="A505" s="48" t="s">
        <v>1452</v>
      </c>
      <c r="B505" s="3" t="s">
        <v>1109</v>
      </c>
      <c r="C505" s="3" t="s">
        <v>1109</v>
      </c>
      <c r="D505" s="168" t="s">
        <v>1741</v>
      </c>
      <c r="E505" s="3" t="s">
        <v>1741</v>
      </c>
      <c r="F505" s="3">
        <v>2020</v>
      </c>
      <c r="G505" s="4">
        <v>43969</v>
      </c>
      <c r="H505" s="3">
        <v>1E-3</v>
      </c>
      <c r="I505" s="3">
        <v>1.12E-2</v>
      </c>
      <c r="J505" s="3">
        <v>9.2300000000000004E-3</v>
      </c>
      <c r="K505" s="3">
        <v>4.3400000000000001E-3</v>
      </c>
      <c r="L505" s="3">
        <v>2.7599999999999999E-3</v>
      </c>
      <c r="M505" s="3">
        <v>3.6900000000000001E-3</v>
      </c>
      <c r="N505" s="15">
        <v>5.13E-3</v>
      </c>
    </row>
    <row r="506" spans="1:14" x14ac:dyDescent="0.3">
      <c r="A506" s="48" t="s">
        <v>1453</v>
      </c>
      <c r="B506" s="168" t="s">
        <v>1116</v>
      </c>
      <c r="C506" s="168" t="s">
        <v>2002</v>
      </c>
      <c r="D506" s="168" t="s">
        <v>1741</v>
      </c>
      <c r="E506" s="3" t="s">
        <v>1741</v>
      </c>
      <c r="F506" s="3">
        <v>2020</v>
      </c>
      <c r="G506" s="4">
        <v>43969</v>
      </c>
      <c r="H506" s="3">
        <v>3.6000000000000002E-4</v>
      </c>
      <c r="I506" s="3">
        <v>2.63E-3</v>
      </c>
      <c r="J506" s="3">
        <v>1.8E-3</v>
      </c>
      <c r="K506" s="3">
        <v>7.5000000000000002E-4</v>
      </c>
      <c r="L506" s="3">
        <v>7.4600000000000003E-4</v>
      </c>
      <c r="M506" s="3">
        <v>1.5900000000000001E-3</v>
      </c>
      <c r="N506" s="15">
        <v>1.5499999999999999E-3</v>
      </c>
    </row>
    <row r="507" spans="1:14" x14ac:dyDescent="0.3">
      <c r="A507" s="48" t="s">
        <v>1454</v>
      </c>
      <c r="B507" s="168" t="s">
        <v>37</v>
      </c>
      <c r="C507" s="168" t="s">
        <v>37</v>
      </c>
      <c r="D507" s="168" t="s">
        <v>1741</v>
      </c>
      <c r="E507" s="3" t="s">
        <v>1741</v>
      </c>
      <c r="F507" s="3">
        <v>2020</v>
      </c>
      <c r="G507" s="4">
        <v>43969</v>
      </c>
      <c r="H507" s="3">
        <v>1.2199999999999999E-3</v>
      </c>
      <c r="I507" s="3">
        <v>1.7399999999999999E-2</v>
      </c>
      <c r="J507" s="3">
        <v>1.4999999999999999E-2</v>
      </c>
      <c r="K507" s="3">
        <v>7.7099999999999998E-3</v>
      </c>
      <c r="L507" s="3">
        <v>4.6100000000000004E-3</v>
      </c>
      <c r="M507" s="3">
        <v>5.2599999999999999E-3</v>
      </c>
      <c r="N507" s="15">
        <v>7.3200000000000001E-3</v>
      </c>
    </row>
    <row r="508" spans="1:14" x14ac:dyDescent="0.3">
      <c r="A508" s="48" t="s">
        <v>1455</v>
      </c>
      <c r="B508" s="168" t="s">
        <v>546</v>
      </c>
      <c r="C508" s="168" t="s">
        <v>32</v>
      </c>
      <c r="D508" s="3">
        <v>6576900</v>
      </c>
      <c r="E508" s="3">
        <v>152125</v>
      </c>
      <c r="F508" s="3">
        <v>2020</v>
      </c>
      <c r="G508" s="4">
        <v>43993</v>
      </c>
      <c r="H508" s="3">
        <v>1.2600000000000001E-3</v>
      </c>
      <c r="I508" s="3">
        <v>1.0699999999999999E-2</v>
      </c>
      <c r="J508" s="3">
        <v>7.9699999999999997E-3</v>
      </c>
      <c r="K508" s="3">
        <v>3.62E-3</v>
      </c>
      <c r="L508" s="3">
        <v>2.9499999999999999E-3</v>
      </c>
      <c r="M508" s="3">
        <v>2.7299999999999998E-3</v>
      </c>
      <c r="N508" s="15">
        <v>3.3700000000000002E-3</v>
      </c>
    </row>
    <row r="509" spans="1:14" x14ac:dyDescent="0.3">
      <c r="A509" s="48" t="s">
        <v>1456</v>
      </c>
      <c r="B509" s="168" t="s">
        <v>550</v>
      </c>
      <c r="C509" s="168" t="s">
        <v>33</v>
      </c>
      <c r="D509" s="3">
        <v>6570050</v>
      </c>
      <c r="E509" s="3">
        <v>156953</v>
      </c>
      <c r="F509" s="3">
        <v>2020</v>
      </c>
      <c r="G509" s="4">
        <v>43993</v>
      </c>
      <c r="H509" s="3">
        <v>3.8000000000000002E-4</v>
      </c>
      <c r="I509" s="3">
        <v>2.32E-3</v>
      </c>
      <c r="J509" s="3">
        <v>1.4400000000000001E-3</v>
      </c>
      <c r="K509" s="3">
        <v>5.5000000000000003E-4</v>
      </c>
      <c r="L509" s="3">
        <v>6.7500000000000004E-4</v>
      </c>
      <c r="M509" s="3">
        <v>1.1000000000000001E-3</v>
      </c>
      <c r="N509" s="15">
        <v>1E-3</v>
      </c>
    </row>
    <row r="510" spans="1:14" x14ac:dyDescent="0.3">
      <c r="A510" s="48" t="s">
        <v>1457</v>
      </c>
      <c r="B510" s="168" t="s">
        <v>552</v>
      </c>
      <c r="C510" s="168" t="s">
        <v>34</v>
      </c>
      <c r="D510" s="3">
        <v>6582780</v>
      </c>
      <c r="E510" s="3">
        <v>152713</v>
      </c>
      <c r="F510" s="3">
        <v>2020</v>
      </c>
      <c r="G510" s="4">
        <v>43993</v>
      </c>
      <c r="H510" s="3">
        <v>5.5999999999999995E-4</v>
      </c>
      <c r="I510" s="3">
        <v>4.1700000000000001E-3</v>
      </c>
      <c r="J510" s="3">
        <v>1.83E-3</v>
      </c>
      <c r="K510" s="3">
        <v>7.3999999999999999E-4</v>
      </c>
      <c r="L510" s="3">
        <v>7.9100000000000004E-4</v>
      </c>
      <c r="M510" s="3">
        <v>1.06E-3</v>
      </c>
      <c r="N510" s="15">
        <v>1.09E-3</v>
      </c>
    </row>
    <row r="511" spans="1:14" x14ac:dyDescent="0.3">
      <c r="A511" s="48" t="s">
        <v>1458</v>
      </c>
      <c r="B511" s="168" t="s">
        <v>553</v>
      </c>
      <c r="C511" s="168" t="s">
        <v>35</v>
      </c>
      <c r="D511" s="3">
        <v>6583661</v>
      </c>
      <c r="E511" s="3">
        <v>146245</v>
      </c>
      <c r="F511" s="3">
        <v>2020</v>
      </c>
      <c r="G511" s="4">
        <v>43993</v>
      </c>
      <c r="H511" s="3">
        <v>2.9099999999999998E-3</v>
      </c>
      <c r="I511" s="3">
        <v>1.7399999999999999E-2</v>
      </c>
      <c r="J511" s="3">
        <v>1.26E-2</v>
      </c>
      <c r="K511" s="3">
        <v>4.5900000000000003E-3</v>
      </c>
      <c r="L511" s="3">
        <v>8.8599999999999998E-3</v>
      </c>
      <c r="M511" s="3">
        <v>1.1599999999999999E-2</v>
      </c>
      <c r="N511" s="15">
        <v>7.0800000000000004E-3</v>
      </c>
    </row>
    <row r="512" spans="1:14" x14ac:dyDescent="0.3">
      <c r="A512" s="48" t="s">
        <v>1459</v>
      </c>
      <c r="B512" s="168" t="s">
        <v>553</v>
      </c>
      <c r="C512" s="3" t="s">
        <v>1740</v>
      </c>
      <c r="D512" s="168" t="s">
        <v>1741</v>
      </c>
      <c r="E512" s="3" t="s">
        <v>1741</v>
      </c>
      <c r="F512" s="3">
        <v>2020</v>
      </c>
      <c r="G512" s="4">
        <v>43993</v>
      </c>
      <c r="H512" s="3">
        <v>1.2099999999999999E-3</v>
      </c>
      <c r="I512" s="3">
        <v>5.3200000000000001E-3</v>
      </c>
      <c r="J512" s="3">
        <v>3.6800000000000001E-3</v>
      </c>
      <c r="K512" s="3">
        <v>1.31E-3</v>
      </c>
      <c r="L512" s="3">
        <v>1.6800000000000001E-3</v>
      </c>
      <c r="M512" s="3">
        <v>2.47E-3</v>
      </c>
      <c r="N512" s="15">
        <v>1.73E-3</v>
      </c>
    </row>
    <row r="513" spans="1:14" x14ac:dyDescent="0.3">
      <c r="A513" s="48" t="s">
        <v>1460</v>
      </c>
      <c r="B513" s="168" t="s">
        <v>553</v>
      </c>
      <c r="C513" s="168" t="s">
        <v>1330</v>
      </c>
      <c r="D513" s="168" t="s">
        <v>1741</v>
      </c>
      <c r="E513" s="3" t="s">
        <v>1741</v>
      </c>
      <c r="F513" s="3">
        <v>2020</v>
      </c>
      <c r="G513" s="4">
        <v>43993</v>
      </c>
      <c r="H513" s="3">
        <v>2.3700000000000001E-3</v>
      </c>
      <c r="I513" s="3">
        <v>9.4199999999999996E-3</v>
      </c>
      <c r="J513" s="3">
        <v>5.7499999999999999E-3</v>
      </c>
      <c r="K513" s="3">
        <v>2.2699999999999999E-3</v>
      </c>
      <c r="L513" s="3">
        <v>2.6900000000000001E-3</v>
      </c>
      <c r="M513" s="3">
        <v>4.0699999999999998E-3</v>
      </c>
      <c r="N513" s="15">
        <v>2.81E-3</v>
      </c>
    </row>
    <row r="514" spans="1:14" x14ac:dyDescent="0.3">
      <c r="A514" s="48" t="s">
        <v>1461</v>
      </c>
      <c r="B514" s="3" t="s">
        <v>1990</v>
      </c>
      <c r="C514" s="168" t="s">
        <v>2000</v>
      </c>
      <c r="D514" s="3">
        <v>6581940</v>
      </c>
      <c r="E514" s="3">
        <v>142857</v>
      </c>
      <c r="F514" s="3">
        <v>2020</v>
      </c>
      <c r="G514" s="4">
        <v>43993</v>
      </c>
      <c r="H514" s="3">
        <v>1.1900000000000001E-3</v>
      </c>
      <c r="I514" s="3">
        <v>7.5900000000000004E-3</v>
      </c>
      <c r="J514" s="3">
        <v>4.2599999999999999E-3</v>
      </c>
      <c r="K514" s="3">
        <v>1.82E-3</v>
      </c>
      <c r="L514" s="3">
        <v>1.6199999999999999E-3</v>
      </c>
      <c r="M514" s="3">
        <v>2.2200000000000002E-3</v>
      </c>
      <c r="N514" s="15">
        <v>2.0300000000000001E-3</v>
      </c>
    </row>
    <row r="515" spans="1:14" x14ac:dyDescent="0.3">
      <c r="A515" s="48" t="s">
        <v>1462</v>
      </c>
      <c r="B515" s="3" t="s">
        <v>41</v>
      </c>
      <c r="C515" s="3" t="s">
        <v>1999</v>
      </c>
      <c r="D515" s="3">
        <v>6568460</v>
      </c>
      <c r="E515" s="3">
        <v>155057</v>
      </c>
      <c r="F515" s="3">
        <v>2020</v>
      </c>
      <c r="G515" s="4">
        <v>43993</v>
      </c>
      <c r="H515" s="3">
        <v>8.4999999999999995E-4</v>
      </c>
      <c r="I515" s="3">
        <v>6.8700000000000002E-3</v>
      </c>
      <c r="J515" s="3">
        <v>5.5300000000000002E-3</v>
      </c>
      <c r="K515" s="3">
        <v>2.4099999999999998E-3</v>
      </c>
      <c r="L515" s="3">
        <v>1.9E-3</v>
      </c>
      <c r="M515" s="3">
        <v>2.2499999999999998E-3</v>
      </c>
      <c r="N515" s="15">
        <v>2.5999999999999999E-3</v>
      </c>
    </row>
    <row r="516" spans="1:14" x14ac:dyDescent="0.3">
      <c r="A516" s="48" t="s">
        <v>1463</v>
      </c>
      <c r="B516" s="3" t="s">
        <v>43</v>
      </c>
      <c r="C516" s="3" t="s">
        <v>43</v>
      </c>
      <c r="D516" s="3">
        <v>6578630</v>
      </c>
      <c r="E516" s="3">
        <v>153662</v>
      </c>
      <c r="F516" s="3">
        <v>2020</v>
      </c>
      <c r="G516" s="4">
        <v>43993</v>
      </c>
      <c r="H516" s="3">
        <v>2.1199999999999999E-3</v>
      </c>
      <c r="I516" s="3">
        <v>1.6299999999999999E-2</v>
      </c>
      <c r="J516" s="3">
        <v>1.18E-2</v>
      </c>
      <c r="K516" s="3">
        <v>5.2900000000000004E-3</v>
      </c>
      <c r="L516" s="3">
        <v>3.8899999999999998E-3</v>
      </c>
      <c r="M516" s="3">
        <v>3.98E-3</v>
      </c>
      <c r="N516" s="15">
        <v>4.6600000000000001E-3</v>
      </c>
    </row>
    <row r="517" spans="1:14" x14ac:dyDescent="0.3">
      <c r="A517" s="48" t="s">
        <v>1464</v>
      </c>
      <c r="B517" s="168" t="s">
        <v>46</v>
      </c>
      <c r="C517" s="168" t="s">
        <v>46</v>
      </c>
      <c r="D517" s="23" t="s">
        <v>1282</v>
      </c>
      <c r="E517" s="23" t="s">
        <v>1283</v>
      </c>
      <c r="F517" s="3">
        <v>2020</v>
      </c>
      <c r="G517" s="4">
        <v>43993</v>
      </c>
      <c r="H517" s="3">
        <v>4.8999999999999998E-4</v>
      </c>
      <c r="I517" s="3">
        <v>2.3900000000000002E-3</v>
      </c>
      <c r="J517" s="3">
        <v>1.56E-3</v>
      </c>
      <c r="K517" s="3">
        <v>6.4999999999999997E-4</v>
      </c>
      <c r="L517" s="3">
        <v>6.6399999999999999E-4</v>
      </c>
      <c r="M517" s="3">
        <v>8.9999999999999998E-4</v>
      </c>
      <c r="N517" s="15">
        <v>9.6000000000000002E-4</v>
      </c>
    </row>
    <row r="518" spans="1:14" x14ac:dyDescent="0.3">
      <c r="A518" s="48" t="s">
        <v>1465</v>
      </c>
      <c r="B518" s="3" t="s">
        <v>939</v>
      </c>
      <c r="C518" s="3" t="s">
        <v>975</v>
      </c>
      <c r="D518" s="3">
        <v>6570553</v>
      </c>
      <c r="E518" s="3">
        <v>158751</v>
      </c>
      <c r="F518" s="3">
        <v>2020</v>
      </c>
      <c r="G518" s="4">
        <v>43993</v>
      </c>
      <c r="H518" s="3">
        <v>4.0999999999999999E-4</v>
      </c>
      <c r="I518" s="3">
        <v>2.8700000000000002E-3</v>
      </c>
      <c r="J518" s="3">
        <v>1.99E-3</v>
      </c>
      <c r="K518" s="3">
        <v>8.8000000000000003E-4</v>
      </c>
      <c r="L518" s="3">
        <v>7.76E-4</v>
      </c>
      <c r="M518" s="3">
        <v>9.7000000000000005E-4</v>
      </c>
      <c r="N518" s="15">
        <v>1.16E-3</v>
      </c>
    </row>
    <row r="519" spans="1:14" x14ac:dyDescent="0.3">
      <c r="A519" s="48" t="s">
        <v>1466</v>
      </c>
      <c r="B519" s="3" t="s">
        <v>1109</v>
      </c>
      <c r="C519" s="3" t="s">
        <v>1109</v>
      </c>
      <c r="D519" s="168" t="s">
        <v>1741</v>
      </c>
      <c r="E519" s="3" t="s">
        <v>1741</v>
      </c>
      <c r="F519" s="3">
        <v>2020</v>
      </c>
      <c r="G519" s="4">
        <v>43993</v>
      </c>
      <c r="H519" s="3">
        <v>5.1000000000000004E-4</v>
      </c>
      <c r="I519" s="3">
        <v>4.7099999999999998E-3</v>
      </c>
      <c r="J519" s="3">
        <v>3.13E-3</v>
      </c>
      <c r="K519" s="3">
        <v>1.33E-3</v>
      </c>
      <c r="L519" s="3">
        <v>1.0200000000000001E-3</v>
      </c>
      <c r="M519" s="3">
        <v>1.5E-3</v>
      </c>
      <c r="N519" s="15">
        <v>1.75E-3</v>
      </c>
    </row>
    <row r="520" spans="1:14" x14ac:dyDescent="0.3">
      <c r="A520" s="48" t="s">
        <v>1467</v>
      </c>
      <c r="B520" s="168" t="s">
        <v>1116</v>
      </c>
      <c r="C520" s="168" t="s">
        <v>2002</v>
      </c>
      <c r="D520" s="168" t="s">
        <v>1741</v>
      </c>
      <c r="E520" s="3" t="s">
        <v>1741</v>
      </c>
      <c r="F520" s="3">
        <v>2020</v>
      </c>
      <c r="G520" s="4">
        <v>43993</v>
      </c>
      <c r="H520" s="3" t="s">
        <v>1742</v>
      </c>
      <c r="I520" s="3">
        <v>2.4299999999999999E-3</v>
      </c>
      <c r="J520" s="3">
        <v>1.14E-3</v>
      </c>
      <c r="K520" s="3">
        <v>4.8000000000000001E-4</v>
      </c>
      <c r="L520" s="3">
        <v>4.9299999999999995E-4</v>
      </c>
      <c r="M520" s="3">
        <v>8.7000000000000001E-4</v>
      </c>
      <c r="N520" s="15">
        <v>9.1E-4</v>
      </c>
    </row>
    <row r="521" spans="1:14" x14ac:dyDescent="0.3">
      <c r="A521" s="48" t="s">
        <v>1468</v>
      </c>
      <c r="B521" s="168" t="s">
        <v>37</v>
      </c>
      <c r="C521" s="168" t="s">
        <v>37</v>
      </c>
      <c r="D521" s="168" t="s">
        <v>1741</v>
      </c>
      <c r="E521" s="3" t="s">
        <v>1741</v>
      </c>
      <c r="F521" s="3">
        <v>2020</v>
      </c>
      <c r="G521" s="4">
        <v>43993</v>
      </c>
      <c r="H521" s="3">
        <v>2.66E-3</v>
      </c>
      <c r="I521" s="3">
        <v>2.64E-2</v>
      </c>
      <c r="J521" s="3">
        <v>1.7999999999999999E-2</v>
      </c>
      <c r="K521" s="3">
        <v>8.2900000000000005E-3</v>
      </c>
      <c r="L521" s="3">
        <v>4.9300000000000004E-3</v>
      </c>
      <c r="M521" s="3">
        <v>5.1599999999999997E-3</v>
      </c>
      <c r="N521" s="15">
        <v>6.6499999999999997E-3</v>
      </c>
    </row>
    <row r="522" spans="1:14" x14ac:dyDescent="0.3">
      <c r="A522" s="48" t="s">
        <v>1469</v>
      </c>
      <c r="B522" s="168" t="s">
        <v>1279</v>
      </c>
      <c r="C522" s="168" t="s">
        <v>2001</v>
      </c>
      <c r="D522" s="3">
        <v>6578210</v>
      </c>
      <c r="E522" s="3">
        <v>158727</v>
      </c>
      <c r="F522" s="3">
        <v>2020</v>
      </c>
      <c r="G522" s="4">
        <v>43997</v>
      </c>
      <c r="H522" s="3">
        <v>8.4000000000000003E-4</v>
      </c>
      <c r="I522" s="3">
        <v>5.4999999999999997E-3</v>
      </c>
      <c r="J522" s="3">
        <v>1.5E-3</v>
      </c>
      <c r="K522" s="3">
        <v>5.9999999999999995E-4</v>
      </c>
      <c r="L522" s="3">
        <v>7.4600000000000003E-4</v>
      </c>
      <c r="M522" s="3">
        <v>1.0399999999999999E-3</v>
      </c>
      <c r="N522" s="15">
        <v>9.8999999999999999E-4</v>
      </c>
    </row>
    <row r="523" spans="1:14" x14ac:dyDescent="0.3">
      <c r="A523" s="48" t="s">
        <v>1470</v>
      </c>
      <c r="B523" s="168" t="s">
        <v>44</v>
      </c>
      <c r="C523" s="168" t="s">
        <v>1989</v>
      </c>
      <c r="D523" s="3">
        <v>6580770</v>
      </c>
      <c r="E523" s="3">
        <v>149668</v>
      </c>
      <c r="F523" s="3">
        <v>2020</v>
      </c>
      <c r="G523" s="4">
        <v>43997</v>
      </c>
      <c r="H523" s="3">
        <v>1.1100000000000001E-3</v>
      </c>
      <c r="I523" s="3">
        <v>6.3499999999999997E-3</v>
      </c>
      <c r="J523" s="3">
        <v>3.7799999999999999E-3</v>
      </c>
      <c r="K523" s="3">
        <v>1.66E-3</v>
      </c>
      <c r="L523" s="3">
        <v>1.4400000000000001E-3</v>
      </c>
      <c r="M523" s="3">
        <v>2.15E-3</v>
      </c>
      <c r="N523" s="15">
        <v>2.1900000000000001E-3</v>
      </c>
    </row>
    <row r="524" spans="1:14" x14ac:dyDescent="0.3">
      <c r="A524" s="48" t="s">
        <v>1471</v>
      </c>
      <c r="B524" s="3" t="s">
        <v>1327</v>
      </c>
      <c r="C524" s="3" t="s">
        <v>1997</v>
      </c>
      <c r="D524" s="3">
        <v>6582550</v>
      </c>
      <c r="E524" s="3">
        <v>156341</v>
      </c>
      <c r="F524" s="3">
        <v>2020</v>
      </c>
      <c r="G524" s="4">
        <v>43997</v>
      </c>
      <c r="H524" s="3">
        <v>1.23E-3</v>
      </c>
      <c r="I524" s="3">
        <v>7.5300000000000002E-3</v>
      </c>
      <c r="J524" s="3">
        <v>2.47E-3</v>
      </c>
      <c r="K524" s="3">
        <v>1.15E-3</v>
      </c>
      <c r="L524" s="3">
        <v>1.3699999999999999E-3</v>
      </c>
      <c r="M524" s="3">
        <v>1.4499999999999999E-3</v>
      </c>
      <c r="N524" s="15">
        <v>1.5100000000000001E-3</v>
      </c>
    </row>
    <row r="525" spans="1:14" x14ac:dyDescent="0.3">
      <c r="A525" s="48" t="s">
        <v>1472</v>
      </c>
      <c r="B525" s="168" t="s">
        <v>552</v>
      </c>
      <c r="C525" s="168" t="s">
        <v>34</v>
      </c>
      <c r="D525" s="3">
        <v>6582780</v>
      </c>
      <c r="E525" s="3">
        <v>152713</v>
      </c>
      <c r="F525" s="3">
        <v>2020</v>
      </c>
      <c r="G525" s="4">
        <v>44029</v>
      </c>
      <c r="H525" s="3" t="s">
        <v>1742</v>
      </c>
      <c r="I525" s="3">
        <v>1.9400000000000001E-3</v>
      </c>
      <c r="J525" s="3">
        <v>3.6999999999999999E-4</v>
      </c>
      <c r="K525" s="3">
        <v>2.1000000000000001E-4</v>
      </c>
      <c r="L525" s="3">
        <v>2.63E-4</v>
      </c>
      <c r="M525" s="3">
        <v>3.2000000000000003E-4</v>
      </c>
      <c r="N525" s="15">
        <v>3.1E-4</v>
      </c>
    </row>
    <row r="526" spans="1:14" x14ac:dyDescent="0.3">
      <c r="A526" s="48" t="s">
        <v>1473</v>
      </c>
      <c r="B526" s="168" t="s">
        <v>553</v>
      </c>
      <c r="C526" s="168" t="s">
        <v>35</v>
      </c>
      <c r="D526" s="3">
        <v>6583661</v>
      </c>
      <c r="E526" s="3">
        <v>146245</v>
      </c>
      <c r="F526" s="3">
        <v>2020</v>
      </c>
      <c r="G526" s="4">
        <v>44029</v>
      </c>
      <c r="H526" s="3">
        <v>2.6800000000000001E-3</v>
      </c>
      <c r="I526" s="3">
        <v>1.6899999999999998E-2</v>
      </c>
      <c r="J526" s="3">
        <v>9.8700000000000003E-3</v>
      </c>
      <c r="K526" s="3">
        <v>4.2199999999999998E-3</v>
      </c>
      <c r="L526" s="3">
        <v>6.7999999999999996E-3</v>
      </c>
      <c r="M526" s="3">
        <v>1.1299999999999999E-2</v>
      </c>
      <c r="N526" s="15">
        <v>6.1000000000000004E-3</v>
      </c>
    </row>
    <row r="527" spans="1:14" x14ac:dyDescent="0.3">
      <c r="A527" s="48" t="s">
        <v>1474</v>
      </c>
      <c r="B527" s="168" t="s">
        <v>553</v>
      </c>
      <c r="C527" s="3" t="s">
        <v>1740</v>
      </c>
      <c r="D527" s="168" t="s">
        <v>1741</v>
      </c>
      <c r="E527" s="3" t="s">
        <v>1741</v>
      </c>
      <c r="F527" s="3">
        <v>2020</v>
      </c>
      <c r="G527" s="4">
        <v>44029</v>
      </c>
      <c r="H527" s="3">
        <v>1.0499999999999999E-3</v>
      </c>
      <c r="I527" s="3">
        <v>5.62E-3</v>
      </c>
      <c r="J527" s="3">
        <v>2.4499999999999999E-3</v>
      </c>
      <c r="K527" s="3">
        <v>1.1299999999999999E-3</v>
      </c>
      <c r="L527" s="3">
        <v>1.49E-3</v>
      </c>
      <c r="M527" s="3">
        <v>2.2699999999999999E-3</v>
      </c>
      <c r="N527" s="15">
        <v>1.25E-3</v>
      </c>
    </row>
    <row r="528" spans="1:14" x14ac:dyDescent="0.3">
      <c r="A528" s="48" t="s">
        <v>1475</v>
      </c>
      <c r="B528" s="168" t="s">
        <v>553</v>
      </c>
      <c r="C528" s="168" t="s">
        <v>1330</v>
      </c>
      <c r="D528" s="168" t="s">
        <v>1741</v>
      </c>
      <c r="E528" s="3" t="s">
        <v>1741</v>
      </c>
      <c r="F528" s="3">
        <v>2020</v>
      </c>
      <c r="G528" s="4">
        <v>44029</v>
      </c>
      <c r="H528" s="3">
        <v>1.89E-3</v>
      </c>
      <c r="I528" s="3">
        <v>5.0099999999999997E-3</v>
      </c>
      <c r="J528" s="3">
        <v>1.2600000000000001E-3</v>
      </c>
      <c r="K528" s="3">
        <v>5.9999999999999995E-4</v>
      </c>
      <c r="L528" s="3">
        <v>8.8900000000000003E-4</v>
      </c>
      <c r="M528" s="3">
        <v>1.3699999999999999E-3</v>
      </c>
      <c r="N528" s="15">
        <v>8.3000000000000001E-4</v>
      </c>
    </row>
    <row r="529" spans="1:14" x14ac:dyDescent="0.3">
      <c r="A529" s="48" t="s">
        <v>1476</v>
      </c>
      <c r="B529" s="168" t="s">
        <v>44</v>
      </c>
      <c r="C529" s="168" t="s">
        <v>1989</v>
      </c>
      <c r="D529" s="3">
        <v>6580770</v>
      </c>
      <c r="E529" s="3">
        <v>149668</v>
      </c>
      <c r="F529" s="3">
        <v>2020</v>
      </c>
      <c r="G529" s="4">
        <v>44029</v>
      </c>
      <c r="H529" s="3" t="s">
        <v>1742</v>
      </c>
      <c r="I529" s="3">
        <v>7.1000000000000002E-4</v>
      </c>
      <c r="J529" s="3">
        <v>4.2000000000000002E-4</v>
      </c>
      <c r="K529" s="3">
        <v>2.2000000000000001E-4</v>
      </c>
      <c r="L529" s="3">
        <v>1.95E-4</v>
      </c>
      <c r="M529" s="3">
        <v>3.8999999999999999E-4</v>
      </c>
      <c r="N529" s="15">
        <v>3.1E-4</v>
      </c>
    </row>
    <row r="530" spans="1:14" x14ac:dyDescent="0.3">
      <c r="A530" s="48" t="s">
        <v>1477</v>
      </c>
      <c r="B530" s="3" t="s">
        <v>1990</v>
      </c>
      <c r="C530" s="168" t="s">
        <v>2000</v>
      </c>
      <c r="D530" s="3">
        <v>6581940</v>
      </c>
      <c r="E530" s="3">
        <v>142857</v>
      </c>
      <c r="F530" s="3">
        <v>2020</v>
      </c>
      <c r="G530" s="4">
        <v>44029</v>
      </c>
      <c r="H530" s="3">
        <v>7.5000000000000002E-4</v>
      </c>
      <c r="I530" s="3">
        <v>3.3300000000000001E-3</v>
      </c>
      <c r="J530" s="3">
        <v>5.2999999999999998E-4</v>
      </c>
      <c r="K530" s="3">
        <v>2.4000000000000001E-4</v>
      </c>
      <c r="L530" s="3">
        <v>2.7500000000000002E-4</v>
      </c>
      <c r="M530" s="3">
        <v>6.7000000000000002E-4</v>
      </c>
      <c r="N530" s="15">
        <v>3.3E-4</v>
      </c>
    </row>
    <row r="531" spans="1:14" x14ac:dyDescent="0.3">
      <c r="A531" s="48" t="s">
        <v>1478</v>
      </c>
      <c r="B531" s="3" t="s">
        <v>43</v>
      </c>
      <c r="C531" s="3" t="s">
        <v>43</v>
      </c>
      <c r="D531" s="3">
        <v>6578630</v>
      </c>
      <c r="E531" s="3">
        <v>153662</v>
      </c>
      <c r="F531" s="3">
        <v>2020</v>
      </c>
      <c r="G531" s="4">
        <v>44029</v>
      </c>
      <c r="H531" s="3" t="s">
        <v>1742</v>
      </c>
      <c r="I531" s="3">
        <v>1.74E-3</v>
      </c>
      <c r="J531" s="3">
        <v>6.4000000000000005E-4</v>
      </c>
      <c r="K531" s="3">
        <v>2.9999999999999997E-4</v>
      </c>
      <c r="L531" s="3">
        <v>4.8899999999999996E-4</v>
      </c>
      <c r="M531" s="3">
        <v>6.9999999999999999E-4</v>
      </c>
      <c r="N531" s="15">
        <v>5.6999999999999998E-4</v>
      </c>
    </row>
    <row r="532" spans="1:14" x14ac:dyDescent="0.3">
      <c r="A532" s="48" t="s">
        <v>1479</v>
      </c>
      <c r="B532" s="168" t="s">
        <v>37</v>
      </c>
      <c r="C532" s="168" t="s">
        <v>37</v>
      </c>
      <c r="D532" s="168" t="s">
        <v>1741</v>
      </c>
      <c r="E532" s="3" t="s">
        <v>1741</v>
      </c>
      <c r="F532" s="3">
        <v>2020</v>
      </c>
      <c r="G532" s="4">
        <v>44029</v>
      </c>
      <c r="H532" s="3">
        <v>8.3000000000000001E-4</v>
      </c>
      <c r="I532" s="3">
        <v>7.43E-3</v>
      </c>
      <c r="J532" s="3">
        <v>7.8600000000000007E-3</v>
      </c>
      <c r="K532" s="3">
        <v>4.62E-3</v>
      </c>
      <c r="L532" s="3">
        <v>2.1800000000000001E-3</v>
      </c>
      <c r="M532" s="3">
        <v>4.0299999999999997E-3</v>
      </c>
      <c r="N532" s="15">
        <v>5.47E-3</v>
      </c>
    </row>
    <row r="533" spans="1:14" x14ac:dyDescent="0.3">
      <c r="A533" s="179" t="s">
        <v>1480</v>
      </c>
      <c r="B533" s="168" t="s">
        <v>546</v>
      </c>
      <c r="C533" s="168" t="s">
        <v>32</v>
      </c>
      <c r="D533" s="3">
        <v>6576900</v>
      </c>
      <c r="E533" s="3">
        <v>152125</v>
      </c>
      <c r="F533" s="3">
        <v>2020</v>
      </c>
      <c r="G533" s="181">
        <v>44032</v>
      </c>
      <c r="H533" s="168" t="s">
        <v>1742</v>
      </c>
      <c r="I533" s="168">
        <v>7.2000000000000005E-4</v>
      </c>
      <c r="J533" s="168">
        <v>2.3000000000000001E-4</v>
      </c>
      <c r="K533" s="168" t="s">
        <v>1743</v>
      </c>
      <c r="L533" s="168">
        <v>1.1900000000000001E-4</v>
      </c>
      <c r="M533" s="168">
        <v>2.5999999999999998E-4</v>
      </c>
      <c r="N533" s="169" t="s">
        <v>1743</v>
      </c>
    </row>
    <row r="534" spans="1:14" x14ac:dyDescent="0.3">
      <c r="A534" s="179" t="s">
        <v>1481</v>
      </c>
      <c r="B534" s="168" t="s">
        <v>1279</v>
      </c>
      <c r="C534" s="168" t="s">
        <v>2001</v>
      </c>
      <c r="D534" s="3">
        <v>6578210</v>
      </c>
      <c r="E534" s="3">
        <v>158727</v>
      </c>
      <c r="F534" s="3">
        <v>2020</v>
      </c>
      <c r="G534" s="181">
        <v>44032</v>
      </c>
      <c r="H534" s="168" t="s">
        <v>1742</v>
      </c>
      <c r="I534" s="168">
        <v>8.5999999999999998E-4</v>
      </c>
      <c r="J534" s="168">
        <v>2.5000000000000001E-4</v>
      </c>
      <c r="K534" s="168" t="s">
        <v>1743</v>
      </c>
      <c r="L534" s="168">
        <v>1.2300000000000001E-4</v>
      </c>
      <c r="M534" s="168" t="s">
        <v>1743</v>
      </c>
      <c r="N534" s="169" t="s">
        <v>1743</v>
      </c>
    </row>
    <row r="535" spans="1:14" x14ac:dyDescent="0.3">
      <c r="A535" s="179" t="s">
        <v>1482</v>
      </c>
      <c r="B535" s="168" t="s">
        <v>550</v>
      </c>
      <c r="C535" s="168" t="s">
        <v>33</v>
      </c>
      <c r="D535" s="3">
        <v>6570050</v>
      </c>
      <c r="E535" s="3">
        <v>156953</v>
      </c>
      <c r="F535" s="3">
        <v>2020</v>
      </c>
      <c r="G535" s="181">
        <v>44032</v>
      </c>
      <c r="H535" s="168">
        <v>3.1E-4</v>
      </c>
      <c r="I535" s="168">
        <v>1.89E-3</v>
      </c>
      <c r="J535" s="168">
        <v>3.5E-4</v>
      </c>
      <c r="K535" s="168" t="s">
        <v>1743</v>
      </c>
      <c r="L535" s="168">
        <v>1.7100000000000001E-4</v>
      </c>
      <c r="M535" s="168">
        <v>3.3E-4</v>
      </c>
      <c r="N535" s="169">
        <v>2.9999999999999997E-4</v>
      </c>
    </row>
    <row r="536" spans="1:14" x14ac:dyDescent="0.3">
      <c r="A536" s="179" t="s">
        <v>1483</v>
      </c>
      <c r="B536" s="3" t="s">
        <v>41</v>
      </c>
      <c r="C536" s="3" t="s">
        <v>1999</v>
      </c>
      <c r="D536" s="3">
        <v>6568460</v>
      </c>
      <c r="E536" s="3">
        <v>155057</v>
      </c>
      <c r="F536" s="3">
        <v>2020</v>
      </c>
      <c r="G536" s="181">
        <v>44032</v>
      </c>
      <c r="H536" s="168" t="s">
        <v>1742</v>
      </c>
      <c r="I536" s="168">
        <v>8.3000000000000001E-4</v>
      </c>
      <c r="J536" s="168">
        <v>2.1000000000000001E-4</v>
      </c>
      <c r="K536" s="168" t="s">
        <v>1743</v>
      </c>
      <c r="L536" s="168">
        <v>1.0399999999999999E-4</v>
      </c>
      <c r="M536" s="168" t="s">
        <v>1743</v>
      </c>
      <c r="N536" s="169" t="s">
        <v>1743</v>
      </c>
    </row>
    <row r="537" spans="1:14" x14ac:dyDescent="0.3">
      <c r="A537" s="179" t="s">
        <v>1484</v>
      </c>
      <c r="B537" s="3" t="s">
        <v>1327</v>
      </c>
      <c r="C537" s="3" t="s">
        <v>1997</v>
      </c>
      <c r="D537" s="3">
        <v>6582550</v>
      </c>
      <c r="E537" s="3">
        <v>156341</v>
      </c>
      <c r="F537" s="3">
        <v>2020</v>
      </c>
      <c r="G537" s="181">
        <v>44032</v>
      </c>
      <c r="H537" s="168">
        <v>5.5000000000000003E-4</v>
      </c>
      <c r="I537" s="168">
        <v>3.6600000000000001E-3</v>
      </c>
      <c r="J537" s="168">
        <v>7.1000000000000002E-4</v>
      </c>
      <c r="K537" s="168">
        <v>4.2000000000000002E-4</v>
      </c>
      <c r="L537" s="168">
        <v>6.1600000000000001E-4</v>
      </c>
      <c r="M537" s="168">
        <v>4.8000000000000001E-4</v>
      </c>
      <c r="N537" s="169">
        <v>5.4000000000000001E-4</v>
      </c>
    </row>
    <row r="538" spans="1:14" x14ac:dyDescent="0.3">
      <c r="A538" s="179" t="s">
        <v>1485</v>
      </c>
      <c r="B538" s="168" t="s">
        <v>46</v>
      </c>
      <c r="C538" s="168" t="s">
        <v>46</v>
      </c>
      <c r="D538" s="23" t="s">
        <v>1282</v>
      </c>
      <c r="E538" s="23" t="s">
        <v>1283</v>
      </c>
      <c r="F538" s="3">
        <v>2020</v>
      </c>
      <c r="G538" s="181">
        <v>44032</v>
      </c>
      <c r="H538" s="168" t="s">
        <v>1742</v>
      </c>
      <c r="I538" s="168">
        <v>8.7000000000000001E-4</v>
      </c>
      <c r="J538" s="168" t="s">
        <v>1743</v>
      </c>
      <c r="K538" s="168" t="s">
        <v>1743</v>
      </c>
      <c r="L538" s="168">
        <v>1.17E-4</v>
      </c>
      <c r="M538" s="168" t="s">
        <v>1743</v>
      </c>
      <c r="N538" s="169" t="s">
        <v>1743</v>
      </c>
    </row>
    <row r="539" spans="1:14" x14ac:dyDescent="0.3">
      <c r="A539" s="179" t="s">
        <v>1486</v>
      </c>
      <c r="B539" s="3" t="s">
        <v>939</v>
      </c>
      <c r="C539" s="3" t="s">
        <v>975</v>
      </c>
      <c r="D539" s="3">
        <v>6570553</v>
      </c>
      <c r="E539" s="3">
        <v>158751</v>
      </c>
      <c r="F539" s="3">
        <v>2020</v>
      </c>
      <c r="G539" s="181">
        <v>44032</v>
      </c>
      <c r="H539" s="168" t="s">
        <v>1742</v>
      </c>
      <c r="I539" s="168">
        <v>5.4000000000000001E-4</v>
      </c>
      <c r="J539" s="168" t="s">
        <v>1743</v>
      </c>
      <c r="K539" s="168" t="s">
        <v>1743</v>
      </c>
      <c r="L539" s="168">
        <v>8.2999999999999998E-5</v>
      </c>
      <c r="M539" s="168" t="s">
        <v>1743</v>
      </c>
      <c r="N539" s="169" t="s">
        <v>1743</v>
      </c>
    </row>
    <row r="540" spans="1:14" x14ac:dyDescent="0.3">
      <c r="A540" s="179" t="s">
        <v>1487</v>
      </c>
      <c r="B540" s="3" t="s">
        <v>1109</v>
      </c>
      <c r="C540" s="3" t="s">
        <v>1109</v>
      </c>
      <c r="D540" s="168" t="s">
        <v>1741</v>
      </c>
      <c r="E540" s="3" t="s">
        <v>1741</v>
      </c>
      <c r="F540" s="3">
        <v>2020</v>
      </c>
      <c r="G540" s="181">
        <v>44032</v>
      </c>
      <c r="H540" s="168" t="s">
        <v>1742</v>
      </c>
      <c r="I540" s="168">
        <v>1.5399999999999999E-3</v>
      </c>
      <c r="J540" s="168">
        <v>3.1E-4</v>
      </c>
      <c r="K540" s="168" t="s">
        <v>1743</v>
      </c>
      <c r="L540" s="168">
        <v>1.17E-4</v>
      </c>
      <c r="M540" s="168">
        <v>2.1000000000000001E-4</v>
      </c>
      <c r="N540" s="169">
        <v>2.3000000000000001E-4</v>
      </c>
    </row>
    <row r="541" spans="1:14" x14ac:dyDescent="0.3">
      <c r="A541" s="179" t="s">
        <v>1488</v>
      </c>
      <c r="B541" s="168" t="s">
        <v>1116</v>
      </c>
      <c r="C541" s="168" t="s">
        <v>2002</v>
      </c>
      <c r="D541" s="168" t="s">
        <v>1741</v>
      </c>
      <c r="E541" s="3" t="s">
        <v>1741</v>
      </c>
      <c r="F541" s="3">
        <v>2020</v>
      </c>
      <c r="G541" s="181">
        <v>44032</v>
      </c>
      <c r="H541" s="168" t="s">
        <v>1742</v>
      </c>
      <c r="I541" s="168">
        <v>1.0399999999999999E-3</v>
      </c>
      <c r="J541" s="168">
        <v>4.0999999999999999E-4</v>
      </c>
      <c r="K541" s="168">
        <v>2.5000000000000001E-4</v>
      </c>
      <c r="L541" s="168">
        <v>2.1900000000000001E-4</v>
      </c>
      <c r="M541" s="168">
        <v>2.9E-4</v>
      </c>
      <c r="N541" s="169">
        <v>3.1E-4</v>
      </c>
    </row>
    <row r="542" spans="1:14" x14ac:dyDescent="0.3">
      <c r="A542" s="179" t="s">
        <v>1489</v>
      </c>
      <c r="B542" s="168" t="s">
        <v>1279</v>
      </c>
      <c r="C542" s="168" t="s">
        <v>2001</v>
      </c>
      <c r="D542" s="3">
        <v>6578210</v>
      </c>
      <c r="E542" s="3">
        <v>158727</v>
      </c>
      <c r="F542" s="3">
        <v>2020</v>
      </c>
      <c r="G542" s="181">
        <v>44067</v>
      </c>
      <c r="H542" s="168" t="s">
        <v>1742</v>
      </c>
      <c r="I542" s="168">
        <v>1.07E-3</v>
      </c>
      <c r="J542" s="168">
        <v>2.5000000000000001E-4</v>
      </c>
      <c r="K542" s="168" t="s">
        <v>1743</v>
      </c>
      <c r="L542" s="168">
        <v>1.83E-4</v>
      </c>
      <c r="M542" s="168">
        <v>2.9999999999999997E-4</v>
      </c>
      <c r="N542" s="169">
        <v>2.7E-4</v>
      </c>
    </row>
    <row r="543" spans="1:14" x14ac:dyDescent="0.3">
      <c r="A543" s="179" t="s">
        <v>1490</v>
      </c>
      <c r="B543" s="168" t="s">
        <v>550</v>
      </c>
      <c r="C543" s="168" t="s">
        <v>33</v>
      </c>
      <c r="D543" s="3">
        <v>6570050</v>
      </c>
      <c r="E543" s="3">
        <v>156953</v>
      </c>
      <c r="F543" s="3">
        <v>2020</v>
      </c>
      <c r="G543" s="181">
        <v>44067</v>
      </c>
      <c r="H543" s="168" t="s">
        <v>1742</v>
      </c>
      <c r="I543" s="168">
        <v>4.4999999999999999E-4</v>
      </c>
      <c r="J543" s="168" t="s">
        <v>1743</v>
      </c>
      <c r="K543" s="168" t="s">
        <v>1743</v>
      </c>
      <c r="L543" s="168">
        <v>6.7999999999999999E-5</v>
      </c>
      <c r="M543" s="168" t="s">
        <v>1743</v>
      </c>
      <c r="N543" s="169" t="s">
        <v>1743</v>
      </c>
    </row>
    <row r="544" spans="1:14" x14ac:dyDescent="0.3">
      <c r="A544" s="179" t="s">
        <v>1491</v>
      </c>
      <c r="B544" s="168" t="s">
        <v>553</v>
      </c>
      <c r="C544" s="168" t="s">
        <v>35</v>
      </c>
      <c r="D544" s="3">
        <v>6583661</v>
      </c>
      <c r="E544" s="3">
        <v>146245</v>
      </c>
      <c r="F544" s="3">
        <v>2020</v>
      </c>
      <c r="G544" s="181">
        <v>44067</v>
      </c>
      <c r="H544" s="168">
        <v>2.5899999999999999E-3</v>
      </c>
      <c r="I544" s="168">
        <v>1.6799999999999999E-2</v>
      </c>
      <c r="J544" s="168">
        <v>7.3099999999999997E-3</v>
      </c>
      <c r="K544" s="168">
        <v>3.16E-3</v>
      </c>
      <c r="L544" s="168">
        <v>5.0299999999999997E-3</v>
      </c>
      <c r="M544" s="168">
        <v>8.1200000000000005E-3</v>
      </c>
      <c r="N544" s="169">
        <v>5.1599999999999997E-3</v>
      </c>
    </row>
    <row r="545" spans="1:14" x14ac:dyDescent="0.3">
      <c r="A545" s="179" t="s">
        <v>1492</v>
      </c>
      <c r="B545" s="168" t="s">
        <v>553</v>
      </c>
      <c r="C545" s="3" t="s">
        <v>1740</v>
      </c>
      <c r="D545" s="168"/>
      <c r="E545" s="168"/>
      <c r="F545" s="3">
        <v>2020</v>
      </c>
      <c r="G545" s="181">
        <v>44067</v>
      </c>
      <c r="H545" s="168">
        <v>6.8000000000000005E-4</v>
      </c>
      <c r="I545" s="168">
        <v>2.6199999999999999E-3</v>
      </c>
      <c r="J545" s="168">
        <v>1.1100000000000001E-3</v>
      </c>
      <c r="K545" s="168">
        <v>4.2999999999999999E-4</v>
      </c>
      <c r="L545" s="168">
        <v>6.1499999999999999E-4</v>
      </c>
      <c r="M545" s="168">
        <v>1.2700000000000001E-3</v>
      </c>
      <c r="N545" s="169">
        <v>6.9999999999999999E-4</v>
      </c>
    </row>
    <row r="546" spans="1:14" x14ac:dyDescent="0.3">
      <c r="A546" s="179" t="s">
        <v>1493</v>
      </c>
      <c r="B546" s="168" t="s">
        <v>553</v>
      </c>
      <c r="C546" s="168" t="s">
        <v>1330</v>
      </c>
      <c r="D546" s="168" t="s">
        <v>1741</v>
      </c>
      <c r="E546" s="3" t="s">
        <v>1741</v>
      </c>
      <c r="F546" s="3">
        <v>2020</v>
      </c>
      <c r="G546" s="181">
        <v>44067</v>
      </c>
      <c r="H546" s="168">
        <v>3.14E-3</v>
      </c>
      <c r="I546" s="168">
        <v>1.8499999999999999E-2</v>
      </c>
      <c r="J546" s="168">
        <v>5.1999999999999998E-3</v>
      </c>
      <c r="K546" s="168">
        <v>2.7299999999999998E-3</v>
      </c>
      <c r="L546" s="168">
        <v>4.7800000000000004E-3</v>
      </c>
      <c r="M546" s="168">
        <v>4.8300000000000001E-3</v>
      </c>
      <c r="N546" s="169">
        <v>4.0099999999999997E-3</v>
      </c>
    </row>
    <row r="547" spans="1:14" x14ac:dyDescent="0.3">
      <c r="A547" s="179" t="s">
        <v>1494</v>
      </c>
      <c r="B547" s="3" t="s">
        <v>1990</v>
      </c>
      <c r="C547" s="168" t="s">
        <v>2000</v>
      </c>
      <c r="D547" s="3">
        <v>6581940</v>
      </c>
      <c r="E547" s="3">
        <v>142857</v>
      </c>
      <c r="F547" s="3">
        <v>2020</v>
      </c>
      <c r="G547" s="181">
        <v>44067</v>
      </c>
      <c r="H547" s="168">
        <v>5.5999999999999995E-4</v>
      </c>
      <c r="I547" s="168">
        <v>3.7000000000000002E-3</v>
      </c>
      <c r="J547" s="168">
        <v>4.4999999999999999E-4</v>
      </c>
      <c r="K547" s="168" t="s">
        <v>1743</v>
      </c>
      <c r="L547" s="168">
        <v>2.5300000000000002E-4</v>
      </c>
      <c r="M547" s="168">
        <v>5.8E-4</v>
      </c>
      <c r="N547" s="169">
        <v>3.3E-4</v>
      </c>
    </row>
    <row r="548" spans="1:14" x14ac:dyDescent="0.3">
      <c r="A548" s="179" t="s">
        <v>1495</v>
      </c>
      <c r="B548" s="3" t="s">
        <v>41</v>
      </c>
      <c r="C548" s="3" t="s">
        <v>1999</v>
      </c>
      <c r="D548" s="3">
        <v>6568460</v>
      </c>
      <c r="E548" s="3">
        <v>155057</v>
      </c>
      <c r="F548" s="3">
        <v>2020</v>
      </c>
      <c r="G548" s="181">
        <v>44067</v>
      </c>
      <c r="H548" s="168" t="s">
        <v>1742</v>
      </c>
      <c r="I548" s="168">
        <v>6.7000000000000002E-4</v>
      </c>
      <c r="J548" s="168" t="s">
        <v>1743</v>
      </c>
      <c r="K548" s="168" t="s">
        <v>1743</v>
      </c>
      <c r="L548" s="168">
        <v>1.13E-4</v>
      </c>
      <c r="M548" s="168" t="s">
        <v>1743</v>
      </c>
      <c r="N548" s="169" t="s">
        <v>1743</v>
      </c>
    </row>
    <row r="549" spans="1:14" x14ac:dyDescent="0.3">
      <c r="A549" s="179" t="s">
        <v>1496</v>
      </c>
      <c r="B549" s="3" t="s">
        <v>1327</v>
      </c>
      <c r="C549" s="3" t="s">
        <v>1997</v>
      </c>
      <c r="D549" s="3">
        <v>6582550</v>
      </c>
      <c r="E549" s="3">
        <v>156341</v>
      </c>
      <c r="F549" s="3">
        <v>2020</v>
      </c>
      <c r="G549" s="181">
        <v>44067</v>
      </c>
      <c r="H549" s="168">
        <v>4.4000000000000002E-4</v>
      </c>
      <c r="I549" s="168">
        <v>1.7600000000000001E-3</v>
      </c>
      <c r="J549" s="168">
        <v>2.1000000000000001E-4</v>
      </c>
      <c r="K549" s="168" t="s">
        <v>1743</v>
      </c>
      <c r="L549" s="168">
        <v>1.34E-4</v>
      </c>
      <c r="M549" s="168" t="s">
        <v>1743</v>
      </c>
      <c r="N549" s="169" t="s">
        <v>1743</v>
      </c>
    </row>
    <row r="550" spans="1:14" x14ac:dyDescent="0.3">
      <c r="A550" s="179" t="s">
        <v>1497</v>
      </c>
      <c r="B550" s="3" t="s">
        <v>939</v>
      </c>
      <c r="C550" s="3" t="s">
        <v>975</v>
      </c>
      <c r="D550" s="3">
        <v>6570553</v>
      </c>
      <c r="E550" s="3">
        <v>158751</v>
      </c>
      <c r="F550" s="3">
        <v>2020</v>
      </c>
      <c r="G550" s="181">
        <v>44067</v>
      </c>
      <c r="H550" s="168" t="s">
        <v>1742</v>
      </c>
      <c r="I550" s="168" t="s">
        <v>1742</v>
      </c>
      <c r="J550" s="168" t="s">
        <v>1743</v>
      </c>
      <c r="K550" s="168" t="s">
        <v>1743</v>
      </c>
      <c r="L550" s="168">
        <v>6.2000000000000003E-5</v>
      </c>
      <c r="M550" s="168" t="s">
        <v>1743</v>
      </c>
      <c r="N550" s="169" t="s">
        <v>1743</v>
      </c>
    </row>
    <row r="551" spans="1:14" x14ac:dyDescent="0.3">
      <c r="A551" s="179" t="s">
        <v>1498</v>
      </c>
      <c r="B551" s="3" t="s">
        <v>1109</v>
      </c>
      <c r="C551" s="3" t="s">
        <v>1109</v>
      </c>
      <c r="D551" s="168" t="s">
        <v>1741</v>
      </c>
      <c r="E551" s="3" t="s">
        <v>1741</v>
      </c>
      <c r="F551" s="3">
        <v>2020</v>
      </c>
      <c r="G551" s="181">
        <v>44067</v>
      </c>
      <c r="H551" s="168">
        <v>4.0000000000000002E-4</v>
      </c>
      <c r="I551" s="168">
        <v>3.14E-3</v>
      </c>
      <c r="J551" s="168">
        <v>4.2000000000000002E-4</v>
      </c>
      <c r="K551" s="168">
        <v>2.2000000000000001E-4</v>
      </c>
      <c r="L551" s="168">
        <v>2.02E-4</v>
      </c>
      <c r="M551" s="168">
        <v>2.5999999999999998E-4</v>
      </c>
      <c r="N551" s="169">
        <v>2.9E-4</v>
      </c>
    </row>
    <row r="552" spans="1:14" x14ac:dyDescent="0.3">
      <c r="A552" s="179" t="s">
        <v>1499</v>
      </c>
      <c r="B552" s="168" t="s">
        <v>1116</v>
      </c>
      <c r="C552" s="168" t="s">
        <v>2002</v>
      </c>
      <c r="D552" s="168" t="s">
        <v>1741</v>
      </c>
      <c r="E552" s="3" t="s">
        <v>1741</v>
      </c>
      <c r="F552" s="3">
        <v>2020</v>
      </c>
      <c r="G552" s="181">
        <v>44067</v>
      </c>
      <c r="H552" s="168" t="s">
        <v>1742</v>
      </c>
      <c r="I552" s="168">
        <v>5.2999999999999998E-4</v>
      </c>
      <c r="J552" s="168" t="s">
        <v>1743</v>
      </c>
      <c r="K552" s="168" t="s">
        <v>1743</v>
      </c>
      <c r="L552" s="168">
        <v>7.3999999999999996E-5</v>
      </c>
      <c r="M552" s="168" t="s">
        <v>1743</v>
      </c>
      <c r="N552" s="169" t="s">
        <v>1743</v>
      </c>
    </row>
    <row r="553" spans="1:14" x14ac:dyDescent="0.3">
      <c r="A553" s="179" t="s">
        <v>1500</v>
      </c>
      <c r="B553" s="168" t="s">
        <v>37</v>
      </c>
      <c r="C553" s="168" t="s">
        <v>37</v>
      </c>
      <c r="D553" s="168" t="s">
        <v>1741</v>
      </c>
      <c r="E553" s="3" t="s">
        <v>1741</v>
      </c>
      <c r="F553" s="3">
        <v>2020</v>
      </c>
      <c r="G553" s="181">
        <v>44067</v>
      </c>
      <c r="H553" s="168" t="s">
        <v>1742</v>
      </c>
      <c r="I553" s="168">
        <v>6.3000000000000003E-4</v>
      </c>
      <c r="J553" s="168">
        <v>2.5000000000000001E-4</v>
      </c>
      <c r="K553" s="168" t="s">
        <v>1743</v>
      </c>
      <c r="L553" s="168">
        <v>1.1E-4</v>
      </c>
      <c r="M553" s="168" t="s">
        <v>1743</v>
      </c>
      <c r="N553" s="169" t="s">
        <v>1743</v>
      </c>
    </row>
    <row r="554" spans="1:14" x14ac:dyDescent="0.3">
      <c r="A554" s="179" t="s">
        <v>1501</v>
      </c>
      <c r="B554" s="168" t="s">
        <v>546</v>
      </c>
      <c r="C554" s="168" t="s">
        <v>32</v>
      </c>
      <c r="D554" s="3">
        <v>6576900</v>
      </c>
      <c r="E554" s="3">
        <v>152125</v>
      </c>
      <c r="F554" s="3">
        <v>2020</v>
      </c>
      <c r="G554" s="4">
        <v>44068</v>
      </c>
      <c r="H554" s="3" t="s">
        <v>1742</v>
      </c>
      <c r="I554" s="3" t="s">
        <v>1742</v>
      </c>
      <c r="J554" s="3">
        <v>2.5999999999999998E-4</v>
      </c>
      <c r="K554" s="3" t="s">
        <v>1743</v>
      </c>
      <c r="L554" s="3">
        <v>1.65E-4</v>
      </c>
      <c r="M554" s="3">
        <v>4.8999999999999998E-4</v>
      </c>
      <c r="N554" s="169">
        <v>2.9E-4</v>
      </c>
    </row>
    <row r="555" spans="1:14" x14ac:dyDescent="0.3">
      <c r="A555" s="179" t="s">
        <v>1502</v>
      </c>
      <c r="B555" s="168" t="s">
        <v>552</v>
      </c>
      <c r="C555" s="168" t="s">
        <v>34</v>
      </c>
      <c r="D555" s="3">
        <v>6582780</v>
      </c>
      <c r="E555" s="3">
        <v>152713</v>
      </c>
      <c r="F555" s="3">
        <v>2020</v>
      </c>
      <c r="G555" s="4">
        <v>44068</v>
      </c>
      <c r="H555" s="3" t="s">
        <v>1742</v>
      </c>
      <c r="I555" s="3">
        <v>1.7899999999999999E-3</v>
      </c>
      <c r="J555" s="3">
        <v>3.3E-4</v>
      </c>
      <c r="K555" s="3" t="s">
        <v>1743</v>
      </c>
      <c r="L555" s="3">
        <v>1.7799999999999999E-4</v>
      </c>
      <c r="M555" s="3">
        <v>2.7999999999999998E-4</v>
      </c>
      <c r="N555" s="169">
        <v>2.5000000000000001E-4</v>
      </c>
    </row>
    <row r="556" spans="1:14" x14ac:dyDescent="0.3">
      <c r="A556" s="179" t="s">
        <v>1503</v>
      </c>
      <c r="B556" s="168" t="s">
        <v>44</v>
      </c>
      <c r="C556" s="168" t="s">
        <v>1989</v>
      </c>
      <c r="D556" s="3">
        <v>6580770</v>
      </c>
      <c r="E556" s="3">
        <v>149668</v>
      </c>
      <c r="F556" s="3">
        <v>2020</v>
      </c>
      <c r="G556" s="4">
        <v>44068</v>
      </c>
      <c r="H556" s="3">
        <v>4.2999999999999999E-4</v>
      </c>
      <c r="I556" s="3">
        <v>2.4499999999999999E-3</v>
      </c>
      <c r="J556" s="3">
        <v>1.41E-3</v>
      </c>
      <c r="K556" s="3">
        <v>6.9999999999999999E-4</v>
      </c>
      <c r="L556" s="3">
        <v>1.1100000000000001E-3</v>
      </c>
      <c r="M556" s="3">
        <v>1.49E-3</v>
      </c>
      <c r="N556" s="169">
        <v>1.1800000000000001E-3</v>
      </c>
    </row>
    <row r="557" spans="1:14" x14ac:dyDescent="0.3">
      <c r="A557" s="179" t="s">
        <v>1504</v>
      </c>
      <c r="B557" s="3" t="s">
        <v>43</v>
      </c>
      <c r="C557" s="3" t="s">
        <v>43</v>
      </c>
      <c r="D557" s="3">
        <v>6578630</v>
      </c>
      <c r="E557" s="3">
        <v>153662</v>
      </c>
      <c r="F557" s="3">
        <v>2020</v>
      </c>
      <c r="G557" s="4">
        <v>44068</v>
      </c>
      <c r="H557" s="3" t="s">
        <v>1742</v>
      </c>
      <c r="I557" s="3">
        <v>4.8999999999999998E-4</v>
      </c>
      <c r="J557" s="3">
        <v>4.4999999999999999E-4</v>
      </c>
      <c r="K557" s="3">
        <v>2.0000000000000001E-4</v>
      </c>
      <c r="L557" s="3">
        <v>3.2000000000000003E-4</v>
      </c>
      <c r="M557" s="3">
        <v>5.0000000000000001E-4</v>
      </c>
      <c r="N557" s="169">
        <v>3.3E-4</v>
      </c>
    </row>
    <row r="558" spans="1:14" x14ac:dyDescent="0.3">
      <c r="A558" s="179" t="s">
        <v>1505</v>
      </c>
      <c r="B558" s="168" t="s">
        <v>46</v>
      </c>
      <c r="C558" s="168" t="s">
        <v>46</v>
      </c>
      <c r="D558" s="23" t="s">
        <v>1282</v>
      </c>
      <c r="E558" s="23" t="s">
        <v>1283</v>
      </c>
      <c r="F558" s="3">
        <v>2020</v>
      </c>
      <c r="G558" s="4">
        <v>44068</v>
      </c>
      <c r="H558" s="3" t="s">
        <v>1742</v>
      </c>
      <c r="I558" s="3">
        <v>1.2099999999999999E-3</v>
      </c>
      <c r="J558" s="3">
        <v>4.0999999999999999E-4</v>
      </c>
      <c r="K558" s="3">
        <v>2.2000000000000001E-4</v>
      </c>
      <c r="L558" s="3">
        <v>3.4600000000000001E-4</v>
      </c>
      <c r="M558" s="3">
        <v>2.7E-4</v>
      </c>
      <c r="N558" s="169">
        <v>2.5999999999999998E-4</v>
      </c>
    </row>
    <row r="559" spans="1:14" ht="14.5" x14ac:dyDescent="0.35">
      <c r="A559" s="182" t="s">
        <v>1506</v>
      </c>
      <c r="B559" s="168" t="s">
        <v>546</v>
      </c>
      <c r="C559" s="168" t="s">
        <v>32</v>
      </c>
      <c r="D559" s="3">
        <v>6576900</v>
      </c>
      <c r="E559" s="3">
        <v>152125</v>
      </c>
      <c r="F559" s="3">
        <v>2020</v>
      </c>
      <c r="G559" s="4" t="s">
        <v>1356</v>
      </c>
      <c r="H559" s="3" t="s">
        <v>1748</v>
      </c>
      <c r="I559" s="3">
        <v>5.9999999999999995E-4</v>
      </c>
      <c r="J559" s="3">
        <v>4.4000000000000002E-4</v>
      </c>
      <c r="K559" s="3">
        <v>2.2000000000000001E-4</v>
      </c>
      <c r="L559" s="3">
        <v>2.7599999999999999E-4</v>
      </c>
      <c r="M559" s="3">
        <v>4.2000000000000002E-4</v>
      </c>
      <c r="N559" s="169">
        <v>3.2000000000000003E-4</v>
      </c>
    </row>
    <row r="560" spans="1:14" ht="14.5" x14ac:dyDescent="0.35">
      <c r="A560" s="182" t="s">
        <v>1506</v>
      </c>
      <c r="B560" s="168" t="s">
        <v>1279</v>
      </c>
      <c r="C560" s="168" t="s">
        <v>2001</v>
      </c>
      <c r="D560" s="3">
        <v>6578210</v>
      </c>
      <c r="E560" s="3">
        <v>158727</v>
      </c>
      <c r="F560" s="3">
        <v>2020</v>
      </c>
      <c r="G560" s="4" t="s">
        <v>1356</v>
      </c>
      <c r="H560" s="3" t="s">
        <v>1748</v>
      </c>
      <c r="I560" s="3">
        <v>2.2699999999999999E-3</v>
      </c>
      <c r="J560" s="3">
        <v>3.8000000000000002E-4</v>
      </c>
      <c r="K560" s="3">
        <v>2.0000000000000001E-4</v>
      </c>
      <c r="L560" s="3">
        <v>1.83E-4</v>
      </c>
      <c r="M560" s="3">
        <v>3.1E-4</v>
      </c>
      <c r="N560" s="169">
        <v>2.2000000000000001E-4</v>
      </c>
    </row>
    <row r="561" spans="1:14" ht="14.5" x14ac:dyDescent="0.35">
      <c r="A561" s="182" t="s">
        <v>1506</v>
      </c>
      <c r="B561" s="168" t="s">
        <v>550</v>
      </c>
      <c r="C561" s="168" t="s">
        <v>33</v>
      </c>
      <c r="D561" s="3">
        <v>6570050</v>
      </c>
      <c r="E561" s="3">
        <v>156953</v>
      </c>
      <c r="F561" s="3">
        <v>2020</v>
      </c>
      <c r="G561" s="4" t="s">
        <v>1356</v>
      </c>
      <c r="H561" s="3" t="s">
        <v>1748</v>
      </c>
      <c r="I561" s="3">
        <v>8.5999999999999998E-4</v>
      </c>
      <c r="J561" s="3">
        <v>2.5000000000000001E-4</v>
      </c>
      <c r="K561" s="3" t="s">
        <v>1749</v>
      </c>
      <c r="L561" s="3">
        <v>1.22E-4</v>
      </c>
      <c r="M561" s="3">
        <v>2.5999999999999998E-4</v>
      </c>
      <c r="N561" s="169">
        <v>2.0000000000000001E-4</v>
      </c>
    </row>
    <row r="562" spans="1:14" ht="14.5" x14ac:dyDescent="0.35">
      <c r="A562" s="182" t="s">
        <v>1506</v>
      </c>
      <c r="B562" s="168" t="s">
        <v>552</v>
      </c>
      <c r="C562" s="168" t="s">
        <v>34</v>
      </c>
      <c r="D562" s="3">
        <v>6582780</v>
      </c>
      <c r="E562" s="3">
        <v>152713</v>
      </c>
      <c r="F562" s="3">
        <v>2020</v>
      </c>
      <c r="G562" s="4" t="s">
        <v>1356</v>
      </c>
      <c r="H562" s="3">
        <v>3.5E-4</v>
      </c>
      <c r="I562" s="3">
        <v>1.8799999999999999E-3</v>
      </c>
      <c r="J562" s="3">
        <v>4.0000000000000002E-4</v>
      </c>
      <c r="K562" s="3" t="s">
        <v>1749</v>
      </c>
      <c r="L562" s="3">
        <v>1.8200000000000001E-4</v>
      </c>
      <c r="M562" s="3">
        <v>3.2000000000000003E-4</v>
      </c>
      <c r="N562" s="169">
        <v>2.5999999999999998E-4</v>
      </c>
    </row>
    <row r="563" spans="1:14" ht="14.5" x14ac:dyDescent="0.35">
      <c r="A563" s="182" t="s">
        <v>1506</v>
      </c>
      <c r="B563" s="168" t="s">
        <v>553</v>
      </c>
      <c r="C563" s="168" t="s">
        <v>35</v>
      </c>
      <c r="D563" s="3">
        <v>6583661</v>
      </c>
      <c r="E563" s="3">
        <v>146245</v>
      </c>
      <c r="F563" s="3">
        <v>2020</v>
      </c>
      <c r="G563" s="4" t="s">
        <v>1356</v>
      </c>
      <c r="H563" s="3">
        <v>1.82E-3</v>
      </c>
      <c r="I563" s="3">
        <v>1.0999999999999999E-2</v>
      </c>
      <c r="J563" s="3">
        <v>5.3E-3</v>
      </c>
      <c r="K563" s="3">
        <v>2.4299999999999999E-3</v>
      </c>
      <c r="L563" s="3">
        <v>3.82E-3</v>
      </c>
      <c r="M563" s="3">
        <v>4.8999999999999998E-3</v>
      </c>
      <c r="N563" s="169">
        <v>3.0999999999999999E-3</v>
      </c>
    </row>
    <row r="564" spans="1:14" ht="14.5" x14ac:dyDescent="0.35">
      <c r="A564" s="182" t="s">
        <v>1506</v>
      </c>
      <c r="B564" s="168" t="s">
        <v>553</v>
      </c>
      <c r="C564" s="3" t="s">
        <v>1740</v>
      </c>
      <c r="D564" s="168" t="s">
        <v>1741</v>
      </c>
      <c r="E564" s="3" t="s">
        <v>1741</v>
      </c>
      <c r="F564" s="3">
        <v>2020</v>
      </c>
      <c r="G564" s="4" t="s">
        <v>1356</v>
      </c>
      <c r="H564" s="3">
        <v>6.8999999999999997E-4</v>
      </c>
      <c r="I564" s="3">
        <v>2.1199999999999999E-3</v>
      </c>
      <c r="J564" s="3">
        <v>1.3600000000000001E-3</v>
      </c>
      <c r="K564" s="3">
        <v>6.3000000000000003E-4</v>
      </c>
      <c r="L564" s="3">
        <v>8.8000000000000003E-4</v>
      </c>
      <c r="M564" s="3">
        <v>1.41E-3</v>
      </c>
      <c r="N564" s="169">
        <v>6.9999999999999999E-4</v>
      </c>
    </row>
    <row r="565" spans="1:14" ht="14.5" x14ac:dyDescent="0.35">
      <c r="A565" s="182" t="s">
        <v>1506</v>
      </c>
      <c r="B565" s="168" t="s">
        <v>553</v>
      </c>
      <c r="C565" s="168" t="s">
        <v>1330</v>
      </c>
      <c r="D565" s="168" t="s">
        <v>1741</v>
      </c>
      <c r="E565" s="3" t="s">
        <v>1741</v>
      </c>
      <c r="F565" s="3">
        <v>2020</v>
      </c>
      <c r="G565" s="4" t="s">
        <v>1356</v>
      </c>
      <c r="H565" s="3">
        <v>2.1199999999999999E-3</v>
      </c>
      <c r="I565" s="3">
        <v>1.12E-2</v>
      </c>
      <c r="J565" s="3">
        <v>4.5199999999999997E-3</v>
      </c>
      <c r="K565" s="3">
        <v>2.1800000000000001E-3</v>
      </c>
      <c r="L565" s="3">
        <v>3.3400000000000001E-3</v>
      </c>
      <c r="M565" s="3">
        <v>3.8899999999999998E-3</v>
      </c>
      <c r="N565" s="169">
        <v>2.3900000000000002E-3</v>
      </c>
    </row>
    <row r="566" spans="1:14" ht="14.5" x14ac:dyDescent="0.35">
      <c r="A566" s="182" t="s">
        <v>1506</v>
      </c>
      <c r="B566" s="168" t="s">
        <v>44</v>
      </c>
      <c r="C566" s="168" t="s">
        <v>1989</v>
      </c>
      <c r="D566" s="3">
        <v>6580770</v>
      </c>
      <c r="E566" s="3">
        <v>149668</v>
      </c>
      <c r="F566" s="3">
        <v>2020</v>
      </c>
      <c r="G566" s="4" t="s">
        <v>1356</v>
      </c>
      <c r="H566" s="3" t="s">
        <v>1748</v>
      </c>
      <c r="I566" s="3">
        <v>6.4000000000000005E-4</v>
      </c>
      <c r="J566" s="3">
        <v>5.1999999999999995E-4</v>
      </c>
      <c r="K566" s="3">
        <v>2.9E-4</v>
      </c>
      <c r="L566" s="3">
        <v>2.7300000000000002E-4</v>
      </c>
      <c r="M566" s="3">
        <v>4.6000000000000001E-4</v>
      </c>
      <c r="N566" s="169">
        <v>3.2000000000000003E-4</v>
      </c>
    </row>
    <row r="567" spans="1:14" ht="14.5" x14ac:dyDescent="0.35">
      <c r="A567" s="182" t="s">
        <v>1506</v>
      </c>
      <c r="B567" s="3" t="s">
        <v>1990</v>
      </c>
      <c r="C567" s="168" t="s">
        <v>2000</v>
      </c>
      <c r="D567" s="3">
        <v>6581940</v>
      </c>
      <c r="E567" s="3">
        <v>142857</v>
      </c>
      <c r="F567" s="3">
        <v>2020</v>
      </c>
      <c r="G567" s="4" t="s">
        <v>1356</v>
      </c>
      <c r="H567" s="3">
        <v>5.1999999999999995E-4</v>
      </c>
      <c r="I567" s="3">
        <v>2.7799999999999999E-3</v>
      </c>
      <c r="J567" s="3">
        <v>5.0000000000000001E-4</v>
      </c>
      <c r="K567" s="3">
        <v>2.4000000000000001E-4</v>
      </c>
      <c r="L567" s="3">
        <v>1.73E-4</v>
      </c>
      <c r="M567" s="3">
        <v>5.1000000000000004E-4</v>
      </c>
      <c r="N567" s="169">
        <v>2.3000000000000001E-4</v>
      </c>
    </row>
    <row r="568" spans="1:14" ht="14.5" x14ac:dyDescent="0.35">
      <c r="A568" s="182" t="s">
        <v>1506</v>
      </c>
      <c r="B568" s="3" t="s">
        <v>41</v>
      </c>
      <c r="C568" s="3" t="s">
        <v>1999</v>
      </c>
      <c r="D568" s="3">
        <v>6568460</v>
      </c>
      <c r="E568" s="3">
        <v>155057</v>
      </c>
      <c r="F568" s="3">
        <v>2020</v>
      </c>
      <c r="G568" s="4" t="s">
        <v>1356</v>
      </c>
      <c r="H568" s="3" t="s">
        <v>1748</v>
      </c>
      <c r="I568" s="3">
        <v>5.9999999999999995E-4</v>
      </c>
      <c r="J568" s="3" t="s">
        <v>1749</v>
      </c>
      <c r="K568" s="3" t="s">
        <v>1749</v>
      </c>
      <c r="L568" s="3">
        <v>6.9999999999999994E-5</v>
      </c>
      <c r="M568" s="3" t="s">
        <v>1749</v>
      </c>
      <c r="N568" s="169" t="s">
        <v>1749</v>
      </c>
    </row>
    <row r="569" spans="1:14" ht="14.5" x14ac:dyDescent="0.35">
      <c r="A569" s="182" t="s">
        <v>1506</v>
      </c>
      <c r="B569" s="3" t="s">
        <v>43</v>
      </c>
      <c r="C569" s="3" t="s">
        <v>43</v>
      </c>
      <c r="D569" s="3">
        <v>6578630</v>
      </c>
      <c r="E569" s="3">
        <v>153662</v>
      </c>
      <c r="F569" s="3">
        <v>2020</v>
      </c>
      <c r="G569" s="4" t="s">
        <v>1356</v>
      </c>
      <c r="H569" s="3" t="s">
        <v>1748</v>
      </c>
      <c r="I569" s="3">
        <v>5.6999999999999998E-4</v>
      </c>
      <c r="J569" s="3">
        <v>3.3E-4</v>
      </c>
      <c r="K569" s="3" t="s">
        <v>1749</v>
      </c>
      <c r="L569" s="3">
        <v>2.12E-4</v>
      </c>
      <c r="M569" s="3">
        <v>2.7999999999999998E-4</v>
      </c>
      <c r="N569" s="169" t="s">
        <v>1749</v>
      </c>
    </row>
    <row r="570" spans="1:14" ht="14.5" x14ac:dyDescent="0.35">
      <c r="A570" s="182" t="s">
        <v>1506</v>
      </c>
      <c r="B570" s="3" t="s">
        <v>1327</v>
      </c>
      <c r="C570" s="3" t="s">
        <v>1997</v>
      </c>
      <c r="D570" s="3">
        <v>6582550</v>
      </c>
      <c r="E570" s="3">
        <v>156341</v>
      </c>
      <c r="F570" s="3">
        <v>2020</v>
      </c>
      <c r="G570" s="4" t="s">
        <v>1356</v>
      </c>
      <c r="H570" s="3">
        <v>3.6000000000000002E-4</v>
      </c>
      <c r="I570" s="3">
        <v>3.2499999999999999E-3</v>
      </c>
      <c r="J570" s="3">
        <v>4.4999999999999999E-4</v>
      </c>
      <c r="K570" s="3">
        <v>2.5000000000000001E-4</v>
      </c>
      <c r="L570" s="3">
        <v>3.2000000000000003E-4</v>
      </c>
      <c r="M570" s="3">
        <v>3.4000000000000002E-4</v>
      </c>
      <c r="N570" s="169">
        <v>2.4000000000000001E-4</v>
      </c>
    </row>
    <row r="571" spans="1:14" ht="14.5" x14ac:dyDescent="0.35">
      <c r="A571" s="182" t="s">
        <v>1506</v>
      </c>
      <c r="B571" s="168" t="s">
        <v>46</v>
      </c>
      <c r="C571" s="168" t="s">
        <v>46</v>
      </c>
      <c r="D571" s="23" t="s">
        <v>1282</v>
      </c>
      <c r="E571" s="23" t="s">
        <v>1283</v>
      </c>
      <c r="F571" s="3">
        <v>2020</v>
      </c>
      <c r="G571" s="4" t="s">
        <v>1356</v>
      </c>
      <c r="H571" s="3" t="s">
        <v>1748</v>
      </c>
      <c r="I571" s="3">
        <v>8.8999999999999995E-4</v>
      </c>
      <c r="J571" s="3">
        <v>2.3000000000000001E-4</v>
      </c>
      <c r="K571" s="3" t="s">
        <v>1749</v>
      </c>
      <c r="L571" s="3">
        <v>1.6799999999999999E-4</v>
      </c>
      <c r="M571" s="3">
        <v>2.3000000000000001E-4</v>
      </c>
      <c r="N571" s="169" t="s">
        <v>1749</v>
      </c>
    </row>
    <row r="572" spans="1:14" ht="14.5" x14ac:dyDescent="0.35">
      <c r="A572" s="182" t="s">
        <v>1506</v>
      </c>
      <c r="B572" s="3" t="s">
        <v>939</v>
      </c>
      <c r="C572" s="3" t="s">
        <v>975</v>
      </c>
      <c r="D572" s="3">
        <v>6570553</v>
      </c>
      <c r="E572" s="3">
        <v>158751</v>
      </c>
      <c r="F572" s="3">
        <v>2020</v>
      </c>
      <c r="G572" s="4" t="s">
        <v>1356</v>
      </c>
      <c r="H572" s="3" t="s">
        <v>1748</v>
      </c>
      <c r="I572" s="3">
        <v>6.9999999999999999E-4</v>
      </c>
      <c r="J572" s="3" t="s">
        <v>1749</v>
      </c>
      <c r="K572" s="3" t="s">
        <v>1749</v>
      </c>
      <c r="L572" s="3">
        <v>7.1000000000000005E-5</v>
      </c>
      <c r="M572" s="3" t="s">
        <v>1749</v>
      </c>
      <c r="N572" s="169" t="s">
        <v>1749</v>
      </c>
    </row>
    <row r="573" spans="1:14" ht="14.5" x14ac:dyDescent="0.35">
      <c r="A573" s="182" t="s">
        <v>1506</v>
      </c>
      <c r="B573" s="3" t="s">
        <v>1109</v>
      </c>
      <c r="C573" s="3" t="s">
        <v>1109</v>
      </c>
      <c r="D573" s="168" t="s">
        <v>1741</v>
      </c>
      <c r="E573" s="3" t="s">
        <v>1741</v>
      </c>
      <c r="F573" s="3">
        <v>2020</v>
      </c>
      <c r="G573" s="4" t="s">
        <v>1356</v>
      </c>
      <c r="H573" s="3" t="s">
        <v>1748</v>
      </c>
      <c r="I573" s="3">
        <v>2.0899999999999998E-3</v>
      </c>
      <c r="J573" s="3">
        <v>4.8000000000000001E-4</v>
      </c>
      <c r="K573" s="3">
        <v>2.4000000000000001E-4</v>
      </c>
      <c r="L573" s="3">
        <v>2.22E-4</v>
      </c>
      <c r="M573" s="3">
        <v>3.3E-4</v>
      </c>
      <c r="N573" s="169">
        <v>2.5999999999999998E-4</v>
      </c>
    </row>
    <row r="574" spans="1:14" ht="14.5" x14ac:dyDescent="0.35">
      <c r="A574" s="182" t="s">
        <v>1506</v>
      </c>
      <c r="B574" s="168" t="s">
        <v>1116</v>
      </c>
      <c r="C574" s="168" t="s">
        <v>2002</v>
      </c>
      <c r="D574" s="168" t="s">
        <v>1741</v>
      </c>
      <c r="E574" s="3" t="s">
        <v>1741</v>
      </c>
      <c r="F574" s="3">
        <v>2020</v>
      </c>
      <c r="G574" s="4" t="s">
        <v>1356</v>
      </c>
      <c r="H574" s="3" t="s">
        <v>1748</v>
      </c>
      <c r="I574" s="3">
        <v>6.9999999999999999E-4</v>
      </c>
      <c r="J574" s="3">
        <v>2.2000000000000001E-4</v>
      </c>
      <c r="K574" s="3" t="s">
        <v>1749</v>
      </c>
      <c r="L574" s="3">
        <v>8.7999999999999998E-5</v>
      </c>
      <c r="M574" s="3">
        <v>2.3000000000000001E-4</v>
      </c>
      <c r="N574" s="169" t="s">
        <v>1749</v>
      </c>
    </row>
    <row r="575" spans="1:14" ht="14.5" x14ac:dyDescent="0.35">
      <c r="A575" s="182" t="s">
        <v>1506</v>
      </c>
      <c r="B575" s="168" t="s">
        <v>37</v>
      </c>
      <c r="C575" s="168" t="s">
        <v>37</v>
      </c>
      <c r="D575" s="168" t="s">
        <v>1741</v>
      </c>
      <c r="E575" s="3" t="s">
        <v>1741</v>
      </c>
      <c r="F575" s="3">
        <v>2020</v>
      </c>
      <c r="G575" s="4" t="s">
        <v>1356</v>
      </c>
      <c r="H575" s="3" t="s">
        <v>1748</v>
      </c>
      <c r="I575" s="3">
        <v>7.9000000000000001E-4</v>
      </c>
      <c r="J575" s="3" t="s">
        <v>1749</v>
      </c>
      <c r="K575" s="3" t="s">
        <v>1749</v>
      </c>
      <c r="L575" s="3">
        <v>1.08E-4</v>
      </c>
      <c r="M575" s="3" t="s">
        <v>1749</v>
      </c>
      <c r="N575" s="169" t="s">
        <v>1749</v>
      </c>
    </row>
    <row r="576" spans="1:14" x14ac:dyDescent="0.3">
      <c r="A576" s="179" t="s">
        <v>1507</v>
      </c>
      <c r="B576" s="168" t="s">
        <v>546</v>
      </c>
      <c r="C576" s="168" t="s">
        <v>32</v>
      </c>
      <c r="D576" s="3">
        <v>6576900</v>
      </c>
      <c r="E576" s="3">
        <v>152125</v>
      </c>
      <c r="F576" s="3">
        <v>2020</v>
      </c>
      <c r="G576" s="4">
        <v>44126</v>
      </c>
      <c r="H576" s="3">
        <v>8.5999999999999998E-4</v>
      </c>
      <c r="I576" s="3">
        <v>7.8399999999999997E-3</v>
      </c>
      <c r="J576" s="3">
        <v>4.1099999999999999E-3</v>
      </c>
      <c r="K576" s="3" t="s">
        <v>1741</v>
      </c>
      <c r="L576" s="3">
        <v>3.1199999999999999E-3</v>
      </c>
      <c r="M576" s="3">
        <v>4.8500000000000001E-3</v>
      </c>
      <c r="N576" s="169">
        <v>2.63E-3</v>
      </c>
    </row>
    <row r="577" spans="1:14" x14ac:dyDescent="0.3">
      <c r="A577" s="179" t="s">
        <v>1508</v>
      </c>
      <c r="B577" s="168" t="s">
        <v>1279</v>
      </c>
      <c r="C577" s="168" t="s">
        <v>2001</v>
      </c>
      <c r="D577" s="3">
        <v>6578210</v>
      </c>
      <c r="E577" s="3">
        <v>158727</v>
      </c>
      <c r="F577" s="3">
        <v>2020</v>
      </c>
      <c r="G577" s="4">
        <v>44126</v>
      </c>
      <c r="H577" s="3" t="s">
        <v>1742</v>
      </c>
      <c r="I577" s="3">
        <v>1E-3</v>
      </c>
      <c r="J577" s="3">
        <v>2.5999999999999998E-4</v>
      </c>
      <c r="K577" s="3" t="s">
        <v>1741</v>
      </c>
      <c r="L577" s="3">
        <v>1.54E-4</v>
      </c>
      <c r="M577" s="3" t="s">
        <v>1743</v>
      </c>
      <c r="N577" s="169" t="s">
        <v>1743</v>
      </c>
    </row>
    <row r="578" spans="1:14" x14ac:dyDescent="0.3">
      <c r="A578" s="179" t="s">
        <v>1509</v>
      </c>
      <c r="B578" s="168" t="s">
        <v>550</v>
      </c>
      <c r="C578" s="168" t="s">
        <v>33</v>
      </c>
      <c r="D578" s="3">
        <v>6570050</v>
      </c>
      <c r="E578" s="3">
        <v>156953</v>
      </c>
      <c r="F578" s="3">
        <v>2020</v>
      </c>
      <c r="G578" s="4">
        <v>44126</v>
      </c>
      <c r="H578" s="3" t="s">
        <v>1742</v>
      </c>
      <c r="I578" s="3">
        <v>1.42E-3</v>
      </c>
      <c r="J578" s="3">
        <v>6.7000000000000002E-4</v>
      </c>
      <c r="K578" s="3" t="s">
        <v>1741</v>
      </c>
      <c r="L578" s="3">
        <v>3.4400000000000001E-4</v>
      </c>
      <c r="M578" s="3">
        <v>4.8000000000000001E-4</v>
      </c>
      <c r="N578" s="169">
        <v>4.6999999999999999E-4</v>
      </c>
    </row>
    <row r="579" spans="1:14" x14ac:dyDescent="0.3">
      <c r="A579" s="179" t="s">
        <v>1510</v>
      </c>
      <c r="B579" s="168" t="s">
        <v>552</v>
      </c>
      <c r="C579" s="168" t="s">
        <v>34</v>
      </c>
      <c r="D579" s="3">
        <v>6582780</v>
      </c>
      <c r="E579" s="3">
        <v>152713</v>
      </c>
      <c r="F579" s="3">
        <v>2020</v>
      </c>
      <c r="G579" s="4">
        <v>44126</v>
      </c>
      <c r="H579" s="3">
        <v>1.16E-3</v>
      </c>
      <c r="I579" s="3">
        <v>1.37E-2</v>
      </c>
      <c r="J579" s="3">
        <v>7.8100000000000001E-3</v>
      </c>
      <c r="K579" s="3" t="s">
        <v>1741</v>
      </c>
      <c r="L579" s="3">
        <v>4.4200000000000003E-3</v>
      </c>
      <c r="M579" s="3">
        <v>5.8900000000000003E-3</v>
      </c>
      <c r="N579" s="169">
        <v>6.1399999999999996E-3</v>
      </c>
    </row>
    <row r="580" spans="1:14" x14ac:dyDescent="0.3">
      <c r="A580" s="179" t="s">
        <v>1511</v>
      </c>
      <c r="B580" s="168" t="s">
        <v>553</v>
      </c>
      <c r="C580" s="168" t="s">
        <v>35</v>
      </c>
      <c r="D580" s="3">
        <v>6583661</v>
      </c>
      <c r="E580" s="3">
        <v>146245</v>
      </c>
      <c r="F580" s="3">
        <v>2020</v>
      </c>
      <c r="G580" s="4">
        <v>44126</v>
      </c>
      <c r="H580" s="3">
        <v>4.4099999999999999E-3</v>
      </c>
      <c r="I580" s="3">
        <v>3.15E-2</v>
      </c>
      <c r="J580" s="3">
        <v>1.54E-2</v>
      </c>
      <c r="K580" s="3" t="s">
        <v>1741</v>
      </c>
      <c r="L580" s="3">
        <v>1.29E-2</v>
      </c>
      <c r="M580" s="3">
        <v>1.8700000000000001E-2</v>
      </c>
      <c r="N580" s="169">
        <v>9.9900000000000006E-3</v>
      </c>
    </row>
    <row r="581" spans="1:14" x14ac:dyDescent="0.3">
      <c r="A581" s="179" t="s">
        <v>1512</v>
      </c>
      <c r="B581" s="168" t="s">
        <v>553</v>
      </c>
      <c r="C581" s="3" t="s">
        <v>1740</v>
      </c>
      <c r="D581" s="168" t="s">
        <v>1741</v>
      </c>
      <c r="E581" s="3" t="s">
        <v>1741</v>
      </c>
      <c r="F581" s="3">
        <v>2020</v>
      </c>
      <c r="G581" s="4">
        <v>44126</v>
      </c>
      <c r="H581" s="3">
        <v>7.3000000000000001E-3</v>
      </c>
      <c r="I581" s="3">
        <v>3.5499999999999997E-2</v>
      </c>
      <c r="J581" s="3">
        <v>1.9599999999999999E-2</v>
      </c>
      <c r="K581" s="3" t="s">
        <v>1741</v>
      </c>
      <c r="L581" s="3">
        <v>1.5599999999999999E-2</v>
      </c>
      <c r="M581" s="3">
        <v>1.67E-2</v>
      </c>
      <c r="N581" s="169">
        <v>1.1900000000000001E-2</v>
      </c>
    </row>
    <row r="582" spans="1:14" x14ac:dyDescent="0.3">
      <c r="A582" s="179" t="s">
        <v>1513</v>
      </c>
      <c r="B582" s="168" t="s">
        <v>553</v>
      </c>
      <c r="C582" s="168" t="s">
        <v>1330</v>
      </c>
      <c r="D582" s="168" t="s">
        <v>1741</v>
      </c>
      <c r="E582" s="3" t="s">
        <v>1741</v>
      </c>
      <c r="F582" s="3">
        <v>2020</v>
      </c>
      <c r="G582" s="4">
        <v>44126</v>
      </c>
      <c r="H582" s="3">
        <v>5.3400000000000001E-3</v>
      </c>
      <c r="I582" s="3">
        <v>4.2700000000000002E-2</v>
      </c>
      <c r="J582" s="3">
        <v>1.9099999999999999E-2</v>
      </c>
      <c r="K582" s="3" t="s">
        <v>1741</v>
      </c>
      <c r="L582" s="3">
        <v>1.66E-2</v>
      </c>
      <c r="M582" s="3">
        <v>2.53E-2</v>
      </c>
      <c r="N582" s="169">
        <v>1.18E-2</v>
      </c>
    </row>
    <row r="583" spans="1:14" x14ac:dyDescent="0.3">
      <c r="A583" s="179" t="s">
        <v>1514</v>
      </c>
      <c r="B583" s="168" t="s">
        <v>44</v>
      </c>
      <c r="C583" s="168" t="s">
        <v>1989</v>
      </c>
      <c r="D583" s="3">
        <v>6580770</v>
      </c>
      <c r="E583" s="3">
        <v>149668</v>
      </c>
      <c r="F583" s="3">
        <v>2020</v>
      </c>
      <c r="G583" s="4">
        <v>44126</v>
      </c>
      <c r="H583" s="3" t="s">
        <v>1742</v>
      </c>
      <c r="I583" s="3">
        <v>6.7000000000000002E-4</v>
      </c>
      <c r="J583" s="3">
        <v>5.4000000000000001E-4</v>
      </c>
      <c r="K583" s="3" t="s">
        <v>1741</v>
      </c>
      <c r="L583" s="3">
        <v>2.3800000000000001E-4</v>
      </c>
      <c r="M583" s="3">
        <v>5.1000000000000004E-4</v>
      </c>
      <c r="N583" s="169">
        <v>2.7E-4</v>
      </c>
    </row>
    <row r="584" spans="1:14" x14ac:dyDescent="0.3">
      <c r="A584" s="179" t="s">
        <v>1515</v>
      </c>
      <c r="B584" s="3" t="s">
        <v>1990</v>
      </c>
      <c r="C584" s="168" t="s">
        <v>2000</v>
      </c>
      <c r="D584" s="3">
        <v>6581940</v>
      </c>
      <c r="E584" s="3">
        <v>142857</v>
      </c>
      <c r="F584" s="3">
        <v>2020</v>
      </c>
      <c r="G584" s="4">
        <v>44126</v>
      </c>
      <c r="H584" s="3">
        <v>7.0099999999999997E-3</v>
      </c>
      <c r="I584" s="3">
        <v>7.2400000000000006E-2</v>
      </c>
      <c r="J584" s="3">
        <v>2.1100000000000001E-2</v>
      </c>
      <c r="K584" s="3" t="s">
        <v>1741</v>
      </c>
      <c r="L584" s="3">
        <v>1.5800000000000002E-2</v>
      </c>
      <c r="M584" s="3">
        <v>2.1499999999999998E-2</v>
      </c>
      <c r="N584" s="169">
        <v>1.32E-2</v>
      </c>
    </row>
    <row r="585" spans="1:14" x14ac:dyDescent="0.3">
      <c r="A585" s="179" t="s">
        <v>1516</v>
      </c>
      <c r="B585" s="3" t="s">
        <v>41</v>
      </c>
      <c r="C585" s="3" t="s">
        <v>1999</v>
      </c>
      <c r="D585" s="3">
        <v>6568460</v>
      </c>
      <c r="E585" s="3">
        <v>155057</v>
      </c>
      <c r="F585" s="3">
        <v>2020</v>
      </c>
      <c r="G585" s="4">
        <v>44126</v>
      </c>
      <c r="H585" s="3" t="s">
        <v>1742</v>
      </c>
      <c r="I585" s="3">
        <v>7.3999999999999999E-4</v>
      </c>
      <c r="J585" s="3">
        <v>2.5999999999999998E-4</v>
      </c>
      <c r="K585" s="3" t="s">
        <v>1741</v>
      </c>
      <c r="L585" s="3">
        <v>8.8999999999999995E-5</v>
      </c>
      <c r="M585" s="3" t="s">
        <v>1743</v>
      </c>
      <c r="N585" s="169" t="s">
        <v>1743</v>
      </c>
    </row>
    <row r="586" spans="1:14" x14ac:dyDescent="0.3">
      <c r="A586" s="179" t="s">
        <v>1517</v>
      </c>
      <c r="B586" s="3" t="s">
        <v>43</v>
      </c>
      <c r="C586" s="3" t="s">
        <v>43</v>
      </c>
      <c r="D586" s="3">
        <v>6578630</v>
      </c>
      <c r="E586" s="3">
        <v>153662</v>
      </c>
      <c r="F586" s="3">
        <v>2020</v>
      </c>
      <c r="G586" s="4">
        <v>44126</v>
      </c>
      <c r="H586" s="3" t="s">
        <v>1742</v>
      </c>
      <c r="I586" s="3">
        <v>4.4999999999999999E-4</v>
      </c>
      <c r="J586" s="3">
        <v>3.4000000000000002E-4</v>
      </c>
      <c r="K586" s="3" t="s">
        <v>1741</v>
      </c>
      <c r="L586" s="3">
        <v>1.9000000000000001E-4</v>
      </c>
      <c r="M586" s="3">
        <v>2.3000000000000001E-4</v>
      </c>
      <c r="N586" s="169" t="s">
        <v>1743</v>
      </c>
    </row>
    <row r="587" spans="1:14" x14ac:dyDescent="0.3">
      <c r="A587" s="179" t="s">
        <v>1518</v>
      </c>
      <c r="B587" s="3" t="s">
        <v>1327</v>
      </c>
      <c r="C587" s="3" t="s">
        <v>1997</v>
      </c>
      <c r="D587" s="3">
        <v>6582550</v>
      </c>
      <c r="E587" s="3">
        <v>156341</v>
      </c>
      <c r="F587" s="3">
        <v>2020</v>
      </c>
      <c r="G587" s="4">
        <v>44126</v>
      </c>
      <c r="H587" s="3" t="s">
        <v>1742</v>
      </c>
      <c r="I587" s="3">
        <v>9.3000000000000005E-4</v>
      </c>
      <c r="J587" s="3">
        <v>2.3000000000000001E-4</v>
      </c>
      <c r="K587" s="3" t="s">
        <v>1741</v>
      </c>
      <c r="L587" s="3">
        <v>1.4999999999999999E-4</v>
      </c>
      <c r="M587" s="3" t="s">
        <v>1743</v>
      </c>
      <c r="N587" s="169" t="s">
        <v>1743</v>
      </c>
    </row>
    <row r="588" spans="1:14" x14ac:dyDescent="0.3">
      <c r="A588" s="179" t="s">
        <v>1519</v>
      </c>
      <c r="B588" s="168" t="s">
        <v>46</v>
      </c>
      <c r="C588" s="168" t="s">
        <v>46</v>
      </c>
      <c r="D588" s="23" t="s">
        <v>1282</v>
      </c>
      <c r="E588" s="23" t="s">
        <v>1283</v>
      </c>
      <c r="F588" s="3">
        <v>2020</v>
      </c>
      <c r="G588" s="4">
        <v>44126</v>
      </c>
      <c r="H588" s="3" t="s">
        <v>1742</v>
      </c>
      <c r="I588" s="3">
        <v>1.1999999999999999E-3</v>
      </c>
      <c r="J588" s="3">
        <v>4.8000000000000001E-4</v>
      </c>
      <c r="K588" s="3" t="s">
        <v>1741</v>
      </c>
      <c r="L588" s="3">
        <v>1.9699999999999999E-4</v>
      </c>
      <c r="M588" s="3">
        <v>3.6000000000000002E-4</v>
      </c>
      <c r="N588" s="169">
        <v>4.0999999999999999E-4</v>
      </c>
    </row>
    <row r="589" spans="1:14" x14ac:dyDescent="0.3">
      <c r="A589" s="179" t="s">
        <v>1520</v>
      </c>
      <c r="B589" s="3" t="s">
        <v>939</v>
      </c>
      <c r="C589" s="3" t="s">
        <v>975</v>
      </c>
      <c r="D589" s="3">
        <v>6570553</v>
      </c>
      <c r="E589" s="3">
        <v>158751</v>
      </c>
      <c r="F589" s="3">
        <v>2020</v>
      </c>
      <c r="G589" s="4">
        <v>44126</v>
      </c>
      <c r="H589" s="3" t="s">
        <v>1742</v>
      </c>
      <c r="I589" s="3">
        <v>4.6999999999999999E-4</v>
      </c>
      <c r="J589" s="3">
        <v>2.1000000000000001E-4</v>
      </c>
      <c r="K589" s="3" t="s">
        <v>1741</v>
      </c>
      <c r="L589" s="3">
        <v>1.17E-4</v>
      </c>
      <c r="M589" s="3" t="s">
        <v>1743</v>
      </c>
      <c r="N589" s="169" t="s">
        <v>1743</v>
      </c>
    </row>
    <row r="590" spans="1:14" x14ac:dyDescent="0.3">
      <c r="A590" s="179" t="s">
        <v>1521</v>
      </c>
      <c r="B590" s="3" t="s">
        <v>1109</v>
      </c>
      <c r="C590" s="3" t="s">
        <v>1109</v>
      </c>
      <c r="D590" s="168" t="s">
        <v>1741</v>
      </c>
      <c r="E590" s="3" t="s">
        <v>1741</v>
      </c>
      <c r="F590" s="3">
        <v>2020</v>
      </c>
      <c r="G590" s="4">
        <v>44126</v>
      </c>
      <c r="H590" s="3">
        <v>2.9999999999999997E-4</v>
      </c>
      <c r="I590" s="3">
        <v>1.4300000000000001E-3</v>
      </c>
      <c r="J590" s="3" t="s">
        <v>1743</v>
      </c>
      <c r="K590" s="3" t="s">
        <v>1741</v>
      </c>
      <c r="L590" s="3" t="s">
        <v>1744</v>
      </c>
      <c r="M590" s="3" t="s">
        <v>1743</v>
      </c>
      <c r="N590" s="169" t="s">
        <v>1743</v>
      </c>
    </row>
    <row r="591" spans="1:14" x14ac:dyDescent="0.3">
      <c r="A591" s="179" t="s">
        <v>1522</v>
      </c>
      <c r="B591" s="168" t="s">
        <v>1116</v>
      </c>
      <c r="C591" s="168" t="s">
        <v>2002</v>
      </c>
      <c r="D591" s="168" t="s">
        <v>1741</v>
      </c>
      <c r="E591" s="3" t="s">
        <v>1741</v>
      </c>
      <c r="F591" s="3">
        <v>2020</v>
      </c>
      <c r="G591" s="4">
        <v>44126</v>
      </c>
      <c r="H591" s="3" t="s">
        <v>1742</v>
      </c>
      <c r="I591" s="3">
        <v>5.9999999999999995E-4</v>
      </c>
      <c r="J591" s="3">
        <v>2.7E-4</v>
      </c>
      <c r="K591" s="3" t="s">
        <v>1741</v>
      </c>
      <c r="L591" s="3">
        <v>1.34E-4</v>
      </c>
      <c r="M591" s="3">
        <v>2.2000000000000001E-4</v>
      </c>
      <c r="N591" s="169">
        <v>2.4000000000000001E-4</v>
      </c>
    </row>
    <row r="592" spans="1:14" x14ac:dyDescent="0.3">
      <c r="A592" s="179" t="s">
        <v>1523</v>
      </c>
      <c r="B592" s="168" t="s">
        <v>37</v>
      </c>
      <c r="C592" s="168" t="s">
        <v>37</v>
      </c>
      <c r="D592" s="168" t="s">
        <v>1741</v>
      </c>
      <c r="E592" s="3" t="s">
        <v>1741</v>
      </c>
      <c r="F592" s="3">
        <v>2020</v>
      </c>
      <c r="G592" s="4">
        <v>44126</v>
      </c>
      <c r="H592" s="3" t="s">
        <v>1742</v>
      </c>
      <c r="I592" s="3">
        <v>4.6999999999999999E-4</v>
      </c>
      <c r="J592" s="3" t="s">
        <v>1743</v>
      </c>
      <c r="K592" s="3" t="s">
        <v>1741</v>
      </c>
      <c r="L592" s="3">
        <v>4.8999999999999998E-5</v>
      </c>
      <c r="M592" s="3" t="s">
        <v>1743</v>
      </c>
      <c r="N592" s="169" t="s">
        <v>1743</v>
      </c>
    </row>
    <row r="593" spans="1:14" x14ac:dyDescent="0.3">
      <c r="A593" s="179" t="s">
        <v>1524</v>
      </c>
      <c r="B593" s="168" t="s">
        <v>546</v>
      </c>
      <c r="C593" s="168" t="s">
        <v>32</v>
      </c>
      <c r="D593" s="3">
        <v>6576900</v>
      </c>
      <c r="E593" s="3">
        <v>152125</v>
      </c>
      <c r="F593" s="3">
        <v>2020</v>
      </c>
      <c r="G593" s="4">
        <v>44152</v>
      </c>
      <c r="H593" s="3" t="s">
        <v>1745</v>
      </c>
      <c r="I593" s="3" t="s">
        <v>1745</v>
      </c>
      <c r="J593" s="3" t="s">
        <v>567</v>
      </c>
      <c r="K593" s="3" t="s">
        <v>567</v>
      </c>
      <c r="L593" s="3">
        <v>9.6199999999999996E-4</v>
      </c>
      <c r="M593" s="3" t="s">
        <v>567</v>
      </c>
      <c r="N593" s="169" t="s">
        <v>567</v>
      </c>
    </row>
    <row r="594" spans="1:14" x14ac:dyDescent="0.3">
      <c r="A594" s="179" t="s">
        <v>1525</v>
      </c>
      <c r="B594" s="168" t="s">
        <v>1279</v>
      </c>
      <c r="C594" s="168" t="s">
        <v>2001</v>
      </c>
      <c r="D594" s="3">
        <v>6578210</v>
      </c>
      <c r="E594" s="3">
        <v>158727</v>
      </c>
      <c r="F594" s="3">
        <v>2020</v>
      </c>
      <c r="G594" s="4">
        <v>44152</v>
      </c>
      <c r="H594" s="3" t="s">
        <v>1745</v>
      </c>
      <c r="I594" s="3" t="s">
        <v>1745</v>
      </c>
      <c r="J594" s="3" t="s">
        <v>567</v>
      </c>
      <c r="K594" s="3" t="s">
        <v>567</v>
      </c>
      <c r="L594" s="3">
        <v>6.6100000000000002E-4</v>
      </c>
      <c r="M594" s="3" t="s">
        <v>567</v>
      </c>
      <c r="N594" s="169" t="s">
        <v>567</v>
      </c>
    </row>
    <row r="595" spans="1:14" x14ac:dyDescent="0.3">
      <c r="A595" s="179" t="s">
        <v>1526</v>
      </c>
      <c r="B595" s="168" t="s">
        <v>550</v>
      </c>
      <c r="C595" s="168" t="s">
        <v>33</v>
      </c>
      <c r="D595" s="3">
        <v>6570050</v>
      </c>
      <c r="E595" s="3">
        <v>156953</v>
      </c>
      <c r="F595" s="3">
        <v>2020</v>
      </c>
      <c r="G595" s="4">
        <v>44152</v>
      </c>
      <c r="H595" s="3">
        <v>4.5300000000000002E-3</v>
      </c>
      <c r="I595" s="3">
        <v>5.3900000000000003E-2</v>
      </c>
      <c r="J595" s="3">
        <v>3.5999999999999997E-2</v>
      </c>
      <c r="K595" s="3">
        <v>1.8700000000000001E-2</v>
      </c>
      <c r="L595" s="3">
        <v>2.0899999999999998E-2</v>
      </c>
      <c r="M595" s="3">
        <v>2.5499999999999998E-2</v>
      </c>
      <c r="N595" s="169">
        <v>2.8500000000000001E-2</v>
      </c>
    </row>
    <row r="596" spans="1:14" x14ac:dyDescent="0.3">
      <c r="A596" s="179" t="s">
        <v>1527</v>
      </c>
      <c r="B596" s="168" t="s">
        <v>552</v>
      </c>
      <c r="C596" s="168" t="s">
        <v>34</v>
      </c>
      <c r="D596" s="3">
        <v>6582780</v>
      </c>
      <c r="E596" s="3">
        <v>152713</v>
      </c>
      <c r="F596" s="3">
        <v>2020</v>
      </c>
      <c r="G596" s="4">
        <v>44152</v>
      </c>
      <c r="H596" s="3" t="s">
        <v>1745</v>
      </c>
      <c r="I596" s="3">
        <v>6.1199999999999996E-3</v>
      </c>
      <c r="J596" s="3" t="s">
        <v>567</v>
      </c>
      <c r="K596" s="3" t="s">
        <v>567</v>
      </c>
      <c r="L596" s="3">
        <v>6.0899999999999995E-4</v>
      </c>
      <c r="M596" s="3" t="s">
        <v>567</v>
      </c>
      <c r="N596" s="169" t="s">
        <v>567</v>
      </c>
    </row>
    <row r="597" spans="1:14" x14ac:dyDescent="0.3">
      <c r="A597" s="179" t="s">
        <v>1528</v>
      </c>
      <c r="B597" s="168" t="s">
        <v>553</v>
      </c>
      <c r="C597" s="168" t="s">
        <v>35</v>
      </c>
      <c r="D597" s="3">
        <v>6583661</v>
      </c>
      <c r="E597" s="3">
        <v>146245</v>
      </c>
      <c r="F597" s="3">
        <v>2020</v>
      </c>
      <c r="G597" s="4">
        <v>44152</v>
      </c>
      <c r="H597" s="3">
        <v>1.09E-2</v>
      </c>
      <c r="I597" s="3">
        <v>5.3699999999999998E-2</v>
      </c>
      <c r="J597" s="3">
        <v>1.6199999999999999E-2</v>
      </c>
      <c r="K597" s="3">
        <v>7.9500000000000005E-3</v>
      </c>
      <c r="L597" s="3">
        <v>1.3899999999999999E-2</v>
      </c>
      <c r="M597" s="3">
        <v>1.4800000000000001E-2</v>
      </c>
      <c r="N597" s="169">
        <v>1.0800000000000001E-2</v>
      </c>
    </row>
    <row r="598" spans="1:14" x14ac:dyDescent="0.3">
      <c r="A598" s="179" t="s">
        <v>1529</v>
      </c>
      <c r="B598" s="168" t="s">
        <v>553</v>
      </c>
      <c r="C598" s="3" t="s">
        <v>1740</v>
      </c>
      <c r="D598" s="168" t="s">
        <v>1741</v>
      </c>
      <c r="E598" s="3" t="s">
        <v>1741</v>
      </c>
      <c r="F598" s="3">
        <v>2020</v>
      </c>
      <c r="G598" s="4">
        <v>44152</v>
      </c>
      <c r="H598" s="3" t="s">
        <v>1745</v>
      </c>
      <c r="I598" s="3">
        <v>1.8599999999999998E-2</v>
      </c>
      <c r="J598" s="3">
        <v>5.0600000000000003E-3</v>
      </c>
      <c r="K598" s="3" t="s">
        <v>567</v>
      </c>
      <c r="L598" s="3">
        <v>3.2399999999999998E-3</v>
      </c>
      <c r="M598" s="3">
        <v>4.9399999999999999E-3</v>
      </c>
      <c r="N598" s="169" t="s">
        <v>567</v>
      </c>
    </row>
    <row r="599" spans="1:14" x14ac:dyDescent="0.3">
      <c r="A599" s="179" t="s">
        <v>1530</v>
      </c>
      <c r="B599" s="168" t="s">
        <v>553</v>
      </c>
      <c r="C599" s="168" t="s">
        <v>1330</v>
      </c>
      <c r="D599" s="168" t="s">
        <v>1741</v>
      </c>
      <c r="E599" s="3" t="s">
        <v>1741</v>
      </c>
      <c r="F599" s="3">
        <v>2020</v>
      </c>
      <c r="G599" s="4">
        <v>44152</v>
      </c>
      <c r="H599" s="3">
        <v>6.1800000000000001E-2</v>
      </c>
      <c r="I599" s="3">
        <v>0.76900000000000002</v>
      </c>
      <c r="J599" s="3">
        <v>6.4299999999999996E-2</v>
      </c>
      <c r="K599" s="3">
        <v>3.4099999999999998E-2</v>
      </c>
      <c r="L599" s="3">
        <v>2.6800000000000001E-2</v>
      </c>
      <c r="M599" s="3">
        <v>4.82E-2</v>
      </c>
      <c r="N599" s="169">
        <v>4.3400000000000001E-2</v>
      </c>
    </row>
    <row r="600" spans="1:14" x14ac:dyDescent="0.3">
      <c r="A600" s="179" t="s">
        <v>1531</v>
      </c>
      <c r="B600" s="168" t="s">
        <v>44</v>
      </c>
      <c r="C600" s="168" t="s">
        <v>1989</v>
      </c>
      <c r="D600" s="3">
        <v>6580770</v>
      </c>
      <c r="E600" s="3">
        <v>149668</v>
      </c>
      <c r="F600" s="3">
        <v>2020</v>
      </c>
      <c r="G600" s="4">
        <v>44152</v>
      </c>
      <c r="H600" s="3" t="s">
        <v>1745</v>
      </c>
      <c r="I600" s="3" t="s">
        <v>1745</v>
      </c>
      <c r="J600" s="3" t="s">
        <v>567</v>
      </c>
      <c r="K600" s="3" t="s">
        <v>567</v>
      </c>
      <c r="L600" s="3">
        <v>6.7900000000000002E-4</v>
      </c>
      <c r="M600" s="3" t="s">
        <v>567</v>
      </c>
      <c r="N600" s="169" t="s">
        <v>567</v>
      </c>
    </row>
    <row r="601" spans="1:14" x14ac:dyDescent="0.3">
      <c r="A601" s="179" t="s">
        <v>1532</v>
      </c>
      <c r="B601" s="3" t="s">
        <v>1990</v>
      </c>
      <c r="C601" s="168" t="s">
        <v>2000</v>
      </c>
      <c r="D601" s="3">
        <v>6581940</v>
      </c>
      <c r="E601" s="3">
        <v>142857</v>
      </c>
      <c r="F601" s="3">
        <v>2020</v>
      </c>
      <c r="G601" s="4">
        <v>44152</v>
      </c>
      <c r="H601" s="3" t="s">
        <v>1746</v>
      </c>
      <c r="I601" s="3">
        <v>4.0299999999999997E-3</v>
      </c>
      <c r="J601" s="3" t="s">
        <v>1747</v>
      </c>
      <c r="K601" s="3" t="s">
        <v>1747</v>
      </c>
      <c r="L601" s="3">
        <v>5.5800000000000001E-4</v>
      </c>
      <c r="M601" s="3">
        <v>1.01E-3</v>
      </c>
      <c r="N601" s="169" t="s">
        <v>1747</v>
      </c>
    </row>
    <row r="602" spans="1:14" x14ac:dyDescent="0.3">
      <c r="A602" s="179" t="s">
        <v>1533</v>
      </c>
      <c r="B602" s="3" t="s">
        <v>41</v>
      </c>
      <c r="C602" s="3" t="s">
        <v>1999</v>
      </c>
      <c r="D602" s="3">
        <v>6568460</v>
      </c>
      <c r="E602" s="3">
        <v>155057</v>
      </c>
      <c r="F602" s="3">
        <v>2020</v>
      </c>
      <c r="G602" s="4">
        <v>44152</v>
      </c>
      <c r="H602" s="3" t="s">
        <v>1746</v>
      </c>
      <c r="I602" s="3">
        <v>1.6000000000000001E-3</v>
      </c>
      <c r="J602" s="3" t="s">
        <v>1747</v>
      </c>
      <c r="K602" s="3" t="s">
        <v>1747</v>
      </c>
      <c r="L602" s="3">
        <v>2.5000000000000001E-4</v>
      </c>
      <c r="M602" s="3" t="s">
        <v>1747</v>
      </c>
      <c r="N602" s="169" t="s">
        <v>1747</v>
      </c>
    </row>
    <row r="603" spans="1:14" x14ac:dyDescent="0.3">
      <c r="A603" s="179" t="s">
        <v>1534</v>
      </c>
      <c r="B603" s="3" t="s">
        <v>43</v>
      </c>
      <c r="C603" s="3" t="s">
        <v>43</v>
      </c>
      <c r="D603" s="3">
        <v>6578630</v>
      </c>
      <c r="E603" s="3">
        <v>153662</v>
      </c>
      <c r="F603" s="3">
        <v>2020</v>
      </c>
      <c r="G603" s="4">
        <v>44152</v>
      </c>
      <c r="H603" s="3" t="s">
        <v>1746</v>
      </c>
      <c r="I603" s="3">
        <v>1.5E-3</v>
      </c>
      <c r="J603" s="3" t="s">
        <v>1747</v>
      </c>
      <c r="K603" s="3" t="s">
        <v>1747</v>
      </c>
      <c r="L603" s="3">
        <v>3.6000000000000002E-4</v>
      </c>
      <c r="M603" s="3" t="s">
        <v>1747</v>
      </c>
      <c r="N603" s="169" t="s">
        <v>1747</v>
      </c>
    </row>
    <row r="604" spans="1:14" x14ac:dyDescent="0.3">
      <c r="A604" s="179" t="s">
        <v>1535</v>
      </c>
      <c r="B604" s="3" t="s">
        <v>1327</v>
      </c>
      <c r="C604" s="3" t="s">
        <v>1997</v>
      </c>
      <c r="D604" s="3">
        <v>6582550</v>
      </c>
      <c r="E604" s="3">
        <v>156341</v>
      </c>
      <c r="F604" s="3">
        <v>2020</v>
      </c>
      <c r="G604" s="4">
        <v>44152</v>
      </c>
      <c r="H604" s="3" t="s">
        <v>1746</v>
      </c>
      <c r="I604" s="3">
        <v>2.5200000000000001E-3</v>
      </c>
      <c r="J604" s="3">
        <v>1.4E-3</v>
      </c>
      <c r="K604" s="3" t="s">
        <v>1747</v>
      </c>
      <c r="L604" s="3">
        <v>5.4299999999999997E-4</v>
      </c>
      <c r="M604" s="3" t="s">
        <v>1747</v>
      </c>
      <c r="N604" s="169" t="s">
        <v>1747</v>
      </c>
    </row>
    <row r="605" spans="1:14" x14ac:dyDescent="0.3">
      <c r="A605" s="179" t="s">
        <v>1536</v>
      </c>
      <c r="B605" s="168" t="s">
        <v>46</v>
      </c>
      <c r="C605" s="168" t="s">
        <v>46</v>
      </c>
      <c r="D605" s="23" t="s">
        <v>1282</v>
      </c>
      <c r="E605" s="23" t="s">
        <v>1283</v>
      </c>
      <c r="F605" s="3">
        <v>2020</v>
      </c>
      <c r="G605" s="4">
        <v>44152</v>
      </c>
      <c r="H605" s="3" t="s">
        <v>1746</v>
      </c>
      <c r="I605" s="3">
        <v>3.1099999999999999E-3</v>
      </c>
      <c r="J605" s="3">
        <v>1.4E-3</v>
      </c>
      <c r="K605" s="3" t="s">
        <v>1747</v>
      </c>
      <c r="L605" s="3">
        <v>7.2099999999999996E-4</v>
      </c>
      <c r="M605" s="3">
        <v>1.1000000000000001E-3</v>
      </c>
      <c r="N605" s="169">
        <v>1.1800000000000001E-3</v>
      </c>
    </row>
    <row r="606" spans="1:14" x14ac:dyDescent="0.3">
      <c r="A606" s="179" t="s">
        <v>1537</v>
      </c>
      <c r="B606" s="3" t="s">
        <v>939</v>
      </c>
      <c r="C606" s="3" t="s">
        <v>975</v>
      </c>
      <c r="D606" s="3">
        <v>6570553</v>
      </c>
      <c r="E606" s="3">
        <v>158751</v>
      </c>
      <c r="F606" s="3">
        <v>2020</v>
      </c>
      <c r="G606" s="4">
        <v>44152</v>
      </c>
      <c r="H606" s="3" t="s">
        <v>1746</v>
      </c>
      <c r="I606" s="3">
        <v>4.7499999999999999E-3</v>
      </c>
      <c r="J606" s="3">
        <v>3.0000000000000001E-3</v>
      </c>
      <c r="K606" s="3">
        <v>1.4499999999999999E-3</v>
      </c>
      <c r="L606" s="3">
        <v>1.9E-3</v>
      </c>
      <c r="M606" s="3">
        <v>2.7000000000000001E-3</v>
      </c>
      <c r="N606" s="169">
        <v>2.81E-3</v>
      </c>
    </row>
    <row r="607" spans="1:14" x14ac:dyDescent="0.3">
      <c r="A607" s="179" t="s">
        <v>1538</v>
      </c>
      <c r="B607" s="3" t="s">
        <v>1109</v>
      </c>
      <c r="C607" s="3" t="s">
        <v>1109</v>
      </c>
      <c r="D607" s="168" t="s">
        <v>1741</v>
      </c>
      <c r="E607" s="3" t="s">
        <v>1741</v>
      </c>
      <c r="F607" s="3">
        <v>2020</v>
      </c>
      <c r="G607" s="4">
        <v>44152</v>
      </c>
      <c r="H607" s="3" t="s">
        <v>1746</v>
      </c>
      <c r="I607" s="3">
        <v>2.32E-3</v>
      </c>
      <c r="J607" s="3" t="s">
        <v>1747</v>
      </c>
      <c r="K607" s="3" t="s">
        <v>1747</v>
      </c>
      <c r="L607" s="3">
        <v>2.12E-4</v>
      </c>
      <c r="M607" s="3" t="s">
        <v>1747</v>
      </c>
      <c r="N607" s="169" t="s">
        <v>1747</v>
      </c>
    </row>
    <row r="608" spans="1:14" x14ac:dyDescent="0.3">
      <c r="A608" s="179" t="s">
        <v>1539</v>
      </c>
      <c r="B608" s="168" t="s">
        <v>1116</v>
      </c>
      <c r="C608" s="168" t="s">
        <v>2002</v>
      </c>
      <c r="D608" s="168" t="s">
        <v>1741</v>
      </c>
      <c r="E608" s="3" t="s">
        <v>1741</v>
      </c>
      <c r="F608" s="3">
        <v>2020</v>
      </c>
      <c r="G608" s="4">
        <v>44152</v>
      </c>
      <c r="H608" s="3" t="s">
        <v>1746</v>
      </c>
      <c r="I608" s="3">
        <v>2.5899999999999999E-3</v>
      </c>
      <c r="J608" s="3" t="s">
        <v>1747</v>
      </c>
      <c r="K608" s="3" t="s">
        <v>1747</v>
      </c>
      <c r="L608" s="3">
        <v>5.7700000000000004E-4</v>
      </c>
      <c r="M608" s="3">
        <v>1.0300000000000001E-3</v>
      </c>
      <c r="N608" s="169" t="s">
        <v>1747</v>
      </c>
    </row>
    <row r="609" spans="1:14" x14ac:dyDescent="0.3">
      <c r="A609" s="179" t="s">
        <v>1540</v>
      </c>
      <c r="B609" s="168" t="s">
        <v>37</v>
      </c>
      <c r="C609" s="168" t="s">
        <v>37</v>
      </c>
      <c r="D609" s="168" t="s">
        <v>1741</v>
      </c>
      <c r="E609" s="3" t="s">
        <v>1741</v>
      </c>
      <c r="F609" s="3">
        <v>2020</v>
      </c>
      <c r="G609" s="4">
        <v>44152</v>
      </c>
      <c r="H609" s="3" t="s">
        <v>1746</v>
      </c>
      <c r="I609" s="3">
        <v>3.2499999999999999E-3</v>
      </c>
      <c r="J609" s="3">
        <v>3.7000000000000002E-3</v>
      </c>
      <c r="K609" s="3">
        <v>2.1700000000000001E-3</v>
      </c>
      <c r="L609" s="3">
        <v>5.9599999999999996E-4</v>
      </c>
      <c r="M609" s="3">
        <v>1.6000000000000001E-3</v>
      </c>
      <c r="N609" s="169">
        <v>2.32E-3</v>
      </c>
    </row>
    <row r="610" spans="1:14" x14ac:dyDescent="0.3">
      <c r="A610" s="179" t="s">
        <v>1541</v>
      </c>
      <c r="B610" s="168" t="s">
        <v>546</v>
      </c>
      <c r="C610" s="168" t="s">
        <v>32</v>
      </c>
      <c r="D610" s="3">
        <v>6576900</v>
      </c>
      <c r="E610" s="3">
        <v>152125</v>
      </c>
      <c r="F610" s="3">
        <v>2020</v>
      </c>
      <c r="G610" s="4">
        <v>44181</v>
      </c>
      <c r="H610" s="3" t="s">
        <v>1742</v>
      </c>
      <c r="I610" s="3">
        <v>2.1700000000000001E-3</v>
      </c>
      <c r="J610" s="3">
        <v>1.5100000000000001E-3</v>
      </c>
      <c r="K610" s="3">
        <v>8.5999999999999998E-4</v>
      </c>
      <c r="L610" s="3">
        <v>9.0399999999999996E-4</v>
      </c>
      <c r="M610" s="3">
        <v>1.3500000000000001E-3</v>
      </c>
      <c r="N610" s="169">
        <v>1.09E-3</v>
      </c>
    </row>
    <row r="611" spans="1:14" x14ac:dyDescent="0.3">
      <c r="A611" s="179" t="s">
        <v>1542</v>
      </c>
      <c r="B611" s="168" t="s">
        <v>1279</v>
      </c>
      <c r="C611" s="168" t="s">
        <v>2001</v>
      </c>
      <c r="D611" s="3">
        <v>6578210</v>
      </c>
      <c r="E611" s="3">
        <v>158727</v>
      </c>
      <c r="F611" s="3">
        <v>2020</v>
      </c>
      <c r="G611" s="4">
        <v>44181</v>
      </c>
      <c r="H611" s="3">
        <v>2.9999999999999997E-4</v>
      </c>
      <c r="I611" s="3">
        <v>2.4099999999999998E-3</v>
      </c>
      <c r="J611" s="3">
        <v>1.1000000000000001E-3</v>
      </c>
      <c r="K611" s="3">
        <v>5.5999999999999995E-4</v>
      </c>
      <c r="L611" s="3">
        <v>6.1700000000000004E-4</v>
      </c>
      <c r="M611" s="3">
        <v>8.4999999999999995E-4</v>
      </c>
      <c r="N611" s="169">
        <v>7.2000000000000005E-4</v>
      </c>
    </row>
    <row r="612" spans="1:14" x14ac:dyDescent="0.3">
      <c r="A612" s="179" t="s">
        <v>1543</v>
      </c>
      <c r="B612" s="168" t="s">
        <v>550</v>
      </c>
      <c r="C612" s="168" t="s">
        <v>33</v>
      </c>
      <c r="D612" s="3">
        <v>6570050</v>
      </c>
      <c r="E612" s="3">
        <v>156953</v>
      </c>
      <c r="F612" s="3">
        <v>2020</v>
      </c>
      <c r="G612" s="4">
        <v>44181</v>
      </c>
      <c r="H612" s="3">
        <v>8.1999999999999998E-4</v>
      </c>
      <c r="I612" s="3">
        <v>9.1299999999999992E-3</v>
      </c>
      <c r="J612" s="3">
        <v>5.1500000000000001E-3</v>
      </c>
      <c r="K612" s="3">
        <v>3.0799999999999998E-3</v>
      </c>
      <c r="L612" s="3">
        <v>3.0899999999999999E-3</v>
      </c>
      <c r="M612" s="3">
        <v>3.96E-3</v>
      </c>
      <c r="N612" s="169">
        <v>4.2199999999999998E-3</v>
      </c>
    </row>
    <row r="613" spans="1:14" x14ac:dyDescent="0.3">
      <c r="A613" s="179" t="s">
        <v>1544</v>
      </c>
      <c r="B613" s="168" t="s">
        <v>552</v>
      </c>
      <c r="C613" s="168" t="s">
        <v>34</v>
      </c>
      <c r="D613" s="3">
        <v>6582780</v>
      </c>
      <c r="E613" s="3">
        <v>152713</v>
      </c>
      <c r="F613" s="3">
        <v>2020</v>
      </c>
      <c r="G613" s="4">
        <v>44181</v>
      </c>
      <c r="H613" s="3">
        <v>1.06E-3</v>
      </c>
      <c r="I613" s="3">
        <v>1.12E-2</v>
      </c>
      <c r="J613" s="3">
        <v>6.3E-3</v>
      </c>
      <c r="K613" s="3">
        <v>3.82E-3</v>
      </c>
      <c r="L613" s="3">
        <v>4.0800000000000003E-3</v>
      </c>
      <c r="M613" s="3">
        <v>5.4000000000000003E-3</v>
      </c>
      <c r="N613" s="169">
        <v>5.45E-3</v>
      </c>
    </row>
    <row r="614" spans="1:14" x14ac:dyDescent="0.3">
      <c r="A614" s="179" t="s">
        <v>1545</v>
      </c>
      <c r="B614" s="168" t="s">
        <v>553</v>
      </c>
      <c r="C614" s="168" t="s">
        <v>35</v>
      </c>
      <c r="D614" s="3">
        <v>6583661</v>
      </c>
      <c r="E614" s="3">
        <v>146245</v>
      </c>
      <c r="F614" s="3">
        <v>2020</v>
      </c>
      <c r="G614" s="4">
        <v>44181</v>
      </c>
      <c r="H614" s="3">
        <v>3.7499999999999999E-3</v>
      </c>
      <c r="I614" s="3">
        <v>2.76E-2</v>
      </c>
      <c r="J614" s="3">
        <v>1.6799999999999999E-2</v>
      </c>
      <c r="K614" s="3">
        <v>8.1399999999999997E-3</v>
      </c>
      <c r="L614" s="3">
        <v>1.2500000000000001E-2</v>
      </c>
      <c r="M614" s="3">
        <v>1.5699999999999999E-2</v>
      </c>
      <c r="N614" s="169">
        <v>1.2200000000000001E-2</v>
      </c>
    </row>
    <row r="615" spans="1:14" x14ac:dyDescent="0.3">
      <c r="A615" s="179" t="s">
        <v>1546</v>
      </c>
      <c r="B615" s="168" t="s">
        <v>553</v>
      </c>
      <c r="C615" s="3" t="s">
        <v>1740</v>
      </c>
      <c r="D615" s="168" t="s">
        <v>1741</v>
      </c>
      <c r="E615" s="3" t="s">
        <v>1741</v>
      </c>
      <c r="F615" s="3">
        <v>2020</v>
      </c>
      <c r="G615" s="4">
        <v>44181</v>
      </c>
      <c r="H615" s="3">
        <v>2.5000000000000001E-3</v>
      </c>
      <c r="I615" s="3">
        <v>1.66E-2</v>
      </c>
      <c r="J615" s="3">
        <v>9.2200000000000008E-3</v>
      </c>
      <c r="K615" s="3">
        <v>4.8999999999999998E-3</v>
      </c>
      <c r="L615" s="3">
        <v>6.3699999999999998E-3</v>
      </c>
      <c r="M615" s="3">
        <v>8.5900000000000004E-3</v>
      </c>
      <c r="N615" s="169">
        <v>7.0600000000000003E-3</v>
      </c>
    </row>
    <row r="616" spans="1:14" x14ac:dyDescent="0.3">
      <c r="A616" s="179" t="s">
        <v>1547</v>
      </c>
      <c r="B616" s="168" t="s">
        <v>553</v>
      </c>
      <c r="C616" s="168" t="s">
        <v>1330</v>
      </c>
      <c r="D616" s="168" t="s">
        <v>1741</v>
      </c>
      <c r="E616" s="3" t="s">
        <v>1741</v>
      </c>
      <c r="F616" s="3">
        <v>2020</v>
      </c>
      <c r="G616" s="4">
        <v>44181</v>
      </c>
      <c r="H616" s="3">
        <v>3.2399999999999998E-3</v>
      </c>
      <c r="I616" s="3">
        <v>2.2800000000000001E-2</v>
      </c>
      <c r="J616" s="3">
        <v>1.12E-2</v>
      </c>
      <c r="K616" s="3">
        <v>6.0600000000000003E-3</v>
      </c>
      <c r="L616" s="3">
        <v>7.7099999999999998E-3</v>
      </c>
      <c r="M616" s="3">
        <v>1.0200000000000001E-2</v>
      </c>
      <c r="N616" s="169">
        <v>8.6199999999999992E-3</v>
      </c>
    </row>
    <row r="617" spans="1:14" x14ac:dyDescent="0.3">
      <c r="A617" s="179" t="s">
        <v>1548</v>
      </c>
      <c r="B617" s="168" t="s">
        <v>44</v>
      </c>
      <c r="C617" s="168" t="s">
        <v>1989</v>
      </c>
      <c r="D617" s="3">
        <v>6580770</v>
      </c>
      <c r="E617" s="3">
        <v>149668</v>
      </c>
      <c r="F617" s="3">
        <v>2020</v>
      </c>
      <c r="G617" s="4">
        <v>44181</v>
      </c>
      <c r="H617" s="3" t="s">
        <v>1742</v>
      </c>
      <c r="I617" s="3">
        <v>1.5499999999999999E-3</v>
      </c>
      <c r="J617" s="3">
        <v>1E-3</v>
      </c>
      <c r="K617" s="3">
        <v>5.1000000000000004E-4</v>
      </c>
      <c r="L617" s="3">
        <v>4.6299999999999998E-4</v>
      </c>
      <c r="M617" s="3">
        <v>6.6E-4</v>
      </c>
      <c r="N617" s="169">
        <v>6.9999999999999999E-4</v>
      </c>
    </row>
    <row r="618" spans="1:14" x14ac:dyDescent="0.3">
      <c r="A618" s="179" t="s">
        <v>1549</v>
      </c>
      <c r="B618" s="3" t="s">
        <v>1990</v>
      </c>
      <c r="C618" s="168" t="s">
        <v>2000</v>
      </c>
      <c r="D618" s="3">
        <v>6581940</v>
      </c>
      <c r="E618" s="3">
        <v>142857</v>
      </c>
      <c r="F618" s="3">
        <v>2020</v>
      </c>
      <c r="G618" s="4">
        <v>44181</v>
      </c>
      <c r="H618" s="3">
        <v>1.42E-3</v>
      </c>
      <c r="I618" s="3">
        <v>9.1999999999999998E-3</v>
      </c>
      <c r="J618" s="3">
        <v>4.1599999999999996E-3</v>
      </c>
      <c r="K618" s="3">
        <v>2.0400000000000001E-3</v>
      </c>
      <c r="L618" s="3">
        <v>2.15E-3</v>
      </c>
      <c r="M618" s="3">
        <v>3.6900000000000001E-3</v>
      </c>
      <c r="N618" s="169">
        <v>2.9099999999999998E-3</v>
      </c>
    </row>
    <row r="619" spans="1:14" x14ac:dyDescent="0.3">
      <c r="A619" s="179" t="s">
        <v>1550</v>
      </c>
      <c r="B619" s="3" t="s">
        <v>41</v>
      </c>
      <c r="C619" s="3" t="s">
        <v>1999</v>
      </c>
      <c r="D619" s="3">
        <v>6568460</v>
      </c>
      <c r="E619" s="3">
        <v>155057</v>
      </c>
      <c r="F619" s="3">
        <v>2020</v>
      </c>
      <c r="G619" s="4">
        <v>44181</v>
      </c>
      <c r="H619" s="3">
        <v>3.1E-4</v>
      </c>
      <c r="I619" s="3">
        <v>3.9899999999999996E-3</v>
      </c>
      <c r="J619" s="3">
        <v>1.72E-3</v>
      </c>
      <c r="K619" s="3">
        <v>8.5999999999999998E-4</v>
      </c>
      <c r="L619" s="3">
        <v>8.4000000000000003E-4</v>
      </c>
      <c r="M619" s="3">
        <v>1.34E-3</v>
      </c>
      <c r="N619" s="169">
        <v>1.42E-3</v>
      </c>
    </row>
    <row r="620" spans="1:14" x14ac:dyDescent="0.3">
      <c r="A620" s="179" t="s">
        <v>1551</v>
      </c>
      <c r="B620" s="3" t="s">
        <v>43</v>
      </c>
      <c r="C620" s="3" t="s">
        <v>43</v>
      </c>
      <c r="D620" s="3">
        <v>6578630</v>
      </c>
      <c r="E620" s="3">
        <v>153662</v>
      </c>
      <c r="F620" s="3">
        <v>2020</v>
      </c>
      <c r="G620" s="4">
        <v>44181</v>
      </c>
      <c r="H620" s="3" t="s">
        <v>1742</v>
      </c>
      <c r="I620" s="3">
        <v>1.66E-3</v>
      </c>
      <c r="J620" s="3">
        <v>8.3000000000000001E-4</v>
      </c>
      <c r="K620" s="3">
        <v>4.0999999999999999E-4</v>
      </c>
      <c r="L620" s="3">
        <v>4.9299999999999995E-4</v>
      </c>
      <c r="M620" s="3">
        <v>7.5000000000000002E-4</v>
      </c>
      <c r="N620" s="169">
        <v>6.0999999999999997E-4</v>
      </c>
    </row>
    <row r="621" spans="1:14" x14ac:dyDescent="0.3">
      <c r="A621" s="179" t="s">
        <v>1552</v>
      </c>
      <c r="B621" s="3" t="s">
        <v>1327</v>
      </c>
      <c r="C621" s="3" t="s">
        <v>1997</v>
      </c>
      <c r="D621" s="3">
        <v>6582550</v>
      </c>
      <c r="E621" s="3">
        <v>156341</v>
      </c>
      <c r="F621" s="3">
        <v>2020</v>
      </c>
      <c r="G621" s="4">
        <v>44181</v>
      </c>
      <c r="H621" s="3">
        <v>4.4999999999999999E-4</v>
      </c>
      <c r="I621" s="3">
        <v>3.96E-3</v>
      </c>
      <c r="J621" s="3">
        <v>1.5E-3</v>
      </c>
      <c r="K621" s="3">
        <v>7.6999999999999996E-4</v>
      </c>
      <c r="L621" s="3">
        <v>1.0200000000000001E-3</v>
      </c>
      <c r="M621" s="3">
        <v>1.2899999999999999E-3</v>
      </c>
      <c r="N621" s="169">
        <v>1.08E-3</v>
      </c>
    </row>
    <row r="622" spans="1:14" x14ac:dyDescent="0.3">
      <c r="A622" s="179" t="s">
        <v>1553</v>
      </c>
      <c r="B622" s="168" t="s">
        <v>46</v>
      </c>
      <c r="C622" s="168" t="s">
        <v>46</v>
      </c>
      <c r="D622" s="23" t="s">
        <v>1282</v>
      </c>
      <c r="E622" s="23" t="s">
        <v>1283</v>
      </c>
      <c r="F622" s="3">
        <v>2020</v>
      </c>
      <c r="G622" s="4">
        <v>44181</v>
      </c>
      <c r="H622" s="3">
        <v>5.8E-4</v>
      </c>
      <c r="I622" s="3">
        <v>5.3600000000000002E-3</v>
      </c>
      <c r="J622" s="3">
        <v>1.9300000000000001E-3</v>
      </c>
      <c r="K622" s="3">
        <v>1.0399999999999999E-3</v>
      </c>
      <c r="L622" s="3">
        <v>1.1900000000000001E-3</v>
      </c>
      <c r="M622" s="3">
        <v>1.65E-3</v>
      </c>
      <c r="N622" s="169">
        <v>1.5100000000000001E-3</v>
      </c>
    </row>
    <row r="623" spans="1:14" x14ac:dyDescent="0.3">
      <c r="A623" s="179" t="s">
        <v>1554</v>
      </c>
      <c r="B623" s="3" t="s">
        <v>939</v>
      </c>
      <c r="C623" s="3" t="s">
        <v>975</v>
      </c>
      <c r="D623" s="3">
        <v>6570553</v>
      </c>
      <c r="E623" s="3">
        <v>158751</v>
      </c>
      <c r="F623" s="3">
        <v>2020</v>
      </c>
      <c r="G623" s="4">
        <v>44181</v>
      </c>
      <c r="H623" s="3" t="s">
        <v>1742</v>
      </c>
      <c r="I623" s="3">
        <v>2.6800000000000001E-3</v>
      </c>
      <c r="J623" s="3">
        <v>8.4000000000000003E-4</v>
      </c>
      <c r="K623" s="3">
        <v>3.8999999999999999E-4</v>
      </c>
      <c r="L623" s="3">
        <v>3.6499999999999998E-4</v>
      </c>
      <c r="M623" s="3">
        <v>6.8999999999999997E-4</v>
      </c>
      <c r="N623" s="169">
        <v>6.4999999999999997E-4</v>
      </c>
    </row>
    <row r="624" spans="1:14" x14ac:dyDescent="0.3">
      <c r="A624" s="179" t="s">
        <v>1555</v>
      </c>
      <c r="B624" s="3" t="s">
        <v>1109</v>
      </c>
      <c r="C624" s="3" t="s">
        <v>1109</v>
      </c>
      <c r="D624" s="168" t="s">
        <v>1741</v>
      </c>
      <c r="E624" s="3" t="s">
        <v>1741</v>
      </c>
      <c r="F624" s="3">
        <v>2020</v>
      </c>
      <c r="G624" s="4">
        <v>44181</v>
      </c>
      <c r="H624" s="3">
        <v>3.8000000000000002E-4</v>
      </c>
      <c r="I624" s="3">
        <v>4.3800000000000002E-3</v>
      </c>
      <c r="J624" s="3">
        <v>1.1900000000000001E-3</v>
      </c>
      <c r="K624" s="3">
        <v>5.8E-4</v>
      </c>
      <c r="L624" s="3">
        <v>5.9100000000000005E-4</v>
      </c>
      <c r="M624" s="3">
        <v>9.2000000000000003E-4</v>
      </c>
      <c r="N624" s="169">
        <v>9.3999999999999997E-4</v>
      </c>
    </row>
    <row r="625" spans="1:15" x14ac:dyDescent="0.3">
      <c r="A625" s="179" t="s">
        <v>1556</v>
      </c>
      <c r="B625" s="168" t="s">
        <v>1116</v>
      </c>
      <c r="C625" s="168" t="s">
        <v>2002</v>
      </c>
      <c r="D625" s="168" t="s">
        <v>1741</v>
      </c>
      <c r="E625" s="3" t="s">
        <v>1741</v>
      </c>
      <c r="F625" s="3">
        <v>2020</v>
      </c>
      <c r="G625" s="4">
        <v>44181</v>
      </c>
      <c r="H625" s="3">
        <v>5.1999999999999995E-4</v>
      </c>
      <c r="I625" s="3">
        <v>7.1900000000000002E-3</v>
      </c>
      <c r="J625" s="3">
        <v>2.96E-3</v>
      </c>
      <c r="K625" s="3">
        <v>1.5499999999999999E-3</v>
      </c>
      <c r="L625" s="3">
        <v>1.98E-3</v>
      </c>
      <c r="M625" s="3">
        <v>2.4299999999999999E-3</v>
      </c>
      <c r="N625" s="169">
        <v>2.6199999999999999E-3</v>
      </c>
    </row>
    <row r="626" spans="1:15" x14ac:dyDescent="0.3">
      <c r="A626" s="183" t="s">
        <v>1557</v>
      </c>
      <c r="B626" s="184" t="s">
        <v>37</v>
      </c>
      <c r="C626" s="184" t="s">
        <v>37</v>
      </c>
      <c r="D626" s="184" t="s">
        <v>1741</v>
      </c>
      <c r="E626" s="16" t="s">
        <v>1741</v>
      </c>
      <c r="F626" s="16">
        <v>2020</v>
      </c>
      <c r="G626" s="18">
        <v>44181</v>
      </c>
      <c r="H626" s="16" t="s">
        <v>1742</v>
      </c>
      <c r="I626" s="16">
        <v>6.8000000000000005E-4</v>
      </c>
      <c r="J626" s="16">
        <v>4.2000000000000002E-4</v>
      </c>
      <c r="K626" s="16">
        <v>2.2000000000000001E-4</v>
      </c>
      <c r="L626" s="16">
        <v>1.9100000000000001E-4</v>
      </c>
      <c r="M626" s="16">
        <v>2.5000000000000001E-4</v>
      </c>
      <c r="N626" s="185">
        <v>2.5999999999999998E-4</v>
      </c>
    </row>
    <row r="627" spans="1:15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</row>
    <row r="628" spans="1:15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</row>
    <row r="629" spans="1:15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</row>
    <row r="630" spans="1:15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</row>
    <row r="631" spans="1:15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</row>
    <row r="632" spans="1:15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</row>
    <row r="633" spans="1:15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</row>
    <row r="634" spans="1:15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</row>
    <row r="635" spans="1:15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</row>
    <row r="636" spans="1:15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</row>
    <row r="637" spans="1:15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</row>
    <row r="638" spans="1:15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</row>
    <row r="639" spans="1:15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</row>
    <row r="640" spans="1:15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</row>
    <row r="641" spans="1:15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</row>
    <row r="642" spans="1:15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</row>
    <row r="643" spans="1:15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</row>
    <row r="644" spans="1:15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</row>
    <row r="645" spans="1:15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</row>
    <row r="646" spans="1:15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</row>
    <row r="647" spans="1:15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</row>
    <row r="648" spans="1:15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</row>
    <row r="649" spans="1:15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</row>
    <row r="650" spans="1:15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</row>
    <row r="651" spans="1:15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</row>
    <row r="652" spans="1:15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</row>
    <row r="653" spans="1:15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</row>
    <row r="654" spans="1:15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</row>
    <row r="655" spans="1:15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</row>
    <row r="656" spans="1:15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</row>
    <row r="657" spans="1:15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</row>
    <row r="658" spans="1:15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</row>
    <row r="659" spans="1:15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</row>
    <row r="660" spans="1:15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</row>
    <row r="661" spans="1:15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</row>
    <row r="662" spans="1:15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</row>
    <row r="663" spans="1:15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</row>
    <row r="664" spans="1:15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</row>
    <row r="665" spans="1:15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</row>
    <row r="666" spans="1:15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</row>
    <row r="667" spans="1:15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</row>
    <row r="668" spans="1:15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</row>
    <row r="669" spans="1:15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</row>
    <row r="670" spans="1:15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</row>
    <row r="671" spans="1:15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</row>
    <row r="672" spans="1:15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</row>
    <row r="673" spans="1:15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</row>
    <row r="674" spans="1:15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</row>
    <row r="675" spans="1:15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</row>
    <row r="676" spans="1:15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</row>
    <row r="677" spans="1:15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</row>
    <row r="678" spans="1:15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</row>
    <row r="679" spans="1:15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</row>
    <row r="680" spans="1:15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</row>
    <row r="681" spans="1:15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</row>
    <row r="682" spans="1:15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</row>
    <row r="683" spans="1:15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</row>
    <row r="684" spans="1:15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</row>
    <row r="685" spans="1:15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</row>
    <row r="686" spans="1:15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</row>
    <row r="687" spans="1:15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</row>
    <row r="688" spans="1:15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</row>
    <row r="689" spans="1:15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</row>
    <row r="690" spans="1:15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</row>
    <row r="691" spans="1:15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</row>
    <row r="692" spans="1:15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</row>
    <row r="693" spans="1:15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</row>
    <row r="694" spans="1:15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</row>
    <row r="695" spans="1:15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</row>
    <row r="696" spans="1:15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</row>
    <row r="697" spans="1:15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</row>
    <row r="698" spans="1:15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</row>
    <row r="699" spans="1:15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</row>
    <row r="700" spans="1:15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</row>
    <row r="701" spans="1:15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</row>
    <row r="702" spans="1:15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</row>
    <row r="703" spans="1:15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</row>
    <row r="704" spans="1:15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</row>
    <row r="705" spans="1:15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</row>
    <row r="706" spans="1:15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</row>
    <row r="707" spans="1:15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</row>
    <row r="708" spans="1:15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</row>
    <row r="709" spans="1:15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</row>
    <row r="710" spans="1:15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</row>
    <row r="711" spans="1:15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</row>
    <row r="712" spans="1:15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</row>
    <row r="713" spans="1:15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</row>
    <row r="714" spans="1:15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</row>
    <row r="715" spans="1:15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</row>
    <row r="716" spans="1:15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</row>
    <row r="717" spans="1:15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</row>
    <row r="718" spans="1:15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</row>
    <row r="719" spans="1:15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</row>
    <row r="720" spans="1:15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</row>
    <row r="721" spans="1:15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</row>
    <row r="722" spans="1:15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</row>
    <row r="723" spans="1:15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</row>
    <row r="724" spans="1:15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</row>
    <row r="725" spans="1:15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</row>
    <row r="726" spans="1:15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</row>
    <row r="727" spans="1:15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</row>
    <row r="728" spans="1:15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</row>
    <row r="729" spans="1:15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</row>
    <row r="730" spans="1:15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</row>
    <row r="731" spans="1:15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</row>
    <row r="732" spans="1:15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</row>
    <row r="733" spans="1:15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</row>
    <row r="734" spans="1:15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</row>
    <row r="735" spans="1:15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</row>
    <row r="736" spans="1:15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</row>
    <row r="737" spans="1:15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</row>
    <row r="738" spans="1:15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</row>
    <row r="739" spans="1:15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</row>
    <row r="740" spans="1:15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</row>
    <row r="741" spans="1:15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</row>
    <row r="742" spans="1:15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</row>
    <row r="743" spans="1:15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</row>
    <row r="744" spans="1:15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</row>
    <row r="745" spans="1:15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</row>
    <row r="746" spans="1:15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</row>
    <row r="747" spans="1:15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</row>
    <row r="748" spans="1:15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</row>
    <row r="749" spans="1:15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</row>
    <row r="750" spans="1:15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</row>
    <row r="751" spans="1:15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</row>
    <row r="752" spans="1:15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</row>
    <row r="753" spans="1:15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</row>
    <row r="754" spans="1:15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</row>
    <row r="755" spans="1:15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</row>
    <row r="756" spans="1:15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</row>
    <row r="757" spans="1:15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</row>
    <row r="758" spans="1:15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</row>
    <row r="759" spans="1:15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</row>
    <row r="760" spans="1:15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</row>
    <row r="761" spans="1:15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</row>
    <row r="762" spans="1:15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</row>
    <row r="763" spans="1:15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</row>
    <row r="764" spans="1:15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</row>
    <row r="765" spans="1:15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</row>
    <row r="766" spans="1:15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</row>
    <row r="767" spans="1:15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</row>
    <row r="768" spans="1:15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</row>
    <row r="769" spans="1:15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</row>
    <row r="770" spans="1:15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</row>
    <row r="771" spans="1:15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</row>
    <row r="772" spans="1:15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</row>
    <row r="773" spans="1:15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</row>
    <row r="774" spans="1:15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</row>
    <row r="775" spans="1:15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</row>
    <row r="776" spans="1:15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</row>
    <row r="777" spans="1:15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</row>
    <row r="778" spans="1:15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</row>
    <row r="779" spans="1:15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</row>
    <row r="780" spans="1:15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</row>
    <row r="781" spans="1:15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</row>
    <row r="782" spans="1:15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</row>
    <row r="783" spans="1:15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</row>
    <row r="784" spans="1:15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</row>
    <row r="785" spans="1:15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</row>
    <row r="786" spans="1:15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</row>
    <row r="787" spans="1:15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</row>
    <row r="788" spans="1:15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</row>
    <row r="789" spans="1:15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</row>
    <row r="790" spans="1:15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</row>
    <row r="791" spans="1:15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</row>
    <row r="792" spans="1:15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</row>
    <row r="793" spans="1:15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</row>
    <row r="794" spans="1:15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</row>
    <row r="795" spans="1:15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</row>
    <row r="796" spans="1:15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</row>
    <row r="797" spans="1:15" x14ac:dyDescent="0.3">
      <c r="O797" s="88"/>
    </row>
    <row r="798" spans="1:15" x14ac:dyDescent="0.3">
      <c r="O798" s="88"/>
    </row>
    <row r="799" spans="1:15" x14ac:dyDescent="0.3">
      <c r="O799" s="88"/>
    </row>
    <row r="800" spans="1:15" x14ac:dyDescent="0.3">
      <c r="O800" s="88"/>
    </row>
    <row r="801" spans="15:15" x14ac:dyDescent="0.3">
      <c r="O801" s="88"/>
    </row>
    <row r="802" spans="15:15" x14ac:dyDescent="0.3">
      <c r="O802" s="88"/>
    </row>
    <row r="803" spans="15:15" x14ac:dyDescent="0.3">
      <c r="O803" s="88"/>
    </row>
    <row r="804" spans="15:15" x14ac:dyDescent="0.3">
      <c r="O804" s="88"/>
    </row>
    <row r="805" spans="15:15" x14ac:dyDescent="0.3">
      <c r="O805" s="88"/>
    </row>
    <row r="806" spans="15:15" x14ac:dyDescent="0.3">
      <c r="O806" s="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80" zoomScaleNormal="80" workbookViewId="0">
      <selection activeCell="N8" sqref="N8"/>
    </sheetView>
  </sheetViews>
  <sheetFormatPr defaultColWidth="9" defaultRowHeight="14" x14ac:dyDescent="0.3"/>
  <cols>
    <col min="1" max="1" width="23" style="3" bestFit="1" customWidth="1"/>
    <col min="2" max="2" width="14.33203125" style="3" bestFit="1" customWidth="1"/>
    <col min="3" max="3" width="10.25" style="3" bestFit="1" customWidth="1"/>
    <col min="4" max="4" width="16.75" style="3" bestFit="1" customWidth="1"/>
    <col min="5" max="5" width="16.58203125" style="3" customWidth="1"/>
    <col min="6" max="7" width="9.08203125" style="3" bestFit="1" customWidth="1"/>
    <col min="8" max="16384" width="9" style="3"/>
  </cols>
  <sheetData>
    <row r="1" spans="1:17" s="20" customFormat="1" x14ac:dyDescent="0.3">
      <c r="A1" s="120" t="s">
        <v>13</v>
      </c>
      <c r="B1" s="121" t="s">
        <v>249</v>
      </c>
      <c r="C1" s="121" t="s">
        <v>15</v>
      </c>
      <c r="D1" s="121" t="s">
        <v>16</v>
      </c>
      <c r="E1" s="121" t="s">
        <v>250</v>
      </c>
      <c r="F1" s="121" t="s">
        <v>605</v>
      </c>
      <c r="G1" s="121" t="s">
        <v>606</v>
      </c>
      <c r="H1" s="137" t="s">
        <v>985</v>
      </c>
      <c r="I1" s="137" t="s">
        <v>986</v>
      </c>
      <c r="J1" s="137" t="s">
        <v>987</v>
      </c>
      <c r="K1" s="137" t="s">
        <v>988</v>
      </c>
      <c r="L1" s="137" t="s">
        <v>989</v>
      </c>
      <c r="M1" s="137" t="s">
        <v>990</v>
      </c>
      <c r="N1" s="137" t="s">
        <v>991</v>
      </c>
      <c r="O1" s="137" t="s">
        <v>992</v>
      </c>
      <c r="P1" s="137" t="s">
        <v>993</v>
      </c>
      <c r="Q1" s="138" t="s">
        <v>994</v>
      </c>
    </row>
    <row r="2" spans="1:17" s="20" customFormat="1" x14ac:dyDescent="0.3">
      <c r="A2" s="112" t="s">
        <v>13</v>
      </c>
      <c r="B2" s="113" t="s">
        <v>249</v>
      </c>
      <c r="C2" s="113" t="s">
        <v>31</v>
      </c>
      <c r="D2" s="113" t="s">
        <v>31</v>
      </c>
      <c r="E2" s="113" t="s">
        <v>1284</v>
      </c>
      <c r="F2" s="113" t="s">
        <v>30</v>
      </c>
      <c r="G2" s="113" t="s">
        <v>30</v>
      </c>
      <c r="H2" s="113" t="s">
        <v>11</v>
      </c>
      <c r="I2" s="113" t="s">
        <v>11</v>
      </c>
      <c r="J2" s="113" t="s">
        <v>11</v>
      </c>
      <c r="K2" s="113" t="s">
        <v>11</v>
      </c>
      <c r="L2" s="113" t="s">
        <v>11</v>
      </c>
      <c r="M2" s="113" t="s">
        <v>11</v>
      </c>
      <c r="N2" s="113" t="s">
        <v>11</v>
      </c>
      <c r="O2" s="113" t="s">
        <v>11</v>
      </c>
      <c r="P2" s="113" t="s">
        <v>11</v>
      </c>
      <c r="Q2" s="135" t="s">
        <v>11</v>
      </c>
    </row>
    <row r="3" spans="1:17" x14ac:dyDescent="0.3">
      <c r="A3" s="48" t="s">
        <v>550</v>
      </c>
      <c r="B3" s="3" t="s">
        <v>550</v>
      </c>
      <c r="C3" s="24">
        <v>156953</v>
      </c>
      <c r="D3" s="24">
        <v>6570050</v>
      </c>
      <c r="E3" s="3">
        <v>2018</v>
      </c>
      <c r="H3" s="3" t="s">
        <v>974</v>
      </c>
      <c r="I3" s="3" t="s">
        <v>974</v>
      </c>
      <c r="J3" s="3" t="s">
        <v>566</v>
      </c>
      <c r="K3" s="3" t="s">
        <v>974</v>
      </c>
      <c r="L3" s="3" t="s">
        <v>974</v>
      </c>
      <c r="M3" s="3" t="s">
        <v>974</v>
      </c>
      <c r="N3" s="3" t="s">
        <v>974</v>
      </c>
      <c r="O3" s="3" t="s">
        <v>974</v>
      </c>
      <c r="P3" s="3" t="s">
        <v>974</v>
      </c>
      <c r="Q3" s="15" t="s">
        <v>974</v>
      </c>
    </row>
    <row r="4" spans="1:17" x14ac:dyDescent="0.3">
      <c r="A4" s="48" t="s">
        <v>550</v>
      </c>
      <c r="B4" s="3" t="s">
        <v>550</v>
      </c>
      <c r="C4" s="24">
        <v>156953</v>
      </c>
      <c r="D4" s="24">
        <v>6570050</v>
      </c>
      <c r="E4" s="3">
        <v>2018</v>
      </c>
      <c r="H4" s="3" t="s">
        <v>974</v>
      </c>
      <c r="I4" s="3" t="s">
        <v>974</v>
      </c>
      <c r="J4" s="3" t="s">
        <v>566</v>
      </c>
      <c r="K4" s="3" t="s">
        <v>974</v>
      </c>
      <c r="L4" s="3" t="s">
        <v>974</v>
      </c>
      <c r="M4" s="3" t="s">
        <v>974</v>
      </c>
      <c r="N4" s="3" t="s">
        <v>974</v>
      </c>
      <c r="O4" s="3" t="s">
        <v>974</v>
      </c>
      <c r="P4" s="3" t="s">
        <v>974</v>
      </c>
      <c r="Q4" s="15" t="s">
        <v>974</v>
      </c>
    </row>
    <row r="5" spans="1:17" x14ac:dyDescent="0.3">
      <c r="A5" s="48" t="s">
        <v>607</v>
      </c>
      <c r="B5" s="3" t="s">
        <v>546</v>
      </c>
      <c r="C5" s="24">
        <v>152125</v>
      </c>
      <c r="D5" s="24">
        <v>6576900</v>
      </c>
      <c r="E5" s="3">
        <v>2011</v>
      </c>
      <c r="F5" s="3" t="s">
        <v>1266</v>
      </c>
      <c r="G5" s="3" t="s">
        <v>1267</v>
      </c>
      <c r="Q5" s="15"/>
    </row>
    <row r="6" spans="1:17" x14ac:dyDescent="0.3">
      <c r="A6" s="48" t="s">
        <v>608</v>
      </c>
      <c r="B6" s="3" t="s">
        <v>546</v>
      </c>
      <c r="C6" s="24">
        <v>152125</v>
      </c>
      <c r="D6" s="24">
        <v>6576900</v>
      </c>
      <c r="E6" s="3">
        <v>2011</v>
      </c>
      <c r="F6" s="3" t="s">
        <v>1266</v>
      </c>
      <c r="G6" s="3" t="s">
        <v>1267</v>
      </c>
      <c r="Q6" s="15"/>
    </row>
    <row r="7" spans="1:17" x14ac:dyDescent="0.3">
      <c r="A7" s="48" t="s">
        <v>609</v>
      </c>
      <c r="B7" s="3" t="s">
        <v>546</v>
      </c>
      <c r="C7" s="24">
        <v>152125</v>
      </c>
      <c r="D7" s="24">
        <v>6576900</v>
      </c>
      <c r="E7" s="3">
        <v>2011</v>
      </c>
      <c r="F7" s="3" t="s">
        <v>1266</v>
      </c>
      <c r="G7" s="3" t="s">
        <v>1267</v>
      </c>
      <c r="Q7" s="15"/>
    </row>
    <row r="8" spans="1:17" x14ac:dyDescent="0.3">
      <c r="A8" s="48" t="s">
        <v>610</v>
      </c>
      <c r="B8" s="3" t="s">
        <v>546</v>
      </c>
      <c r="C8" s="24">
        <v>152125</v>
      </c>
      <c r="D8" s="24">
        <v>6576900</v>
      </c>
      <c r="E8" s="3">
        <v>2011</v>
      </c>
      <c r="F8" s="3" t="s">
        <v>1266</v>
      </c>
      <c r="G8" s="3" t="s">
        <v>1267</v>
      </c>
      <c r="Q8" s="15"/>
    </row>
    <row r="9" spans="1:17" x14ac:dyDescent="0.3">
      <c r="A9" s="48" t="s">
        <v>611</v>
      </c>
      <c r="B9" s="3" t="s">
        <v>546</v>
      </c>
      <c r="C9" s="24">
        <v>152125</v>
      </c>
      <c r="D9" s="24">
        <v>6576900</v>
      </c>
      <c r="E9" s="3">
        <v>2011</v>
      </c>
      <c r="F9" s="3" t="s">
        <v>1266</v>
      </c>
      <c r="G9" s="3" t="s">
        <v>1267</v>
      </c>
      <c r="Q9" s="15"/>
    </row>
    <row r="10" spans="1:17" x14ac:dyDescent="0.3">
      <c r="A10" s="48" t="s">
        <v>612</v>
      </c>
      <c r="B10" s="3" t="s">
        <v>546</v>
      </c>
      <c r="C10" s="24">
        <v>152125</v>
      </c>
      <c r="D10" s="24">
        <v>6576900</v>
      </c>
      <c r="E10" s="3">
        <v>2011</v>
      </c>
      <c r="F10" s="3" t="s">
        <v>1266</v>
      </c>
      <c r="G10" s="3" t="s">
        <v>1267</v>
      </c>
      <c r="Q10" s="15"/>
    </row>
    <row r="11" spans="1:17" x14ac:dyDescent="0.3">
      <c r="A11" s="48" t="s">
        <v>613</v>
      </c>
      <c r="B11" s="3" t="s">
        <v>546</v>
      </c>
      <c r="C11" s="24">
        <v>152125</v>
      </c>
      <c r="D11" s="24">
        <v>6576900</v>
      </c>
      <c r="E11" s="3">
        <v>2011</v>
      </c>
      <c r="F11" s="3" t="s">
        <v>1266</v>
      </c>
      <c r="G11" s="3" t="s">
        <v>1267</v>
      </c>
      <c r="Q11" s="15"/>
    </row>
    <row r="12" spans="1:17" x14ac:dyDescent="0.3">
      <c r="A12" s="48" t="s">
        <v>614</v>
      </c>
      <c r="B12" s="3" t="s">
        <v>546</v>
      </c>
      <c r="C12" s="24">
        <v>152125</v>
      </c>
      <c r="D12" s="24">
        <v>6576900</v>
      </c>
      <c r="E12" s="3">
        <v>2011</v>
      </c>
      <c r="F12" s="3" t="s">
        <v>1266</v>
      </c>
      <c r="G12" s="3" t="s">
        <v>1267</v>
      </c>
      <c r="Q12" s="15"/>
    </row>
    <row r="13" spans="1:17" x14ac:dyDescent="0.3">
      <c r="A13" s="48" t="s">
        <v>615</v>
      </c>
      <c r="B13" s="3" t="s">
        <v>546</v>
      </c>
      <c r="C13" s="24">
        <v>152125</v>
      </c>
      <c r="D13" s="24">
        <v>6576900</v>
      </c>
      <c r="E13" s="3">
        <v>2011</v>
      </c>
      <c r="F13" s="3" t="s">
        <v>1266</v>
      </c>
      <c r="G13" s="3" t="s">
        <v>1267</v>
      </c>
      <c r="Q13" s="15"/>
    </row>
    <row r="14" spans="1:17" x14ac:dyDescent="0.3">
      <c r="A14" s="48" t="s">
        <v>617</v>
      </c>
      <c r="B14" s="3" t="s">
        <v>546</v>
      </c>
      <c r="C14" s="24">
        <v>152125</v>
      </c>
      <c r="D14" s="24">
        <v>6576900</v>
      </c>
      <c r="E14" s="3">
        <v>2011</v>
      </c>
      <c r="F14" s="3" t="s">
        <v>1266</v>
      </c>
      <c r="G14" s="3" t="s">
        <v>1267</v>
      </c>
      <c r="Q14" s="15"/>
    </row>
    <row r="15" spans="1:17" x14ac:dyDescent="0.3">
      <c r="A15" s="48" t="s">
        <v>618</v>
      </c>
      <c r="B15" s="3" t="s">
        <v>546</v>
      </c>
      <c r="C15" s="24">
        <v>152125</v>
      </c>
      <c r="D15" s="24">
        <v>6576900</v>
      </c>
      <c r="E15" s="3">
        <v>2011</v>
      </c>
      <c r="F15" s="3" t="s">
        <v>620</v>
      </c>
      <c r="G15" s="3" t="s">
        <v>620</v>
      </c>
      <c r="Q15" s="15"/>
    </row>
    <row r="16" spans="1:17" x14ac:dyDescent="0.3">
      <c r="A16" s="48" t="s">
        <v>621</v>
      </c>
      <c r="B16" s="3" t="s">
        <v>546</v>
      </c>
      <c r="C16" s="24">
        <v>152125</v>
      </c>
      <c r="D16" s="24">
        <v>6576900</v>
      </c>
      <c r="E16" s="3">
        <v>2011</v>
      </c>
      <c r="F16" s="3" t="s">
        <v>1266</v>
      </c>
      <c r="G16" s="3" t="s">
        <v>1267</v>
      </c>
      <c r="Q16" s="15"/>
    </row>
    <row r="17" spans="1:17" x14ac:dyDescent="0.3">
      <c r="A17" s="48" t="s">
        <v>622</v>
      </c>
      <c r="B17" s="3" t="s">
        <v>1279</v>
      </c>
      <c r="C17" s="24">
        <v>158727</v>
      </c>
      <c r="D17" s="24">
        <v>6578210</v>
      </c>
      <c r="E17" s="3">
        <v>2011</v>
      </c>
      <c r="F17" s="3" t="s">
        <v>1266</v>
      </c>
      <c r="G17" s="3" t="s">
        <v>1267</v>
      </c>
      <c r="Q17" s="15"/>
    </row>
    <row r="18" spans="1:17" x14ac:dyDescent="0.3">
      <c r="A18" s="48" t="s">
        <v>623</v>
      </c>
      <c r="B18" s="3" t="s">
        <v>1279</v>
      </c>
      <c r="C18" s="24">
        <v>158727</v>
      </c>
      <c r="D18" s="24">
        <v>6578210</v>
      </c>
      <c r="E18" s="3">
        <v>2011</v>
      </c>
      <c r="F18" s="3" t="s">
        <v>1266</v>
      </c>
      <c r="G18" s="3" t="s">
        <v>1267</v>
      </c>
      <c r="Q18" s="15"/>
    </row>
    <row r="19" spans="1:17" x14ac:dyDescent="0.3">
      <c r="A19" s="48" t="s">
        <v>624</v>
      </c>
      <c r="B19" s="3" t="s">
        <v>1279</v>
      </c>
      <c r="C19" s="24">
        <v>158727</v>
      </c>
      <c r="D19" s="24">
        <v>6578210</v>
      </c>
      <c r="E19" s="3">
        <v>2011</v>
      </c>
      <c r="F19" s="3" t="s">
        <v>1266</v>
      </c>
      <c r="G19" s="3" t="s">
        <v>1267</v>
      </c>
      <c r="Q19" s="15"/>
    </row>
    <row r="20" spans="1:17" x14ac:dyDescent="0.3">
      <c r="A20" s="48" t="s">
        <v>625</v>
      </c>
      <c r="B20" s="3" t="s">
        <v>1279</v>
      </c>
      <c r="C20" s="24">
        <v>158727</v>
      </c>
      <c r="D20" s="24">
        <v>6578210</v>
      </c>
      <c r="E20" s="3">
        <v>2011</v>
      </c>
      <c r="F20" s="3" t="s">
        <v>1266</v>
      </c>
      <c r="G20" s="3" t="s">
        <v>1267</v>
      </c>
      <c r="Q20" s="15"/>
    </row>
    <row r="21" spans="1:17" x14ac:dyDescent="0.3">
      <c r="A21" s="48" t="s">
        <v>626</v>
      </c>
      <c r="B21" s="3" t="s">
        <v>1279</v>
      </c>
      <c r="C21" s="24">
        <v>158727</v>
      </c>
      <c r="D21" s="24">
        <v>6578210</v>
      </c>
      <c r="E21" s="3">
        <v>2011</v>
      </c>
      <c r="F21" s="3" t="s">
        <v>1266</v>
      </c>
      <c r="G21" s="3" t="s">
        <v>1267</v>
      </c>
      <c r="Q21" s="15"/>
    </row>
    <row r="22" spans="1:17" x14ac:dyDescent="0.3">
      <c r="A22" s="48" t="s">
        <v>627</v>
      </c>
      <c r="B22" s="3" t="s">
        <v>1279</v>
      </c>
      <c r="C22" s="24">
        <v>158727</v>
      </c>
      <c r="D22" s="24">
        <v>6578210</v>
      </c>
      <c r="E22" s="3">
        <v>2011</v>
      </c>
      <c r="F22" s="3" t="s">
        <v>1266</v>
      </c>
      <c r="G22" s="3" t="s">
        <v>1267</v>
      </c>
      <c r="Q22" s="15"/>
    </row>
    <row r="23" spans="1:17" x14ac:dyDescent="0.3">
      <c r="A23" s="48" t="s">
        <v>629</v>
      </c>
      <c r="B23" s="3" t="s">
        <v>1279</v>
      </c>
      <c r="C23" s="24">
        <v>158727</v>
      </c>
      <c r="D23" s="24">
        <v>6578210</v>
      </c>
      <c r="E23" s="3">
        <v>2011</v>
      </c>
      <c r="F23" s="3" t="s">
        <v>1266</v>
      </c>
      <c r="G23" s="3" t="s">
        <v>1267</v>
      </c>
      <c r="Q23" s="15"/>
    </row>
    <row r="24" spans="1:17" x14ac:dyDescent="0.3">
      <c r="A24" s="48" t="s">
        <v>631</v>
      </c>
      <c r="B24" s="3" t="s">
        <v>1279</v>
      </c>
      <c r="C24" s="24">
        <v>158727</v>
      </c>
      <c r="D24" s="24">
        <v>6578210</v>
      </c>
      <c r="E24" s="3">
        <v>2011</v>
      </c>
      <c r="F24" s="3" t="s">
        <v>1266</v>
      </c>
      <c r="G24" s="3" t="s">
        <v>1267</v>
      </c>
      <c r="Q24" s="15"/>
    </row>
    <row r="25" spans="1:17" x14ac:dyDescent="0.3">
      <c r="A25" s="48" t="s">
        <v>633</v>
      </c>
      <c r="B25" s="3" t="s">
        <v>1279</v>
      </c>
      <c r="C25" s="24">
        <v>158727</v>
      </c>
      <c r="D25" s="24">
        <v>6578210</v>
      </c>
      <c r="E25" s="3">
        <v>2011</v>
      </c>
      <c r="F25" s="3" t="s">
        <v>1266</v>
      </c>
      <c r="G25" s="3" t="s">
        <v>1267</v>
      </c>
      <c r="Q25" s="15"/>
    </row>
    <row r="26" spans="1:17" x14ac:dyDescent="0.3">
      <c r="A26" s="48" t="s">
        <v>634</v>
      </c>
      <c r="B26" s="3" t="s">
        <v>1279</v>
      </c>
      <c r="C26" s="24">
        <v>158727</v>
      </c>
      <c r="D26" s="24">
        <v>6578210</v>
      </c>
      <c r="E26" s="3">
        <v>2011</v>
      </c>
      <c r="F26" s="3" t="s">
        <v>1266</v>
      </c>
      <c r="G26" s="3" t="s">
        <v>1267</v>
      </c>
      <c r="Q26" s="15"/>
    </row>
    <row r="27" spans="1:17" x14ac:dyDescent="0.3">
      <c r="A27" s="48" t="s">
        <v>635</v>
      </c>
      <c r="B27" s="3" t="s">
        <v>1279</v>
      </c>
      <c r="C27" s="24">
        <v>158727</v>
      </c>
      <c r="D27" s="24">
        <v>6578210</v>
      </c>
      <c r="E27" s="3">
        <v>2011</v>
      </c>
      <c r="F27" s="3" t="s">
        <v>1266</v>
      </c>
      <c r="G27" s="3" t="s">
        <v>1267</v>
      </c>
      <c r="Q27" s="15"/>
    </row>
    <row r="28" spans="1:17" x14ac:dyDescent="0.3">
      <c r="A28" s="48" t="s">
        <v>636</v>
      </c>
      <c r="B28" s="3" t="s">
        <v>1279</v>
      </c>
      <c r="C28" s="24">
        <v>158727</v>
      </c>
      <c r="D28" s="24">
        <v>6578210</v>
      </c>
      <c r="E28" s="3">
        <v>2011</v>
      </c>
      <c r="F28" s="3" t="s">
        <v>1266</v>
      </c>
      <c r="G28" s="3" t="s">
        <v>1267</v>
      </c>
      <c r="Q28" s="15"/>
    </row>
    <row r="29" spans="1:17" x14ac:dyDescent="0.3">
      <c r="A29" s="48" t="s">
        <v>637</v>
      </c>
      <c r="B29" s="3" t="s">
        <v>550</v>
      </c>
      <c r="C29" s="24">
        <v>156953</v>
      </c>
      <c r="D29" s="24">
        <v>6570050</v>
      </c>
      <c r="E29" s="3">
        <v>2011</v>
      </c>
      <c r="F29" s="3" t="s">
        <v>1266</v>
      </c>
      <c r="G29" s="3" t="s">
        <v>1267</v>
      </c>
      <c r="Q29" s="15"/>
    </row>
    <row r="30" spans="1:17" x14ac:dyDescent="0.3">
      <c r="A30" s="48" t="s">
        <v>638</v>
      </c>
      <c r="B30" s="3" t="s">
        <v>550</v>
      </c>
      <c r="C30" s="24">
        <v>156953</v>
      </c>
      <c r="D30" s="24">
        <v>6570050</v>
      </c>
      <c r="E30" s="3">
        <v>2011</v>
      </c>
      <c r="F30" s="3" t="s">
        <v>1266</v>
      </c>
      <c r="G30" s="3" t="s">
        <v>1267</v>
      </c>
      <c r="Q30" s="15"/>
    </row>
    <row r="31" spans="1:17" x14ac:dyDescent="0.3">
      <c r="A31" s="48" t="s">
        <v>639</v>
      </c>
      <c r="B31" s="3" t="s">
        <v>550</v>
      </c>
      <c r="C31" s="24">
        <v>156953</v>
      </c>
      <c r="D31" s="24">
        <v>6570050</v>
      </c>
      <c r="E31" s="3">
        <v>2011</v>
      </c>
      <c r="F31" s="3" t="s">
        <v>1266</v>
      </c>
      <c r="G31" s="3" t="s">
        <v>1267</v>
      </c>
      <c r="Q31" s="15"/>
    </row>
    <row r="32" spans="1:17" x14ac:dyDescent="0.3">
      <c r="A32" s="48" t="s">
        <v>640</v>
      </c>
      <c r="B32" s="3" t="s">
        <v>550</v>
      </c>
      <c r="C32" s="24">
        <v>156953</v>
      </c>
      <c r="D32" s="24">
        <v>6570050</v>
      </c>
      <c r="E32" s="3">
        <v>2011</v>
      </c>
      <c r="F32" s="3" t="s">
        <v>1266</v>
      </c>
      <c r="G32" s="3" t="s">
        <v>1267</v>
      </c>
      <c r="Q32" s="15"/>
    </row>
    <row r="33" spans="1:17" x14ac:dyDescent="0.3">
      <c r="A33" s="48" t="s">
        <v>641</v>
      </c>
      <c r="B33" s="3" t="s">
        <v>550</v>
      </c>
      <c r="C33" s="24">
        <v>156953</v>
      </c>
      <c r="D33" s="24">
        <v>6570050</v>
      </c>
      <c r="E33" s="3">
        <v>2011</v>
      </c>
      <c r="F33" s="3" t="s">
        <v>1266</v>
      </c>
      <c r="G33" s="3" t="s">
        <v>1267</v>
      </c>
      <c r="Q33" s="15"/>
    </row>
    <row r="34" spans="1:17" x14ac:dyDescent="0.3">
      <c r="A34" s="48" t="s">
        <v>642</v>
      </c>
      <c r="B34" s="3" t="s">
        <v>550</v>
      </c>
      <c r="C34" s="24">
        <v>156953</v>
      </c>
      <c r="D34" s="24">
        <v>6570050</v>
      </c>
      <c r="E34" s="3">
        <v>2011</v>
      </c>
      <c r="F34" s="3" t="s">
        <v>1266</v>
      </c>
      <c r="G34" s="3" t="s">
        <v>1267</v>
      </c>
      <c r="Q34" s="15"/>
    </row>
    <row r="35" spans="1:17" x14ac:dyDescent="0.3">
      <c r="A35" s="48" t="s">
        <v>643</v>
      </c>
      <c r="B35" s="3" t="s">
        <v>550</v>
      </c>
      <c r="C35" s="24">
        <v>156953</v>
      </c>
      <c r="D35" s="24">
        <v>6570050</v>
      </c>
      <c r="E35" s="3">
        <v>2011</v>
      </c>
      <c r="F35" s="3" t="s">
        <v>1266</v>
      </c>
      <c r="G35" s="3" t="s">
        <v>1267</v>
      </c>
      <c r="Q35" s="15"/>
    </row>
    <row r="36" spans="1:17" x14ac:dyDescent="0.3">
      <c r="A36" s="48" t="s">
        <v>644</v>
      </c>
      <c r="B36" s="3" t="s">
        <v>550</v>
      </c>
      <c r="C36" s="24">
        <v>156953</v>
      </c>
      <c r="D36" s="24">
        <v>6570050</v>
      </c>
      <c r="E36" s="3">
        <v>2011</v>
      </c>
      <c r="F36" s="3" t="s">
        <v>1266</v>
      </c>
      <c r="G36" s="3" t="s">
        <v>1267</v>
      </c>
      <c r="Q36" s="15"/>
    </row>
    <row r="37" spans="1:17" x14ac:dyDescent="0.3">
      <c r="A37" s="48" t="s">
        <v>645</v>
      </c>
      <c r="B37" s="3" t="s">
        <v>550</v>
      </c>
      <c r="C37" s="24">
        <v>156953</v>
      </c>
      <c r="D37" s="24">
        <v>6570050</v>
      </c>
      <c r="E37" s="3">
        <v>2011</v>
      </c>
      <c r="F37" s="3" t="s">
        <v>1266</v>
      </c>
      <c r="G37" s="3" t="s">
        <v>1267</v>
      </c>
      <c r="Q37" s="15"/>
    </row>
    <row r="38" spans="1:17" x14ac:dyDescent="0.3">
      <c r="A38" s="48" t="s">
        <v>646</v>
      </c>
      <c r="B38" s="3" t="s">
        <v>550</v>
      </c>
      <c r="C38" s="24">
        <v>156953</v>
      </c>
      <c r="D38" s="24">
        <v>6570050</v>
      </c>
      <c r="E38" s="3">
        <v>2011</v>
      </c>
      <c r="F38" s="3" t="s">
        <v>1266</v>
      </c>
      <c r="G38" s="3" t="s">
        <v>1267</v>
      </c>
      <c r="Q38" s="15"/>
    </row>
    <row r="39" spans="1:17" x14ac:dyDescent="0.3">
      <c r="A39" s="48" t="s">
        <v>647</v>
      </c>
      <c r="B39" s="3" t="s">
        <v>550</v>
      </c>
      <c r="C39" s="24">
        <v>156953</v>
      </c>
      <c r="D39" s="24">
        <v>6570050</v>
      </c>
      <c r="E39" s="3">
        <v>2011</v>
      </c>
      <c r="F39" s="3" t="s">
        <v>1266</v>
      </c>
      <c r="G39" s="3" t="s">
        <v>1267</v>
      </c>
      <c r="Q39" s="15"/>
    </row>
    <row r="40" spans="1:17" x14ac:dyDescent="0.3">
      <c r="A40" s="48" t="s">
        <v>648</v>
      </c>
      <c r="B40" s="3" t="s">
        <v>550</v>
      </c>
      <c r="C40" s="24">
        <v>156953</v>
      </c>
      <c r="D40" s="24">
        <v>6570050</v>
      </c>
      <c r="E40" s="3">
        <v>2011</v>
      </c>
      <c r="F40" s="3" t="s">
        <v>1266</v>
      </c>
      <c r="G40" s="3" t="s">
        <v>1267</v>
      </c>
      <c r="Q40" s="15"/>
    </row>
    <row r="41" spans="1:17" x14ac:dyDescent="0.3">
      <c r="A41" s="48" t="s">
        <v>649</v>
      </c>
      <c r="B41" s="3" t="s">
        <v>546</v>
      </c>
      <c r="C41" s="24">
        <v>152125</v>
      </c>
      <c r="D41" s="24">
        <v>6576900</v>
      </c>
      <c r="E41" s="3">
        <v>2010</v>
      </c>
      <c r="F41" s="3" t="s">
        <v>585</v>
      </c>
      <c r="G41" s="3" t="s">
        <v>591</v>
      </c>
      <c r="Q41" s="15"/>
    </row>
    <row r="42" spans="1:17" x14ac:dyDescent="0.3">
      <c r="A42" s="48" t="s">
        <v>650</v>
      </c>
      <c r="B42" s="3" t="s">
        <v>546</v>
      </c>
      <c r="C42" s="24">
        <v>152125</v>
      </c>
      <c r="D42" s="24">
        <v>6576900</v>
      </c>
      <c r="E42" s="3">
        <v>2010</v>
      </c>
      <c r="F42" s="3" t="s">
        <v>585</v>
      </c>
      <c r="G42" s="3" t="s">
        <v>591</v>
      </c>
      <c r="Q42" s="15"/>
    </row>
    <row r="43" spans="1:17" x14ac:dyDescent="0.3">
      <c r="A43" s="48" t="s">
        <v>651</v>
      </c>
      <c r="B43" s="3" t="s">
        <v>546</v>
      </c>
      <c r="C43" s="24">
        <v>152125</v>
      </c>
      <c r="D43" s="24">
        <v>6576900</v>
      </c>
      <c r="E43" s="3">
        <v>2010</v>
      </c>
      <c r="F43" s="3" t="s">
        <v>585</v>
      </c>
      <c r="G43" s="3" t="s">
        <v>591</v>
      </c>
      <c r="Q43" s="15"/>
    </row>
    <row r="44" spans="1:17" x14ac:dyDescent="0.3">
      <c r="A44" s="48" t="s">
        <v>652</v>
      </c>
      <c r="B44" s="3" t="s">
        <v>546</v>
      </c>
      <c r="C44" s="24">
        <v>152125</v>
      </c>
      <c r="D44" s="24">
        <v>6576900</v>
      </c>
      <c r="E44" s="3">
        <v>2010</v>
      </c>
      <c r="F44" s="3" t="s">
        <v>585</v>
      </c>
      <c r="G44" s="3" t="s">
        <v>591</v>
      </c>
      <c r="Q44" s="15"/>
    </row>
    <row r="45" spans="1:17" x14ac:dyDescent="0.3">
      <c r="A45" s="48" t="s">
        <v>653</v>
      </c>
      <c r="B45" s="3" t="s">
        <v>546</v>
      </c>
      <c r="C45" s="24">
        <v>152125</v>
      </c>
      <c r="D45" s="24">
        <v>6576900</v>
      </c>
      <c r="E45" s="3">
        <v>2010</v>
      </c>
      <c r="F45" s="3" t="s">
        <v>585</v>
      </c>
      <c r="G45" s="3" t="s">
        <v>591</v>
      </c>
      <c r="Q45" s="15"/>
    </row>
    <row r="46" spans="1:17" x14ac:dyDescent="0.3">
      <c r="A46" s="48" t="s">
        <v>654</v>
      </c>
      <c r="B46" s="3" t="s">
        <v>546</v>
      </c>
      <c r="C46" s="24">
        <v>152125</v>
      </c>
      <c r="D46" s="24">
        <v>6576900</v>
      </c>
      <c r="E46" s="3">
        <v>2010</v>
      </c>
      <c r="F46" s="3" t="s">
        <v>585</v>
      </c>
      <c r="G46" s="3" t="s">
        <v>591</v>
      </c>
      <c r="Q46" s="15"/>
    </row>
    <row r="47" spans="1:17" x14ac:dyDescent="0.3">
      <c r="A47" s="48" t="s">
        <v>655</v>
      </c>
      <c r="B47" s="3" t="s">
        <v>546</v>
      </c>
      <c r="C47" s="24">
        <v>152125</v>
      </c>
      <c r="D47" s="24">
        <v>6576900</v>
      </c>
      <c r="E47" s="3">
        <v>2010</v>
      </c>
      <c r="F47" s="3" t="s">
        <v>585</v>
      </c>
      <c r="G47" s="3" t="s">
        <v>591</v>
      </c>
      <c r="Q47" s="15"/>
    </row>
    <row r="48" spans="1:17" x14ac:dyDescent="0.3">
      <c r="A48" s="48" t="s">
        <v>656</v>
      </c>
      <c r="B48" s="3" t="s">
        <v>546</v>
      </c>
      <c r="C48" s="24">
        <v>152125</v>
      </c>
      <c r="D48" s="24">
        <v>6576900</v>
      </c>
      <c r="E48" s="3">
        <v>2010</v>
      </c>
      <c r="F48" s="3" t="s">
        <v>585</v>
      </c>
      <c r="G48" s="3" t="s">
        <v>591</v>
      </c>
      <c r="Q48" s="15"/>
    </row>
    <row r="49" spans="1:17" x14ac:dyDescent="0.3">
      <c r="A49" s="48" t="s">
        <v>657</v>
      </c>
      <c r="B49" s="3" t="s">
        <v>546</v>
      </c>
      <c r="C49" s="24">
        <v>152125</v>
      </c>
      <c r="D49" s="24">
        <v>6576900</v>
      </c>
      <c r="E49" s="3">
        <v>2010</v>
      </c>
      <c r="F49" s="3" t="s">
        <v>585</v>
      </c>
      <c r="G49" s="3" t="s">
        <v>591</v>
      </c>
      <c r="Q49" s="15"/>
    </row>
    <row r="50" spans="1:17" x14ac:dyDescent="0.3">
      <c r="A50" s="48" t="s">
        <v>658</v>
      </c>
      <c r="B50" s="3" t="s">
        <v>546</v>
      </c>
      <c r="C50" s="24">
        <v>152125</v>
      </c>
      <c r="D50" s="24">
        <v>6576900</v>
      </c>
      <c r="E50" s="3">
        <v>2010</v>
      </c>
      <c r="F50" s="3" t="s">
        <v>585</v>
      </c>
      <c r="G50" s="3" t="s">
        <v>591</v>
      </c>
      <c r="Q50" s="15"/>
    </row>
    <row r="51" spans="1:17" x14ac:dyDescent="0.3">
      <c r="A51" s="48" t="s">
        <v>659</v>
      </c>
      <c r="B51" s="3" t="s">
        <v>546</v>
      </c>
      <c r="C51" s="24">
        <v>152125</v>
      </c>
      <c r="D51" s="24">
        <v>6576900</v>
      </c>
      <c r="E51" s="3">
        <v>2010</v>
      </c>
      <c r="F51" s="3" t="s">
        <v>585</v>
      </c>
      <c r="G51" s="3" t="s">
        <v>591</v>
      </c>
      <c r="Q51" s="15"/>
    </row>
    <row r="52" spans="1:17" x14ac:dyDescent="0.3">
      <c r="A52" s="48" t="s">
        <v>660</v>
      </c>
      <c r="B52" s="3" t="s">
        <v>546</v>
      </c>
      <c r="C52" s="24">
        <v>152125</v>
      </c>
      <c r="D52" s="24">
        <v>6576900</v>
      </c>
      <c r="E52" s="3">
        <v>2010</v>
      </c>
      <c r="F52" s="3" t="s">
        <v>585</v>
      </c>
      <c r="G52" s="3" t="s">
        <v>591</v>
      </c>
      <c r="Q52" s="15"/>
    </row>
    <row r="53" spans="1:17" x14ac:dyDescent="0.3">
      <c r="A53" s="48" t="s">
        <v>661</v>
      </c>
      <c r="B53" s="3" t="s">
        <v>1279</v>
      </c>
      <c r="C53" s="24">
        <v>158727</v>
      </c>
      <c r="D53" s="24">
        <v>6578210</v>
      </c>
      <c r="E53" s="3">
        <v>2010</v>
      </c>
      <c r="F53" s="3" t="s">
        <v>585</v>
      </c>
      <c r="G53" s="3" t="s">
        <v>591</v>
      </c>
      <c r="Q53" s="15"/>
    </row>
    <row r="54" spans="1:17" x14ac:dyDescent="0.3">
      <c r="A54" s="48" t="s">
        <v>662</v>
      </c>
      <c r="B54" s="3" t="s">
        <v>1279</v>
      </c>
      <c r="C54" s="24">
        <v>158727</v>
      </c>
      <c r="D54" s="24">
        <v>6578210</v>
      </c>
      <c r="E54" s="3">
        <v>2010</v>
      </c>
      <c r="F54" s="3" t="s">
        <v>585</v>
      </c>
      <c r="G54" s="3" t="s">
        <v>591</v>
      </c>
      <c r="Q54" s="15"/>
    </row>
    <row r="55" spans="1:17" x14ac:dyDescent="0.3">
      <c r="A55" s="48" t="s">
        <v>663</v>
      </c>
      <c r="B55" s="3" t="s">
        <v>1279</v>
      </c>
      <c r="C55" s="24">
        <v>158727</v>
      </c>
      <c r="D55" s="24">
        <v>6578210</v>
      </c>
      <c r="E55" s="3">
        <v>2010</v>
      </c>
      <c r="F55" s="3" t="s">
        <v>585</v>
      </c>
      <c r="G55" s="3" t="s">
        <v>591</v>
      </c>
      <c r="Q55" s="15"/>
    </row>
    <row r="56" spans="1:17" x14ac:dyDescent="0.3">
      <c r="A56" s="48" t="s">
        <v>664</v>
      </c>
      <c r="B56" s="3" t="s">
        <v>1279</v>
      </c>
      <c r="C56" s="24">
        <v>158727</v>
      </c>
      <c r="D56" s="24">
        <v>6578210</v>
      </c>
      <c r="E56" s="3">
        <v>2010</v>
      </c>
      <c r="F56" s="3" t="s">
        <v>585</v>
      </c>
      <c r="G56" s="3" t="s">
        <v>591</v>
      </c>
      <c r="Q56" s="15"/>
    </row>
    <row r="57" spans="1:17" x14ac:dyDescent="0.3">
      <c r="A57" s="48" t="s">
        <v>665</v>
      </c>
      <c r="B57" s="3" t="s">
        <v>1279</v>
      </c>
      <c r="C57" s="24">
        <v>158727</v>
      </c>
      <c r="D57" s="24">
        <v>6578210</v>
      </c>
      <c r="E57" s="3">
        <v>2010</v>
      </c>
      <c r="F57" s="3" t="s">
        <v>585</v>
      </c>
      <c r="G57" s="3" t="s">
        <v>591</v>
      </c>
      <c r="Q57" s="15"/>
    </row>
    <row r="58" spans="1:17" x14ac:dyDescent="0.3">
      <c r="A58" s="48" t="s">
        <v>666</v>
      </c>
      <c r="B58" s="3" t="s">
        <v>1279</v>
      </c>
      <c r="C58" s="24">
        <v>158727</v>
      </c>
      <c r="D58" s="24">
        <v>6578210</v>
      </c>
      <c r="E58" s="3">
        <v>2010</v>
      </c>
      <c r="F58" s="3" t="s">
        <v>585</v>
      </c>
      <c r="G58" s="3" t="s">
        <v>591</v>
      </c>
      <c r="Q58" s="15"/>
    </row>
    <row r="59" spans="1:17" x14ac:dyDescent="0.3">
      <c r="A59" s="48" t="s">
        <v>667</v>
      </c>
      <c r="B59" s="3" t="s">
        <v>1279</v>
      </c>
      <c r="C59" s="24">
        <v>158727</v>
      </c>
      <c r="D59" s="24">
        <v>6578210</v>
      </c>
      <c r="E59" s="3">
        <v>2010</v>
      </c>
      <c r="F59" s="3" t="s">
        <v>585</v>
      </c>
      <c r="G59" s="3" t="s">
        <v>591</v>
      </c>
      <c r="Q59" s="15"/>
    </row>
    <row r="60" spans="1:17" x14ac:dyDescent="0.3">
      <c r="A60" s="48" t="s">
        <v>668</v>
      </c>
      <c r="B60" s="3" t="s">
        <v>1279</v>
      </c>
      <c r="C60" s="24">
        <v>158727</v>
      </c>
      <c r="D60" s="24">
        <v>6578210</v>
      </c>
      <c r="E60" s="3">
        <v>2010</v>
      </c>
      <c r="F60" s="3" t="s">
        <v>585</v>
      </c>
      <c r="G60" s="3" t="s">
        <v>591</v>
      </c>
      <c r="Q60" s="15"/>
    </row>
    <row r="61" spans="1:17" x14ac:dyDescent="0.3">
      <c r="A61" s="48" t="s">
        <v>669</v>
      </c>
      <c r="B61" s="3" t="s">
        <v>1279</v>
      </c>
      <c r="C61" s="24">
        <v>158727</v>
      </c>
      <c r="D61" s="24">
        <v>6578210</v>
      </c>
      <c r="E61" s="3">
        <v>2010</v>
      </c>
      <c r="F61" s="3" t="s">
        <v>585</v>
      </c>
      <c r="G61" s="3" t="s">
        <v>591</v>
      </c>
      <c r="Q61" s="15"/>
    </row>
    <row r="62" spans="1:17" x14ac:dyDescent="0.3">
      <c r="A62" s="48" t="s">
        <v>670</v>
      </c>
      <c r="B62" s="3" t="s">
        <v>1279</v>
      </c>
      <c r="C62" s="24">
        <v>158727</v>
      </c>
      <c r="D62" s="24">
        <v>6578210</v>
      </c>
      <c r="E62" s="3">
        <v>2010</v>
      </c>
      <c r="F62" s="3" t="s">
        <v>585</v>
      </c>
      <c r="G62" s="3" t="s">
        <v>591</v>
      </c>
      <c r="Q62" s="15"/>
    </row>
    <row r="63" spans="1:17" x14ac:dyDescent="0.3">
      <c r="A63" s="48" t="s">
        <v>671</v>
      </c>
      <c r="B63" s="3" t="s">
        <v>1279</v>
      </c>
      <c r="C63" s="24">
        <v>158727</v>
      </c>
      <c r="D63" s="24">
        <v>6578210</v>
      </c>
      <c r="E63" s="3">
        <v>2010</v>
      </c>
      <c r="F63" s="3" t="s">
        <v>585</v>
      </c>
      <c r="G63" s="3" t="s">
        <v>591</v>
      </c>
      <c r="Q63" s="15"/>
    </row>
    <row r="64" spans="1:17" x14ac:dyDescent="0.3">
      <c r="A64" s="48" t="s">
        <v>672</v>
      </c>
      <c r="B64" s="3" t="s">
        <v>1279</v>
      </c>
      <c r="C64" s="24">
        <v>158727</v>
      </c>
      <c r="D64" s="24">
        <v>6578210</v>
      </c>
      <c r="E64" s="3">
        <v>2010</v>
      </c>
      <c r="F64" s="3" t="s">
        <v>585</v>
      </c>
      <c r="G64" s="3" t="s">
        <v>591</v>
      </c>
      <c r="Q64" s="15"/>
    </row>
    <row r="65" spans="1:17" x14ac:dyDescent="0.3">
      <c r="A65" s="48" t="s">
        <v>673</v>
      </c>
      <c r="B65" s="3" t="s">
        <v>550</v>
      </c>
      <c r="C65" s="24">
        <v>156953</v>
      </c>
      <c r="D65" s="24">
        <v>6570050</v>
      </c>
      <c r="E65" s="3">
        <v>2010</v>
      </c>
      <c r="F65" s="3" t="s">
        <v>585</v>
      </c>
      <c r="G65" s="3" t="s">
        <v>674</v>
      </c>
      <c r="Q65" s="15"/>
    </row>
    <row r="66" spans="1:17" x14ac:dyDescent="0.3">
      <c r="A66" s="48" t="s">
        <v>675</v>
      </c>
      <c r="B66" s="3" t="s">
        <v>550</v>
      </c>
      <c r="C66" s="24">
        <v>156953</v>
      </c>
      <c r="D66" s="24">
        <v>6570050</v>
      </c>
      <c r="E66" s="3">
        <v>2010</v>
      </c>
      <c r="F66" s="3" t="s">
        <v>585</v>
      </c>
      <c r="G66" s="3" t="s">
        <v>591</v>
      </c>
      <c r="Q66" s="15"/>
    </row>
    <row r="67" spans="1:17" x14ac:dyDescent="0.3">
      <c r="A67" s="48" t="s">
        <v>676</v>
      </c>
      <c r="B67" s="3" t="s">
        <v>550</v>
      </c>
      <c r="C67" s="24">
        <v>156953</v>
      </c>
      <c r="D67" s="24">
        <v>6570050</v>
      </c>
      <c r="E67" s="3">
        <v>2010</v>
      </c>
      <c r="F67" s="3" t="s">
        <v>585</v>
      </c>
      <c r="G67" s="3" t="s">
        <v>591</v>
      </c>
      <c r="Q67" s="15"/>
    </row>
    <row r="68" spans="1:17" x14ac:dyDescent="0.3">
      <c r="A68" s="48" t="s">
        <v>677</v>
      </c>
      <c r="B68" s="3" t="s">
        <v>550</v>
      </c>
      <c r="C68" s="24">
        <v>156953</v>
      </c>
      <c r="D68" s="24">
        <v>6570050</v>
      </c>
      <c r="E68" s="3">
        <v>2010</v>
      </c>
      <c r="F68" s="3" t="s">
        <v>585</v>
      </c>
      <c r="G68" s="3" t="s">
        <v>591</v>
      </c>
      <c r="Q68" s="15"/>
    </row>
    <row r="69" spans="1:17" x14ac:dyDescent="0.3">
      <c r="A69" s="48" t="s">
        <v>678</v>
      </c>
      <c r="B69" s="3" t="s">
        <v>550</v>
      </c>
      <c r="C69" s="24">
        <v>156953</v>
      </c>
      <c r="D69" s="24">
        <v>6570050</v>
      </c>
      <c r="E69" s="3">
        <v>2010</v>
      </c>
      <c r="F69" s="3" t="s">
        <v>585</v>
      </c>
      <c r="G69" s="3">
        <v>0.23400000000000001</v>
      </c>
      <c r="Q69" s="15"/>
    </row>
    <row r="70" spans="1:17" x14ac:dyDescent="0.3">
      <c r="A70" s="48" t="s">
        <v>679</v>
      </c>
      <c r="B70" s="3" t="s">
        <v>550</v>
      </c>
      <c r="C70" s="24">
        <v>156953</v>
      </c>
      <c r="D70" s="24">
        <v>6570050</v>
      </c>
      <c r="E70" s="3">
        <v>2010</v>
      </c>
      <c r="F70" s="3" t="s">
        <v>585</v>
      </c>
      <c r="G70" s="3" t="s">
        <v>591</v>
      </c>
      <c r="Q70" s="15"/>
    </row>
    <row r="71" spans="1:17" x14ac:dyDescent="0.3">
      <c r="A71" s="48" t="s">
        <v>680</v>
      </c>
      <c r="B71" s="3" t="s">
        <v>550</v>
      </c>
      <c r="C71" s="24">
        <v>156953</v>
      </c>
      <c r="D71" s="24">
        <v>6570050</v>
      </c>
      <c r="E71" s="3">
        <v>2010</v>
      </c>
      <c r="F71" s="3" t="s">
        <v>585</v>
      </c>
      <c r="G71" s="3" t="s">
        <v>591</v>
      </c>
      <c r="Q71" s="15"/>
    </row>
    <row r="72" spans="1:17" x14ac:dyDescent="0.3">
      <c r="A72" s="48" t="s">
        <v>681</v>
      </c>
      <c r="B72" s="3" t="s">
        <v>550</v>
      </c>
      <c r="C72" s="24">
        <v>156953</v>
      </c>
      <c r="D72" s="24">
        <v>6570050</v>
      </c>
      <c r="E72" s="3">
        <v>2010</v>
      </c>
      <c r="F72" s="3" t="s">
        <v>585</v>
      </c>
      <c r="G72" s="3" t="s">
        <v>591</v>
      </c>
      <c r="Q72" s="15"/>
    </row>
    <row r="73" spans="1:17" x14ac:dyDescent="0.3">
      <c r="A73" s="48" t="s">
        <v>682</v>
      </c>
      <c r="B73" s="3" t="s">
        <v>550</v>
      </c>
      <c r="C73" s="24">
        <v>156953</v>
      </c>
      <c r="D73" s="24">
        <v>6570050</v>
      </c>
      <c r="E73" s="3">
        <v>2010</v>
      </c>
      <c r="F73" s="3" t="s">
        <v>585</v>
      </c>
      <c r="G73" s="3" t="s">
        <v>591</v>
      </c>
      <c r="Q73" s="15"/>
    </row>
    <row r="74" spans="1:17" x14ac:dyDescent="0.3">
      <c r="A74" s="48" t="s">
        <v>683</v>
      </c>
      <c r="B74" s="3" t="s">
        <v>550</v>
      </c>
      <c r="C74" s="24">
        <v>156953</v>
      </c>
      <c r="D74" s="24">
        <v>6570050</v>
      </c>
      <c r="E74" s="3">
        <v>2010</v>
      </c>
      <c r="F74" s="3" t="s">
        <v>585</v>
      </c>
      <c r="G74" s="3" t="s">
        <v>591</v>
      </c>
      <c r="Q74" s="15"/>
    </row>
    <row r="75" spans="1:17" x14ac:dyDescent="0.3">
      <c r="A75" s="48" t="s">
        <v>684</v>
      </c>
      <c r="B75" s="3" t="s">
        <v>550</v>
      </c>
      <c r="C75" s="24">
        <v>156953</v>
      </c>
      <c r="D75" s="24">
        <v>6570050</v>
      </c>
      <c r="E75" s="3">
        <v>2010</v>
      </c>
      <c r="F75" s="3" t="s">
        <v>585</v>
      </c>
      <c r="G75" s="3" t="s">
        <v>591</v>
      </c>
      <c r="Q75" s="15"/>
    </row>
    <row r="76" spans="1:17" x14ac:dyDescent="0.3">
      <c r="A76" s="48" t="s">
        <v>685</v>
      </c>
      <c r="B76" s="3" t="s">
        <v>550</v>
      </c>
      <c r="C76" s="24">
        <v>156953</v>
      </c>
      <c r="D76" s="24">
        <v>6570050</v>
      </c>
      <c r="E76" s="3">
        <v>2010</v>
      </c>
      <c r="F76" s="3" t="s">
        <v>585</v>
      </c>
      <c r="G76" s="3" t="s">
        <v>591</v>
      </c>
      <c r="Q76" s="15"/>
    </row>
    <row r="77" spans="1:17" x14ac:dyDescent="0.3">
      <c r="A77" s="48" t="s">
        <v>686</v>
      </c>
      <c r="B77" s="3" t="s">
        <v>546</v>
      </c>
      <c r="C77" s="24">
        <v>152125</v>
      </c>
      <c r="D77" s="24">
        <v>6576900</v>
      </c>
      <c r="E77" s="3">
        <v>2009</v>
      </c>
      <c r="F77" s="3" t="s">
        <v>585</v>
      </c>
      <c r="G77" s="3">
        <v>0.74</v>
      </c>
      <c r="Q77" s="15"/>
    </row>
    <row r="78" spans="1:17" x14ac:dyDescent="0.3">
      <c r="A78" s="48" t="s">
        <v>688</v>
      </c>
      <c r="B78" s="3" t="s">
        <v>546</v>
      </c>
      <c r="C78" s="24">
        <v>152125</v>
      </c>
      <c r="D78" s="24">
        <v>6576900</v>
      </c>
      <c r="E78" s="3">
        <v>2009</v>
      </c>
      <c r="F78" s="3">
        <v>2.1999999999999999E-2</v>
      </c>
      <c r="G78" s="3">
        <v>2.74</v>
      </c>
      <c r="Q78" s="15"/>
    </row>
    <row r="79" spans="1:17" x14ac:dyDescent="0.3">
      <c r="A79" s="48" t="s">
        <v>689</v>
      </c>
      <c r="B79" s="3" t="s">
        <v>546</v>
      </c>
      <c r="C79" s="24">
        <v>152125</v>
      </c>
      <c r="D79" s="24">
        <v>6576900</v>
      </c>
      <c r="E79" s="3">
        <v>2009</v>
      </c>
      <c r="F79" s="3" t="s">
        <v>585</v>
      </c>
      <c r="G79" s="3">
        <v>0.37</v>
      </c>
      <c r="Q79" s="15"/>
    </row>
    <row r="80" spans="1:17" x14ac:dyDescent="0.3">
      <c r="A80" s="48" t="s">
        <v>690</v>
      </c>
      <c r="B80" s="3" t="s">
        <v>546</v>
      </c>
      <c r="C80" s="24">
        <v>152125</v>
      </c>
      <c r="D80" s="24">
        <v>6576900</v>
      </c>
      <c r="E80" s="3">
        <v>2009</v>
      </c>
      <c r="F80" s="3" t="s">
        <v>585</v>
      </c>
      <c r="G80" s="3">
        <v>0.22</v>
      </c>
      <c r="Q80" s="15"/>
    </row>
    <row r="81" spans="1:17" x14ac:dyDescent="0.3">
      <c r="A81" s="48" t="s">
        <v>691</v>
      </c>
      <c r="B81" s="3" t="s">
        <v>546</v>
      </c>
      <c r="C81" s="24">
        <v>152125</v>
      </c>
      <c r="D81" s="24">
        <v>6576900</v>
      </c>
      <c r="E81" s="3">
        <v>2009</v>
      </c>
      <c r="F81" s="3" t="s">
        <v>585</v>
      </c>
      <c r="G81" s="3" t="s">
        <v>591</v>
      </c>
      <c r="Q81" s="15"/>
    </row>
    <row r="82" spans="1:17" x14ac:dyDescent="0.3">
      <c r="A82" s="48" t="s">
        <v>693</v>
      </c>
      <c r="B82" s="3" t="s">
        <v>546</v>
      </c>
      <c r="C82" s="24">
        <v>152125</v>
      </c>
      <c r="D82" s="24">
        <v>6576900</v>
      </c>
      <c r="E82" s="3">
        <v>2009</v>
      </c>
      <c r="F82" s="3" t="s">
        <v>585</v>
      </c>
      <c r="G82" s="3">
        <v>1.93</v>
      </c>
      <c r="Q82" s="15"/>
    </row>
    <row r="83" spans="1:17" x14ac:dyDescent="0.3">
      <c r="A83" s="48" t="s">
        <v>694</v>
      </c>
      <c r="B83" s="3" t="s">
        <v>546</v>
      </c>
      <c r="C83" s="24">
        <v>152125</v>
      </c>
      <c r="D83" s="24">
        <v>6576900</v>
      </c>
      <c r="E83" s="3">
        <v>2009</v>
      </c>
      <c r="F83" s="3" t="s">
        <v>585</v>
      </c>
      <c r="G83" s="3">
        <v>2.6</v>
      </c>
      <c r="Q83" s="15"/>
    </row>
    <row r="84" spans="1:17" x14ac:dyDescent="0.3">
      <c r="A84" s="48" t="s">
        <v>695</v>
      </c>
      <c r="B84" s="3" t="s">
        <v>546</v>
      </c>
      <c r="C84" s="24">
        <v>152125</v>
      </c>
      <c r="D84" s="24">
        <v>6576900</v>
      </c>
      <c r="E84" s="3">
        <v>2009</v>
      </c>
      <c r="F84" s="3" t="s">
        <v>585</v>
      </c>
      <c r="G84" s="3">
        <v>0.24</v>
      </c>
      <c r="Q84" s="15"/>
    </row>
    <row r="85" spans="1:17" x14ac:dyDescent="0.3">
      <c r="A85" s="48" t="s">
        <v>696</v>
      </c>
      <c r="B85" s="3" t="s">
        <v>546</v>
      </c>
      <c r="C85" s="24">
        <v>152125</v>
      </c>
      <c r="D85" s="24">
        <v>6576900</v>
      </c>
      <c r="E85" s="3">
        <v>2009</v>
      </c>
      <c r="F85" s="3" t="s">
        <v>585</v>
      </c>
      <c r="G85" s="3">
        <v>1.96</v>
      </c>
      <c r="Q85" s="15"/>
    </row>
    <row r="86" spans="1:17" x14ac:dyDescent="0.3">
      <c r="A86" s="48" t="s">
        <v>697</v>
      </c>
      <c r="B86" s="3" t="s">
        <v>546</v>
      </c>
      <c r="C86" s="24">
        <v>152125</v>
      </c>
      <c r="D86" s="24">
        <v>6576900</v>
      </c>
      <c r="E86" s="3">
        <v>2009</v>
      </c>
      <c r="F86" s="3" t="s">
        <v>585</v>
      </c>
      <c r="G86" s="3" t="s">
        <v>591</v>
      </c>
      <c r="Q86" s="15"/>
    </row>
    <row r="87" spans="1:17" x14ac:dyDescent="0.3">
      <c r="A87" s="48" t="s">
        <v>698</v>
      </c>
      <c r="B87" s="3" t="s">
        <v>546</v>
      </c>
      <c r="C87" s="24">
        <v>152125</v>
      </c>
      <c r="D87" s="24">
        <v>6576900</v>
      </c>
      <c r="E87" s="3">
        <v>2009</v>
      </c>
      <c r="F87" s="3" t="s">
        <v>585</v>
      </c>
      <c r="G87" s="3">
        <v>6.6000000000000003E-2</v>
      </c>
      <c r="Q87" s="15"/>
    </row>
    <row r="88" spans="1:17" x14ac:dyDescent="0.3">
      <c r="A88" s="48" t="s">
        <v>699</v>
      </c>
      <c r="B88" s="3" t="s">
        <v>546</v>
      </c>
      <c r="C88" s="24">
        <v>152125</v>
      </c>
      <c r="D88" s="24">
        <v>6576900</v>
      </c>
      <c r="E88" s="3">
        <v>2009</v>
      </c>
      <c r="F88" s="3" t="s">
        <v>585</v>
      </c>
      <c r="G88" s="3" t="s">
        <v>591</v>
      </c>
      <c r="Q88" s="15"/>
    </row>
    <row r="89" spans="1:17" x14ac:dyDescent="0.3">
      <c r="A89" s="48" t="s">
        <v>700</v>
      </c>
      <c r="B89" s="3" t="s">
        <v>1279</v>
      </c>
      <c r="C89" s="24">
        <v>158727</v>
      </c>
      <c r="D89" s="24">
        <v>6578210</v>
      </c>
      <c r="E89" s="3">
        <v>2009</v>
      </c>
      <c r="F89" s="3" t="s">
        <v>585</v>
      </c>
      <c r="G89" s="3">
        <v>3.3000000000000002E-2</v>
      </c>
      <c r="Q89" s="15"/>
    </row>
    <row r="90" spans="1:17" x14ac:dyDescent="0.3">
      <c r="A90" s="48" t="s">
        <v>701</v>
      </c>
      <c r="B90" s="3" t="s">
        <v>1279</v>
      </c>
      <c r="C90" s="24">
        <v>158727</v>
      </c>
      <c r="D90" s="24">
        <v>6578210</v>
      </c>
      <c r="E90" s="3">
        <v>2009</v>
      </c>
      <c r="F90" s="3" t="s">
        <v>585</v>
      </c>
      <c r="G90" s="3">
        <v>1.08</v>
      </c>
      <c r="Q90" s="15"/>
    </row>
    <row r="91" spans="1:17" x14ac:dyDescent="0.3">
      <c r="A91" s="48" t="s">
        <v>702</v>
      </c>
      <c r="B91" s="3" t="s">
        <v>1279</v>
      </c>
      <c r="C91" s="24">
        <v>158727</v>
      </c>
      <c r="D91" s="24">
        <v>6578210</v>
      </c>
      <c r="E91" s="3">
        <v>2009</v>
      </c>
      <c r="F91" s="3" t="s">
        <v>585</v>
      </c>
      <c r="G91" s="3" t="s">
        <v>591</v>
      </c>
      <c r="Q91" s="15"/>
    </row>
    <row r="92" spans="1:17" x14ac:dyDescent="0.3">
      <c r="A92" s="48" t="s">
        <v>703</v>
      </c>
      <c r="B92" s="3" t="s">
        <v>1279</v>
      </c>
      <c r="C92" s="24">
        <v>158727</v>
      </c>
      <c r="D92" s="24">
        <v>6578210</v>
      </c>
      <c r="E92" s="3">
        <v>2009</v>
      </c>
      <c r="F92" s="3" t="s">
        <v>585</v>
      </c>
      <c r="G92" s="3" t="s">
        <v>591</v>
      </c>
      <c r="Q92" s="15"/>
    </row>
    <row r="93" spans="1:17" x14ac:dyDescent="0.3">
      <c r="A93" s="48" t="s">
        <v>704</v>
      </c>
      <c r="B93" s="3" t="s">
        <v>1279</v>
      </c>
      <c r="C93" s="24">
        <v>158727</v>
      </c>
      <c r="D93" s="24">
        <v>6578210</v>
      </c>
      <c r="E93" s="3">
        <v>2009</v>
      </c>
      <c r="F93" s="3" t="s">
        <v>585</v>
      </c>
      <c r="G93" s="3" t="s">
        <v>591</v>
      </c>
      <c r="Q93" s="15"/>
    </row>
    <row r="94" spans="1:17" x14ac:dyDescent="0.3">
      <c r="A94" s="48" t="s">
        <v>705</v>
      </c>
      <c r="B94" s="3" t="s">
        <v>1279</v>
      </c>
      <c r="C94" s="24">
        <v>158727</v>
      </c>
      <c r="D94" s="24">
        <v>6578210</v>
      </c>
      <c r="E94" s="3">
        <v>2009</v>
      </c>
      <c r="F94" s="3" t="s">
        <v>585</v>
      </c>
      <c r="G94" s="3" t="s">
        <v>591</v>
      </c>
      <c r="Q94" s="15"/>
    </row>
    <row r="95" spans="1:17" x14ac:dyDescent="0.3">
      <c r="A95" s="48" t="s">
        <v>706</v>
      </c>
      <c r="B95" s="3" t="s">
        <v>1279</v>
      </c>
      <c r="C95" s="24">
        <v>158727</v>
      </c>
      <c r="D95" s="24">
        <v>6578210</v>
      </c>
      <c r="E95" s="3">
        <v>2009</v>
      </c>
      <c r="F95" s="3" t="s">
        <v>585</v>
      </c>
      <c r="G95" s="3" t="s">
        <v>591</v>
      </c>
      <c r="Q95" s="15"/>
    </row>
    <row r="96" spans="1:17" x14ac:dyDescent="0.3">
      <c r="A96" s="48" t="s">
        <v>707</v>
      </c>
      <c r="B96" s="3" t="s">
        <v>1279</v>
      </c>
      <c r="C96" s="24">
        <v>158727</v>
      </c>
      <c r="D96" s="24">
        <v>6578210</v>
      </c>
      <c r="E96" s="3">
        <v>2009</v>
      </c>
      <c r="F96" s="3" t="s">
        <v>585</v>
      </c>
      <c r="G96" s="3" t="s">
        <v>591</v>
      </c>
      <c r="Q96" s="15"/>
    </row>
    <row r="97" spans="1:17" x14ac:dyDescent="0.3">
      <c r="A97" s="48" t="s">
        <v>708</v>
      </c>
      <c r="B97" s="3" t="s">
        <v>1279</v>
      </c>
      <c r="C97" s="24">
        <v>158727</v>
      </c>
      <c r="D97" s="24">
        <v>6578210</v>
      </c>
      <c r="E97" s="3">
        <v>2009</v>
      </c>
      <c r="F97" s="3" t="s">
        <v>585</v>
      </c>
      <c r="G97" s="3" t="s">
        <v>591</v>
      </c>
      <c r="Q97" s="15"/>
    </row>
    <row r="98" spans="1:17" x14ac:dyDescent="0.3">
      <c r="A98" s="48" t="s">
        <v>709</v>
      </c>
      <c r="B98" s="3" t="s">
        <v>1279</v>
      </c>
      <c r="C98" s="24">
        <v>158727</v>
      </c>
      <c r="D98" s="24">
        <v>6578210</v>
      </c>
      <c r="E98" s="3">
        <v>2009</v>
      </c>
      <c r="F98" s="3" t="s">
        <v>585</v>
      </c>
      <c r="G98" s="3" t="s">
        <v>591</v>
      </c>
      <c r="Q98" s="15"/>
    </row>
    <row r="99" spans="1:17" x14ac:dyDescent="0.3">
      <c r="A99" s="48" t="s">
        <v>710</v>
      </c>
      <c r="B99" s="3" t="s">
        <v>1279</v>
      </c>
      <c r="C99" s="24">
        <v>158727</v>
      </c>
      <c r="D99" s="24">
        <v>6578210</v>
      </c>
      <c r="E99" s="3">
        <v>2009</v>
      </c>
      <c r="F99" s="3" t="s">
        <v>585</v>
      </c>
      <c r="G99" s="3" t="s">
        <v>591</v>
      </c>
      <c r="Q99" s="15"/>
    </row>
    <row r="100" spans="1:17" x14ac:dyDescent="0.3">
      <c r="A100" s="48" t="s">
        <v>711</v>
      </c>
      <c r="B100" s="3" t="s">
        <v>1279</v>
      </c>
      <c r="C100" s="24">
        <v>158727</v>
      </c>
      <c r="D100" s="24">
        <v>6578210</v>
      </c>
      <c r="E100" s="3">
        <v>2009</v>
      </c>
      <c r="F100" s="3" t="s">
        <v>585</v>
      </c>
      <c r="G100" s="3" t="s">
        <v>591</v>
      </c>
      <c r="Q100" s="15"/>
    </row>
    <row r="101" spans="1:17" x14ac:dyDescent="0.3">
      <c r="A101" s="48" t="s">
        <v>712</v>
      </c>
      <c r="B101" s="3" t="s">
        <v>550</v>
      </c>
      <c r="C101" s="24">
        <v>156953</v>
      </c>
      <c r="D101" s="24">
        <v>6570050</v>
      </c>
      <c r="E101" s="3">
        <v>2009</v>
      </c>
      <c r="F101" s="3" t="s">
        <v>585</v>
      </c>
      <c r="G101" s="3">
        <v>0.18</v>
      </c>
      <c r="Q101" s="15"/>
    </row>
    <row r="102" spans="1:17" x14ac:dyDescent="0.3">
      <c r="A102" s="48" t="s">
        <v>713</v>
      </c>
      <c r="B102" s="3" t="s">
        <v>550</v>
      </c>
      <c r="C102" s="24">
        <v>156953</v>
      </c>
      <c r="D102" s="24">
        <v>6570050</v>
      </c>
      <c r="E102" s="3">
        <v>2009</v>
      </c>
      <c r="F102" s="3" t="s">
        <v>585</v>
      </c>
      <c r="G102" s="3">
        <v>4.3999999999999997E-2</v>
      </c>
      <c r="Q102" s="15"/>
    </row>
    <row r="103" spans="1:17" x14ac:dyDescent="0.3">
      <c r="A103" s="48" t="s">
        <v>714</v>
      </c>
      <c r="B103" s="3" t="s">
        <v>550</v>
      </c>
      <c r="C103" s="24">
        <v>156953</v>
      </c>
      <c r="D103" s="24">
        <v>6570050</v>
      </c>
      <c r="E103" s="3">
        <v>2009</v>
      </c>
      <c r="F103" s="3" t="s">
        <v>585</v>
      </c>
      <c r="G103" s="3" t="s">
        <v>591</v>
      </c>
      <c r="Q103" s="15"/>
    </row>
    <row r="104" spans="1:17" x14ac:dyDescent="0.3">
      <c r="A104" s="48" t="s">
        <v>715</v>
      </c>
      <c r="B104" s="3" t="s">
        <v>550</v>
      </c>
      <c r="C104" s="24">
        <v>156953</v>
      </c>
      <c r="D104" s="24">
        <v>6570050</v>
      </c>
      <c r="E104" s="3">
        <v>2009</v>
      </c>
      <c r="F104" s="3" t="s">
        <v>585</v>
      </c>
      <c r="G104" s="3">
        <v>1.62</v>
      </c>
      <c r="Q104" s="15"/>
    </row>
    <row r="105" spans="1:17" x14ac:dyDescent="0.3">
      <c r="A105" s="48" t="s">
        <v>716</v>
      </c>
      <c r="B105" s="3" t="s">
        <v>550</v>
      </c>
      <c r="C105" s="24">
        <v>156953</v>
      </c>
      <c r="D105" s="24">
        <v>6570050</v>
      </c>
      <c r="E105" s="3">
        <v>2009</v>
      </c>
      <c r="F105" s="3" t="s">
        <v>585</v>
      </c>
      <c r="G105" s="3">
        <v>1.22</v>
      </c>
      <c r="Q105" s="15"/>
    </row>
    <row r="106" spans="1:17" x14ac:dyDescent="0.3">
      <c r="A106" s="48" t="s">
        <v>717</v>
      </c>
      <c r="B106" s="3" t="s">
        <v>550</v>
      </c>
      <c r="C106" s="24">
        <v>156953</v>
      </c>
      <c r="D106" s="24">
        <v>6570050</v>
      </c>
      <c r="E106" s="3">
        <v>2009</v>
      </c>
      <c r="F106" s="3" t="s">
        <v>585</v>
      </c>
      <c r="G106" s="3">
        <v>0.49</v>
      </c>
      <c r="Q106" s="15"/>
    </row>
    <row r="107" spans="1:17" x14ac:dyDescent="0.3">
      <c r="A107" s="48" t="s">
        <v>718</v>
      </c>
      <c r="B107" s="3" t="s">
        <v>550</v>
      </c>
      <c r="C107" s="24">
        <v>156953</v>
      </c>
      <c r="D107" s="24">
        <v>6570050</v>
      </c>
      <c r="E107" s="3">
        <v>2009</v>
      </c>
      <c r="F107" s="3" t="s">
        <v>585</v>
      </c>
      <c r="G107" s="3" t="s">
        <v>591</v>
      </c>
      <c r="Q107" s="15"/>
    </row>
    <row r="108" spans="1:17" x14ac:dyDescent="0.3">
      <c r="A108" s="48" t="s">
        <v>719</v>
      </c>
      <c r="B108" s="3" t="s">
        <v>550</v>
      </c>
      <c r="C108" s="24">
        <v>156953</v>
      </c>
      <c r="D108" s="24">
        <v>6570050</v>
      </c>
      <c r="E108" s="3">
        <v>2009</v>
      </c>
      <c r="F108" s="3" t="s">
        <v>585</v>
      </c>
      <c r="G108" s="3" t="s">
        <v>591</v>
      </c>
      <c r="Q108" s="15"/>
    </row>
    <row r="109" spans="1:17" x14ac:dyDescent="0.3">
      <c r="A109" s="48" t="s">
        <v>720</v>
      </c>
      <c r="B109" s="3" t="s">
        <v>550</v>
      </c>
      <c r="C109" s="24">
        <v>156953</v>
      </c>
      <c r="D109" s="24">
        <v>6570050</v>
      </c>
      <c r="E109" s="3">
        <v>2009</v>
      </c>
      <c r="F109" s="3" t="s">
        <v>585</v>
      </c>
      <c r="G109" s="3" t="s">
        <v>591</v>
      </c>
      <c r="Q109" s="15"/>
    </row>
    <row r="110" spans="1:17" x14ac:dyDescent="0.3">
      <c r="A110" s="48" t="s">
        <v>721</v>
      </c>
      <c r="B110" s="3" t="s">
        <v>550</v>
      </c>
      <c r="C110" s="24">
        <v>156953</v>
      </c>
      <c r="D110" s="24">
        <v>6570050</v>
      </c>
      <c r="E110" s="3">
        <v>2009</v>
      </c>
      <c r="F110" s="3" t="s">
        <v>585</v>
      </c>
      <c r="G110" s="3">
        <v>1.55</v>
      </c>
      <c r="Q110" s="15"/>
    </row>
    <row r="111" spans="1:17" x14ac:dyDescent="0.3">
      <c r="A111" s="48" t="s">
        <v>722</v>
      </c>
      <c r="B111" s="3" t="s">
        <v>550</v>
      </c>
      <c r="C111" s="24">
        <v>156953</v>
      </c>
      <c r="D111" s="24">
        <v>6570050</v>
      </c>
      <c r="E111" s="3">
        <v>2009</v>
      </c>
      <c r="F111" s="3" t="s">
        <v>585</v>
      </c>
      <c r="G111" s="3" t="s">
        <v>591</v>
      </c>
      <c r="Q111" s="15"/>
    </row>
    <row r="112" spans="1:17" x14ac:dyDescent="0.3">
      <c r="A112" s="62" t="s">
        <v>723</v>
      </c>
      <c r="B112" s="16" t="s">
        <v>550</v>
      </c>
      <c r="C112" s="63">
        <v>156953</v>
      </c>
      <c r="D112" s="63">
        <v>6570050</v>
      </c>
      <c r="E112" s="16">
        <v>2009</v>
      </c>
      <c r="F112" s="16" t="s">
        <v>585</v>
      </c>
      <c r="G112" s="16" t="s">
        <v>591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22"/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Metaller</vt:lpstr>
      <vt:lpstr>PFAS</vt:lpstr>
      <vt:lpstr>PAH</vt:lpstr>
      <vt:lpstr>TBT och fenoler</vt:lpstr>
      <vt:lpstr>Metaller!Utskriftsrubriker</vt:lpstr>
      <vt:lpstr>'TBT och fenoler'!Utskriftsrubriker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Andersson</dc:creator>
  <cp:lastModifiedBy>Åsa Andersson</cp:lastModifiedBy>
  <dcterms:created xsi:type="dcterms:W3CDTF">2015-09-15T12:19:06Z</dcterms:created>
  <dcterms:modified xsi:type="dcterms:W3CDTF">2023-10-16T13:31:13Z</dcterms:modified>
</cp:coreProperties>
</file>